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50" yWindow="645" windowWidth="23655" windowHeight="11700" firstSheet="2" activeTab="4"/>
  </bookViews>
  <sheets>
    <sheet name="Rekapitulace stavby" sheetId="1" r:id="rId1"/>
    <sheet name="01 - SO 100.01 - Stavební..." sheetId="2" r:id="rId2"/>
    <sheet name="02 - SO 100.02 - Stavební..." sheetId="3" r:id="rId3"/>
    <sheet name="03 - SO 100.03 - Stavební..." sheetId="4" r:id="rId4"/>
    <sheet name="04 - SO 100.04 - Přístavb..." sheetId="5" r:id="rId5"/>
    <sheet name="05 - VRN" sheetId="6" r:id="rId6"/>
    <sheet name="Specifikace Brouzdaliště" sheetId="8" r:id="rId7"/>
    <sheet name="Specifikace Tobogán" sheetId="9" r:id="rId8"/>
    <sheet name="Pokyny pro vyplnění" sheetId="7" r:id="rId9"/>
  </sheets>
  <definedNames>
    <definedName name="_xlnm._FilterDatabase" localSheetId="1" hidden="1">'01 - SO 100.01 - Stavební...'!$C$95:$K$666</definedName>
    <definedName name="_xlnm._FilterDatabase" localSheetId="2" hidden="1">'02 - SO 100.02 - Stavební...'!$C$98:$K$806</definedName>
    <definedName name="_xlnm._FilterDatabase" localSheetId="3" hidden="1">'03 - SO 100.03 - Stavební...'!$C$95:$K$1737</definedName>
    <definedName name="_xlnm._FilterDatabase" localSheetId="4" hidden="1">'04 - SO 100.04 - Přístavb...'!$C$115:$K$2476</definedName>
    <definedName name="_xlnm._FilterDatabase" localSheetId="5" hidden="1">'05 - VRN'!$C$89:$K$117</definedName>
    <definedName name="_xlnm.Print_Titles" localSheetId="1">'01 - SO 100.01 - Stavební...'!$95:$95</definedName>
    <definedName name="_xlnm.Print_Titles" localSheetId="2">'02 - SO 100.02 - Stavební...'!$98:$98</definedName>
    <definedName name="_xlnm.Print_Titles" localSheetId="3">'03 - SO 100.03 - Stavební...'!$95:$95</definedName>
    <definedName name="_xlnm.Print_Titles" localSheetId="4">'04 - SO 100.04 - Přístavb...'!$115:$115</definedName>
    <definedName name="_xlnm.Print_Titles" localSheetId="5">'05 - VRN'!$89:$89</definedName>
    <definedName name="_xlnm.Print_Titles" localSheetId="0">'Rekapitulace stavby'!$49:$49</definedName>
    <definedName name="_xlnm.Print_Area" localSheetId="1">'01 - SO 100.01 - Stavební...'!$C$4:$J$38,'01 - SO 100.01 - Stavební...'!$C$44:$J$75,'01 - SO 100.01 - Stavební...'!$C$81:$K$666</definedName>
    <definedName name="_xlnm.Print_Area" localSheetId="2">'02 - SO 100.02 - Stavební...'!$C$4:$J$38,'02 - SO 100.02 - Stavební...'!$C$44:$J$78,'02 - SO 100.02 - Stavební...'!$C$84:$K$806</definedName>
    <definedName name="_xlnm.Print_Area" localSheetId="3">'03 - SO 100.03 - Stavební...'!$C$4:$J$38,'03 - SO 100.03 - Stavební...'!$C$44:$J$75,'03 - SO 100.03 - Stavební...'!$C$81:$K$1737</definedName>
    <definedName name="_xlnm.Print_Area" localSheetId="4">'04 - SO 100.04 - Přístavb...'!$C$4:$J$38,'04 - SO 100.04 - Přístavb...'!$C$44:$J$95,'04 - SO 100.04 - Přístavb...'!$C$101:$K$2476</definedName>
    <definedName name="_xlnm.Print_Area" localSheetId="5">'05 - VRN'!$C$4:$J$38,'05 - VRN'!$C$44:$J$69,'05 - VRN'!$C$75:$K$117</definedName>
    <definedName name="_xlnm.Print_Area" localSheetId="8">'Pokyny pro vyplnění'!$B$2:$K$69,'Pokyny pro vyplnění'!$B$72:$K$116,'Pokyny pro vyplnění'!$B$119:$K$188,'Pokyny pro vyplnění'!$B$196:$K$216</definedName>
    <definedName name="_xlnm.Print_Area" localSheetId="0">'Rekapitulace stavby'!$D$4:$AO$33,'Rekapitulace stavby'!$C$39:$AQ$58</definedName>
    <definedName name="_xlnm.Print_Area" localSheetId="6">'Specifikace Brouzdaliště'!$A$1:$F$38</definedName>
    <definedName name="_xlnm.Print_Area" localSheetId="7">'Specifikace Tobogán'!$A$1:$F$27</definedName>
  </definedNames>
  <calcPr calcId="125725"/>
</workbook>
</file>

<file path=xl/calcChain.xml><?xml version="1.0" encoding="utf-8"?>
<calcChain xmlns="http://schemas.openxmlformats.org/spreadsheetml/2006/main">
  <c r="F36" i="8"/>
  <c r="F34"/>
  <c r="F32"/>
  <c r="F30"/>
  <c r="F28"/>
  <c r="F26"/>
  <c r="F24"/>
  <c r="F22"/>
  <c r="F20"/>
  <c r="F18"/>
  <c r="F16"/>
  <c r="F14"/>
  <c r="F12"/>
  <c r="F10"/>
  <c r="F8"/>
  <c r="F6"/>
  <c r="F38" s="1"/>
  <c r="AY57" i="1"/>
  <c r="AX57"/>
  <c r="BI117" i="6"/>
  <c r="BH117"/>
  <c r="BG117"/>
  <c r="BF117"/>
  <c r="T117"/>
  <c r="T116" s="1"/>
  <c r="R117"/>
  <c r="R116" s="1"/>
  <c r="P117"/>
  <c r="P116" s="1"/>
  <c r="BK117"/>
  <c r="BK116" s="1"/>
  <c r="J116" s="1"/>
  <c r="J68" s="1"/>
  <c r="J117"/>
  <c r="BE117" s="1"/>
  <c r="BI115"/>
  <c r="BH115"/>
  <c r="BG115"/>
  <c r="BF115"/>
  <c r="T115"/>
  <c r="R115"/>
  <c r="P115"/>
  <c r="BK115"/>
  <c r="J115"/>
  <c r="BE115" s="1"/>
  <c r="BI114"/>
  <c r="BH114"/>
  <c r="BG114"/>
  <c r="BF114"/>
  <c r="BE114"/>
  <c r="T114"/>
  <c r="T113" s="1"/>
  <c r="R114"/>
  <c r="R113" s="1"/>
  <c r="P114"/>
  <c r="P113" s="1"/>
  <c r="BK114"/>
  <c r="BK113" s="1"/>
  <c r="J113" s="1"/>
  <c r="J67" s="1"/>
  <c r="J114"/>
  <c r="BI112"/>
  <c r="BH112"/>
  <c r="BG112"/>
  <c r="BF112"/>
  <c r="T112"/>
  <c r="T111" s="1"/>
  <c r="R112"/>
  <c r="R111" s="1"/>
  <c r="P112"/>
  <c r="P111" s="1"/>
  <c r="BK112"/>
  <c r="BK111" s="1"/>
  <c r="J111" s="1"/>
  <c r="J66" s="1"/>
  <c r="J112"/>
  <c r="BE112" s="1"/>
  <c r="BI110"/>
  <c r="BH110"/>
  <c r="BG110"/>
  <c r="BF110"/>
  <c r="T110"/>
  <c r="T109" s="1"/>
  <c r="R110"/>
  <c r="R109" s="1"/>
  <c r="P110"/>
  <c r="P109" s="1"/>
  <c r="BK110"/>
  <c r="BK109" s="1"/>
  <c r="J109" s="1"/>
  <c r="J65" s="1"/>
  <c r="J110"/>
  <c r="BE110" s="1"/>
  <c r="BI108"/>
  <c r="BH108"/>
  <c r="BG108"/>
  <c r="BF108"/>
  <c r="T108"/>
  <c r="R108"/>
  <c r="P108"/>
  <c r="BK108"/>
  <c r="J108"/>
  <c r="BE108" s="1"/>
  <c r="BI107"/>
  <c r="BH107"/>
  <c r="BG107"/>
  <c r="BF107"/>
  <c r="T107"/>
  <c r="R107"/>
  <c r="P107"/>
  <c r="BK107"/>
  <c r="J107"/>
  <c r="BE107" s="1"/>
  <c r="BI106"/>
  <c r="BH106"/>
  <c r="BG106"/>
  <c r="BF106"/>
  <c r="T106"/>
  <c r="R106"/>
  <c r="P106"/>
  <c r="BK106"/>
  <c r="J106"/>
  <c r="BE106" s="1"/>
  <c r="BI105"/>
  <c r="BH105"/>
  <c r="BG105"/>
  <c r="BF105"/>
  <c r="T105"/>
  <c r="T104" s="1"/>
  <c r="R105"/>
  <c r="R104" s="1"/>
  <c r="P105"/>
  <c r="P104" s="1"/>
  <c r="BK105"/>
  <c r="BK104" s="1"/>
  <c r="J104" s="1"/>
  <c r="J64" s="1"/>
  <c r="J105"/>
  <c r="BE105" s="1"/>
  <c r="BI103"/>
  <c r="BH103"/>
  <c r="BG103"/>
  <c r="BF103"/>
  <c r="T103"/>
  <c r="R103"/>
  <c r="P103"/>
  <c r="BK103"/>
  <c r="J103"/>
  <c r="BE103" s="1"/>
  <c r="BI102"/>
  <c r="BH102"/>
  <c r="BG102"/>
  <c r="BF102"/>
  <c r="BE102"/>
  <c r="T102"/>
  <c r="R102"/>
  <c r="P102"/>
  <c r="BK102"/>
  <c r="J102"/>
  <c r="BI101"/>
  <c r="BH101"/>
  <c r="BG101"/>
  <c r="BF101"/>
  <c r="T101"/>
  <c r="R101"/>
  <c r="P101"/>
  <c r="BK101"/>
  <c r="J101"/>
  <c r="BE101" s="1"/>
  <c r="BI100"/>
  <c r="BH100"/>
  <c r="BG100"/>
  <c r="BF100"/>
  <c r="BE100"/>
  <c r="T100"/>
  <c r="R100"/>
  <c r="P100"/>
  <c r="BK100"/>
  <c r="J100"/>
  <c r="BI99"/>
  <c r="BH99"/>
  <c r="BG99"/>
  <c r="BF99"/>
  <c r="T99"/>
  <c r="T98" s="1"/>
  <c r="R99"/>
  <c r="R98" s="1"/>
  <c r="P99"/>
  <c r="P98" s="1"/>
  <c r="BK99"/>
  <c r="BK98" s="1"/>
  <c r="J98" s="1"/>
  <c r="J63" s="1"/>
  <c r="J99"/>
  <c r="BE99" s="1"/>
  <c r="BI97"/>
  <c r="BH97"/>
  <c r="BG97"/>
  <c r="BF97"/>
  <c r="T97"/>
  <c r="R97"/>
  <c r="P97"/>
  <c r="BK97"/>
  <c r="J97"/>
  <c r="BE97" s="1"/>
  <c r="BI96"/>
  <c r="BH96"/>
  <c r="BG96"/>
  <c r="BF96"/>
  <c r="T96"/>
  <c r="R96"/>
  <c r="P96"/>
  <c r="BK96"/>
  <c r="J96"/>
  <c r="BE96" s="1"/>
  <c r="BI95"/>
  <c r="BH95"/>
  <c r="BG95"/>
  <c r="BF95"/>
  <c r="T95"/>
  <c r="R95"/>
  <c r="P95"/>
  <c r="BK95"/>
  <c r="J95"/>
  <c r="BE95" s="1"/>
  <c r="BI94"/>
  <c r="BH94"/>
  <c r="BG94"/>
  <c r="BF94"/>
  <c r="T94"/>
  <c r="R94"/>
  <c r="P94"/>
  <c r="BK94"/>
  <c r="J94"/>
  <c r="BE94" s="1"/>
  <c r="BI93"/>
  <c r="F36" s="1"/>
  <c r="BD57" i="1" s="1"/>
  <c r="BH93" i="6"/>
  <c r="F35" s="1"/>
  <c r="BC57" i="1" s="1"/>
  <c r="BG93" i="6"/>
  <c r="F34" s="1"/>
  <c r="BB57" i="1" s="1"/>
  <c r="BF93" i="6"/>
  <c r="F33" s="1"/>
  <c r="BA57" i="1" s="1"/>
  <c r="T93" i="6"/>
  <c r="T92" s="1"/>
  <c r="R93"/>
  <c r="R92" s="1"/>
  <c r="R91" s="1"/>
  <c r="R90" s="1"/>
  <c r="P93"/>
  <c r="P92" s="1"/>
  <c r="P91" s="1"/>
  <c r="P90" s="1"/>
  <c r="AU57" i="1" s="1"/>
  <c r="BK93" i="6"/>
  <c r="BK92" s="1"/>
  <c r="J93"/>
  <c r="BE93" s="1"/>
  <c r="J86"/>
  <c r="F86"/>
  <c r="F84"/>
  <c r="E82"/>
  <c r="J55"/>
  <c r="F55"/>
  <c r="F53"/>
  <c r="E51"/>
  <c r="J20"/>
  <c r="E20"/>
  <c r="F87" s="1"/>
  <c r="J19"/>
  <c r="J14"/>
  <c r="J84" s="1"/>
  <c r="E7"/>
  <c r="E78" s="1"/>
  <c r="AY56" i="1"/>
  <c r="AX56"/>
  <c r="BI2475" i="5"/>
  <c r="BH2475"/>
  <c r="BG2475"/>
  <c r="BF2475"/>
  <c r="BE2475"/>
  <c r="T2475"/>
  <c r="R2475"/>
  <c r="P2475"/>
  <c r="BK2475"/>
  <c r="J2475"/>
  <c r="BI2473"/>
  <c r="BH2473"/>
  <c r="BG2473"/>
  <c r="BF2473"/>
  <c r="BE2473"/>
  <c r="T2473"/>
  <c r="R2473"/>
  <c r="P2473"/>
  <c r="BK2473"/>
  <c r="J2473"/>
  <c r="BI2472"/>
  <c r="BH2472"/>
  <c r="BG2472"/>
  <c r="BF2472"/>
  <c r="BE2472"/>
  <c r="T2472"/>
  <c r="R2472"/>
  <c r="P2472"/>
  <c r="BK2472"/>
  <c r="J2472"/>
  <c r="BI2471"/>
  <c r="BH2471"/>
  <c r="BG2471"/>
  <c r="BF2471"/>
  <c r="BE2471"/>
  <c r="T2471"/>
  <c r="T2470" s="1"/>
  <c r="R2471"/>
  <c r="R2470" s="1"/>
  <c r="P2471"/>
  <c r="P2470" s="1"/>
  <c r="BK2471"/>
  <c r="BK2470" s="1"/>
  <c r="J2470" s="1"/>
  <c r="J94" s="1"/>
  <c r="J2471"/>
  <c r="BI2469"/>
  <c r="BH2469"/>
  <c r="BG2469"/>
  <c r="BF2469"/>
  <c r="BE2469"/>
  <c r="T2469"/>
  <c r="R2469"/>
  <c r="P2469"/>
  <c r="BK2469"/>
  <c r="J2469"/>
  <c r="BI2468"/>
  <c r="BH2468"/>
  <c r="BG2468"/>
  <c r="BF2468"/>
  <c r="T2468"/>
  <c r="T2467" s="1"/>
  <c r="R2468"/>
  <c r="R2467" s="1"/>
  <c r="P2468"/>
  <c r="P2467" s="1"/>
  <c r="BK2468"/>
  <c r="BK2467" s="1"/>
  <c r="J2467" s="1"/>
  <c r="J93" s="1"/>
  <c r="J2468"/>
  <c r="BE2468" s="1"/>
  <c r="BI2466"/>
  <c r="BH2466"/>
  <c r="BG2466"/>
  <c r="BF2466"/>
  <c r="BE2466"/>
  <c r="T2466"/>
  <c r="R2466"/>
  <c r="P2466"/>
  <c r="BK2466"/>
  <c r="J2466"/>
  <c r="BI2465"/>
  <c r="BH2465"/>
  <c r="BG2465"/>
  <c r="BF2465"/>
  <c r="BE2465"/>
  <c r="T2465"/>
  <c r="R2465"/>
  <c r="P2465"/>
  <c r="BK2465"/>
  <c r="J2465"/>
  <c r="BI2464"/>
  <c r="BH2464"/>
  <c r="BG2464"/>
  <c r="BF2464"/>
  <c r="BE2464"/>
  <c r="T2464"/>
  <c r="R2464"/>
  <c r="P2464"/>
  <c r="BK2464"/>
  <c r="J2464"/>
  <c r="BI2463"/>
  <c r="BH2463"/>
  <c r="BG2463"/>
  <c r="BF2463"/>
  <c r="BE2463"/>
  <c r="T2463"/>
  <c r="R2463"/>
  <c r="P2463"/>
  <c r="BK2463"/>
  <c r="J2463"/>
  <c r="BI2462"/>
  <c r="BH2462"/>
  <c r="BG2462"/>
  <c r="BF2462"/>
  <c r="BE2462"/>
  <c r="T2462"/>
  <c r="R2462"/>
  <c r="P2462"/>
  <c r="BK2462"/>
  <c r="J2462"/>
  <c r="BI2461"/>
  <c r="BH2461"/>
  <c r="BG2461"/>
  <c r="BF2461"/>
  <c r="BE2461"/>
  <c r="T2461"/>
  <c r="R2461"/>
  <c r="P2461"/>
  <c r="BK2461"/>
  <c r="J2461"/>
  <c r="BI2460"/>
  <c r="BH2460"/>
  <c r="BG2460"/>
  <c r="BF2460"/>
  <c r="BE2460"/>
  <c r="T2460"/>
  <c r="R2460"/>
  <c r="P2460"/>
  <c r="BK2460"/>
  <c r="J2460"/>
  <c r="BI2446"/>
  <c r="BH2446"/>
  <c r="BG2446"/>
  <c r="BF2446"/>
  <c r="BE2446"/>
  <c r="T2446"/>
  <c r="T2445" s="1"/>
  <c r="R2446"/>
  <c r="R2445" s="1"/>
  <c r="P2446"/>
  <c r="P2445" s="1"/>
  <c r="BK2446"/>
  <c r="BK2445" s="1"/>
  <c r="J2445" s="1"/>
  <c r="J92" s="1"/>
  <c r="J2446"/>
  <c r="BI2444"/>
  <c r="BH2444"/>
  <c r="BG2444"/>
  <c r="BF2444"/>
  <c r="T2444"/>
  <c r="R2444"/>
  <c r="P2444"/>
  <c r="BK2444"/>
  <c r="J2444"/>
  <c r="BE2444" s="1"/>
  <c r="BI2443"/>
  <c r="BH2443"/>
  <c r="BG2443"/>
  <c r="BF2443"/>
  <c r="BE2443"/>
  <c r="T2443"/>
  <c r="R2443"/>
  <c r="P2443"/>
  <c r="BK2443"/>
  <c r="J2443"/>
  <c r="BI2442"/>
  <c r="BH2442"/>
  <c r="BG2442"/>
  <c r="BF2442"/>
  <c r="T2442"/>
  <c r="R2442"/>
  <c r="P2442"/>
  <c r="BK2442"/>
  <c r="J2442"/>
  <c r="BE2442" s="1"/>
  <c r="BI2441"/>
  <c r="BH2441"/>
  <c r="BG2441"/>
  <c r="BF2441"/>
  <c r="BE2441"/>
  <c r="T2441"/>
  <c r="T2440" s="1"/>
  <c r="R2441"/>
  <c r="R2440" s="1"/>
  <c r="R2439" s="1"/>
  <c r="P2441"/>
  <c r="P2440" s="1"/>
  <c r="P2439" s="1"/>
  <c r="BK2441"/>
  <c r="BK2440" s="1"/>
  <c r="J2441"/>
  <c r="BI2437"/>
  <c r="BH2437"/>
  <c r="BG2437"/>
  <c r="BF2437"/>
  <c r="BE2437"/>
  <c r="T2437"/>
  <c r="R2437"/>
  <c r="P2437"/>
  <c r="BK2437"/>
  <c r="J2437"/>
  <c r="BI2435"/>
  <c r="BH2435"/>
  <c r="BG2435"/>
  <c r="BF2435"/>
  <c r="T2435"/>
  <c r="R2435"/>
  <c r="P2435"/>
  <c r="BK2435"/>
  <c r="J2435"/>
  <c r="BE2435" s="1"/>
  <c r="BI2431"/>
  <c r="BH2431"/>
  <c r="BG2431"/>
  <c r="BF2431"/>
  <c r="BE2431"/>
  <c r="T2431"/>
  <c r="R2431"/>
  <c r="P2431"/>
  <c r="BK2431"/>
  <c r="J2431"/>
  <c r="BI2429"/>
  <c r="BH2429"/>
  <c r="BG2429"/>
  <c r="BF2429"/>
  <c r="T2429"/>
  <c r="R2429"/>
  <c r="P2429"/>
  <c r="BK2429"/>
  <c r="J2429"/>
  <c r="BE2429" s="1"/>
  <c r="BI2416"/>
  <c r="BH2416"/>
  <c r="BG2416"/>
  <c r="BF2416"/>
  <c r="BE2416"/>
  <c r="T2416"/>
  <c r="R2416"/>
  <c r="P2416"/>
  <c r="BK2416"/>
  <c r="J2416"/>
  <c r="BI2402"/>
  <c r="BH2402"/>
  <c r="BG2402"/>
  <c r="BF2402"/>
  <c r="T2402"/>
  <c r="R2402"/>
  <c r="P2402"/>
  <c r="BK2402"/>
  <c r="J2402"/>
  <c r="BE2402" s="1"/>
  <c r="BI2401"/>
  <c r="BH2401"/>
  <c r="BG2401"/>
  <c r="BF2401"/>
  <c r="BE2401"/>
  <c r="T2401"/>
  <c r="T2400" s="1"/>
  <c r="R2401"/>
  <c r="R2400" s="1"/>
  <c r="P2401"/>
  <c r="P2400" s="1"/>
  <c r="BK2401"/>
  <c r="BK2400" s="1"/>
  <c r="J2400" s="1"/>
  <c r="J89" s="1"/>
  <c r="J2401"/>
  <c r="BI2399"/>
  <c r="BH2399"/>
  <c r="BG2399"/>
  <c r="BF2399"/>
  <c r="T2399"/>
  <c r="T2398" s="1"/>
  <c r="R2399"/>
  <c r="R2398" s="1"/>
  <c r="P2399"/>
  <c r="P2398" s="1"/>
  <c r="BK2399"/>
  <c r="BK2398" s="1"/>
  <c r="J2398" s="1"/>
  <c r="J88" s="1"/>
  <c r="J2399"/>
  <c r="BE2399" s="1"/>
  <c r="BI2397"/>
  <c r="BH2397"/>
  <c r="BG2397"/>
  <c r="BF2397"/>
  <c r="T2397"/>
  <c r="R2397"/>
  <c r="P2397"/>
  <c r="BK2397"/>
  <c r="J2397"/>
  <c r="BE2397" s="1"/>
  <c r="BI2396"/>
  <c r="BH2396"/>
  <c r="BG2396"/>
  <c r="BF2396"/>
  <c r="BE2396"/>
  <c r="T2396"/>
  <c r="R2396"/>
  <c r="P2396"/>
  <c r="BK2396"/>
  <c r="J2396"/>
  <c r="BI2391"/>
  <c r="BH2391"/>
  <c r="BG2391"/>
  <c r="BF2391"/>
  <c r="T2391"/>
  <c r="R2391"/>
  <c r="P2391"/>
  <c r="BK2391"/>
  <c r="J2391"/>
  <c r="BE2391" s="1"/>
  <c r="BI2390"/>
  <c r="BH2390"/>
  <c r="BG2390"/>
  <c r="BF2390"/>
  <c r="BE2390"/>
  <c r="T2390"/>
  <c r="R2390"/>
  <c r="P2390"/>
  <c r="BK2390"/>
  <c r="J2390"/>
  <c r="BI2389"/>
  <c r="BH2389"/>
  <c r="BG2389"/>
  <c r="BF2389"/>
  <c r="T2389"/>
  <c r="R2389"/>
  <c r="P2389"/>
  <c r="BK2389"/>
  <c r="J2389"/>
  <c r="BE2389" s="1"/>
  <c r="BI2384"/>
  <c r="BH2384"/>
  <c r="BG2384"/>
  <c r="BF2384"/>
  <c r="BE2384"/>
  <c r="T2384"/>
  <c r="T2383" s="1"/>
  <c r="R2384"/>
  <c r="R2383" s="1"/>
  <c r="P2384"/>
  <c r="P2383" s="1"/>
  <c r="BK2384"/>
  <c r="BK2383" s="1"/>
  <c r="J2383" s="1"/>
  <c r="J87" s="1"/>
  <c r="J2384"/>
  <c r="BI2381"/>
  <c r="BH2381"/>
  <c r="BG2381"/>
  <c r="BF2381"/>
  <c r="T2381"/>
  <c r="R2381"/>
  <c r="P2381"/>
  <c r="BK2381"/>
  <c r="J2381"/>
  <c r="BE2381" s="1"/>
  <c r="BI2379"/>
  <c r="BH2379"/>
  <c r="BG2379"/>
  <c r="BF2379"/>
  <c r="T2379"/>
  <c r="R2379"/>
  <c r="P2379"/>
  <c r="BK2379"/>
  <c r="J2379"/>
  <c r="BE2379" s="1"/>
  <c r="BI2377"/>
  <c r="BH2377"/>
  <c r="BG2377"/>
  <c r="BF2377"/>
  <c r="BE2377"/>
  <c r="T2377"/>
  <c r="R2377"/>
  <c r="P2377"/>
  <c r="BK2377"/>
  <c r="J2377"/>
  <c r="BI2376"/>
  <c r="BH2376"/>
  <c r="BG2376"/>
  <c r="BF2376"/>
  <c r="T2376"/>
  <c r="T2375" s="1"/>
  <c r="R2376"/>
  <c r="R2375" s="1"/>
  <c r="P2376"/>
  <c r="P2375" s="1"/>
  <c r="BK2376"/>
  <c r="BK2375" s="1"/>
  <c r="J2375" s="1"/>
  <c r="J86" s="1"/>
  <c r="J2376"/>
  <c r="BE2376" s="1"/>
  <c r="BI2373"/>
  <c r="BH2373"/>
  <c r="BG2373"/>
  <c r="BF2373"/>
  <c r="BE2373"/>
  <c r="T2373"/>
  <c r="R2373"/>
  <c r="P2373"/>
  <c r="BK2373"/>
  <c r="J2373"/>
  <c r="BI2371"/>
  <c r="BH2371"/>
  <c r="BG2371"/>
  <c r="BF2371"/>
  <c r="T2371"/>
  <c r="R2371"/>
  <c r="P2371"/>
  <c r="BK2371"/>
  <c r="J2371"/>
  <c r="BE2371" s="1"/>
  <c r="BI2369"/>
  <c r="BH2369"/>
  <c r="BG2369"/>
  <c r="BF2369"/>
  <c r="BE2369"/>
  <c r="T2369"/>
  <c r="R2369"/>
  <c r="P2369"/>
  <c r="BK2369"/>
  <c r="J2369"/>
  <c r="BI2367"/>
  <c r="BH2367"/>
  <c r="BG2367"/>
  <c r="BF2367"/>
  <c r="T2367"/>
  <c r="R2367"/>
  <c r="P2367"/>
  <c r="BK2367"/>
  <c r="J2367"/>
  <c r="BE2367" s="1"/>
  <c r="BI2366"/>
  <c r="BH2366"/>
  <c r="BG2366"/>
  <c r="BF2366"/>
  <c r="BE2366"/>
  <c r="T2366"/>
  <c r="R2366"/>
  <c r="P2366"/>
  <c r="BK2366"/>
  <c r="J2366"/>
  <c r="BI2364"/>
  <c r="BH2364"/>
  <c r="BG2364"/>
  <c r="BF2364"/>
  <c r="T2364"/>
  <c r="R2364"/>
  <c r="P2364"/>
  <c r="BK2364"/>
  <c r="J2364"/>
  <c r="BE2364" s="1"/>
  <c r="BI2352"/>
  <c r="BH2352"/>
  <c r="BG2352"/>
  <c r="BF2352"/>
  <c r="BE2352"/>
  <c r="T2352"/>
  <c r="R2352"/>
  <c r="P2352"/>
  <c r="BK2352"/>
  <c r="J2352"/>
  <c r="BI2350"/>
  <c r="BH2350"/>
  <c r="BG2350"/>
  <c r="BF2350"/>
  <c r="T2350"/>
  <c r="R2350"/>
  <c r="P2350"/>
  <c r="BK2350"/>
  <c r="J2350"/>
  <c r="BE2350" s="1"/>
  <c r="BI2338"/>
  <c r="BH2338"/>
  <c r="BG2338"/>
  <c r="BF2338"/>
  <c r="BE2338"/>
  <c r="T2338"/>
  <c r="R2338"/>
  <c r="P2338"/>
  <c r="BK2338"/>
  <c r="J2338"/>
  <c r="BI2335"/>
  <c r="BH2335"/>
  <c r="BG2335"/>
  <c r="BF2335"/>
  <c r="T2335"/>
  <c r="R2335"/>
  <c r="P2335"/>
  <c r="BK2335"/>
  <c r="J2335"/>
  <c r="BE2335" s="1"/>
  <c r="BI2333"/>
  <c r="BH2333"/>
  <c r="BG2333"/>
  <c r="BF2333"/>
  <c r="BE2333"/>
  <c r="T2333"/>
  <c r="R2333"/>
  <c r="P2333"/>
  <c r="BK2333"/>
  <c r="J2333"/>
  <c r="BI2332"/>
  <c r="BH2332"/>
  <c r="BG2332"/>
  <c r="BF2332"/>
  <c r="T2332"/>
  <c r="R2332"/>
  <c r="P2332"/>
  <c r="BK2332"/>
  <c r="J2332"/>
  <c r="BE2332" s="1"/>
  <c r="BI2330"/>
  <c r="BH2330"/>
  <c r="BG2330"/>
  <c r="BF2330"/>
  <c r="BE2330"/>
  <c r="T2330"/>
  <c r="R2330"/>
  <c r="P2330"/>
  <c r="BK2330"/>
  <c r="J2330"/>
  <c r="BI2328"/>
  <c r="BH2328"/>
  <c r="BG2328"/>
  <c r="BF2328"/>
  <c r="T2328"/>
  <c r="R2328"/>
  <c r="P2328"/>
  <c r="BK2328"/>
  <c r="J2328"/>
  <c r="BE2328" s="1"/>
  <c r="BI2326"/>
  <c r="BH2326"/>
  <c r="BG2326"/>
  <c r="BF2326"/>
  <c r="BE2326"/>
  <c r="T2326"/>
  <c r="R2326"/>
  <c r="P2326"/>
  <c r="BK2326"/>
  <c r="J2326"/>
  <c r="BI2313"/>
  <c r="BH2313"/>
  <c r="BG2313"/>
  <c r="BF2313"/>
  <c r="T2313"/>
  <c r="T2312" s="1"/>
  <c r="R2313"/>
  <c r="R2312" s="1"/>
  <c r="P2313"/>
  <c r="P2312" s="1"/>
  <c r="BK2313"/>
  <c r="BK2312" s="1"/>
  <c r="J2312" s="1"/>
  <c r="J85" s="1"/>
  <c r="J2313"/>
  <c r="BE2313" s="1"/>
  <c r="BI2310"/>
  <c r="BH2310"/>
  <c r="BG2310"/>
  <c r="BF2310"/>
  <c r="T2310"/>
  <c r="R2310"/>
  <c r="P2310"/>
  <c r="BK2310"/>
  <c r="J2310"/>
  <c r="BE2310" s="1"/>
  <c r="BI2308"/>
  <c r="BH2308"/>
  <c r="BG2308"/>
  <c r="BF2308"/>
  <c r="T2308"/>
  <c r="R2308"/>
  <c r="P2308"/>
  <c r="BK2308"/>
  <c r="J2308"/>
  <c r="BE2308" s="1"/>
  <c r="BI2292"/>
  <c r="BH2292"/>
  <c r="BG2292"/>
  <c r="BF2292"/>
  <c r="T2292"/>
  <c r="R2292"/>
  <c r="P2292"/>
  <c r="BK2292"/>
  <c r="J2292"/>
  <c r="BE2292" s="1"/>
  <c r="BI2291"/>
  <c r="BH2291"/>
  <c r="BG2291"/>
  <c r="BF2291"/>
  <c r="T2291"/>
  <c r="R2291"/>
  <c r="P2291"/>
  <c r="BK2291"/>
  <c r="J2291"/>
  <c r="BE2291" s="1"/>
  <c r="BI2290"/>
  <c r="BH2290"/>
  <c r="BG2290"/>
  <c r="BF2290"/>
  <c r="T2290"/>
  <c r="R2290"/>
  <c r="P2290"/>
  <c r="BK2290"/>
  <c r="J2290"/>
  <c r="BE2290" s="1"/>
  <c r="BI2289"/>
  <c r="BH2289"/>
  <c r="BG2289"/>
  <c r="BF2289"/>
  <c r="BE2289"/>
  <c r="T2289"/>
  <c r="R2289"/>
  <c r="P2289"/>
  <c r="BK2289"/>
  <c r="J2289"/>
  <c r="BI2288"/>
  <c r="BH2288"/>
  <c r="BG2288"/>
  <c r="BF2288"/>
  <c r="T2288"/>
  <c r="R2288"/>
  <c r="P2288"/>
  <c r="BK2288"/>
  <c r="J2288"/>
  <c r="BE2288" s="1"/>
  <c r="BI2287"/>
  <c r="BH2287"/>
  <c r="BG2287"/>
  <c r="BF2287"/>
  <c r="BE2287"/>
  <c r="T2287"/>
  <c r="R2287"/>
  <c r="P2287"/>
  <c r="BK2287"/>
  <c r="J2287"/>
  <c r="BI2286"/>
  <c r="BH2286"/>
  <c r="BG2286"/>
  <c r="BF2286"/>
  <c r="T2286"/>
  <c r="T2285" s="1"/>
  <c r="R2286"/>
  <c r="R2285" s="1"/>
  <c r="P2286"/>
  <c r="P2285" s="1"/>
  <c r="BK2286"/>
  <c r="BK2285" s="1"/>
  <c r="J2285" s="1"/>
  <c r="J84" s="1"/>
  <c r="J2286"/>
  <c r="BE2286" s="1"/>
  <c r="BI2283"/>
  <c r="BH2283"/>
  <c r="BG2283"/>
  <c r="BF2283"/>
  <c r="BE2283"/>
  <c r="T2283"/>
  <c r="R2283"/>
  <c r="P2283"/>
  <c r="BK2283"/>
  <c r="J2283"/>
  <c r="BI2281"/>
  <c r="BH2281"/>
  <c r="BG2281"/>
  <c r="BF2281"/>
  <c r="T2281"/>
  <c r="R2281"/>
  <c r="P2281"/>
  <c r="BK2281"/>
  <c r="J2281"/>
  <c r="BE2281" s="1"/>
  <c r="BI2279"/>
  <c r="BH2279"/>
  <c r="BG2279"/>
  <c r="BF2279"/>
  <c r="BE2279"/>
  <c r="T2279"/>
  <c r="R2279"/>
  <c r="P2279"/>
  <c r="BK2279"/>
  <c r="J2279"/>
  <c r="BI2278"/>
  <c r="BH2278"/>
  <c r="BG2278"/>
  <c r="BF2278"/>
  <c r="T2278"/>
  <c r="R2278"/>
  <c r="P2278"/>
  <c r="BK2278"/>
  <c r="J2278"/>
  <c r="BE2278" s="1"/>
  <c r="BI2277"/>
  <c r="BH2277"/>
  <c r="BG2277"/>
  <c r="BF2277"/>
  <c r="BE2277"/>
  <c r="T2277"/>
  <c r="R2277"/>
  <c r="P2277"/>
  <c r="BK2277"/>
  <c r="J2277"/>
  <c r="BI2276"/>
  <c r="BH2276"/>
  <c r="BG2276"/>
  <c r="BF2276"/>
  <c r="T2276"/>
  <c r="R2276"/>
  <c r="P2276"/>
  <c r="BK2276"/>
  <c r="J2276"/>
  <c r="BE2276" s="1"/>
  <c r="BI2275"/>
  <c r="BH2275"/>
  <c r="BG2275"/>
  <c r="BF2275"/>
  <c r="BE2275"/>
  <c r="T2275"/>
  <c r="R2275"/>
  <c r="P2275"/>
  <c r="BK2275"/>
  <c r="J2275"/>
  <c r="BI2274"/>
  <c r="BH2274"/>
  <c r="BG2274"/>
  <c r="BF2274"/>
  <c r="T2274"/>
  <c r="R2274"/>
  <c r="P2274"/>
  <c r="BK2274"/>
  <c r="J2274"/>
  <c r="BE2274" s="1"/>
  <c r="BI2273"/>
  <c r="BH2273"/>
  <c r="BG2273"/>
  <c r="BF2273"/>
  <c r="BE2273"/>
  <c r="T2273"/>
  <c r="R2273"/>
  <c r="P2273"/>
  <c r="BK2273"/>
  <c r="J2273"/>
  <c r="BI2272"/>
  <c r="BH2272"/>
  <c r="BG2272"/>
  <c r="BF2272"/>
  <c r="T2272"/>
  <c r="R2272"/>
  <c r="P2272"/>
  <c r="BK2272"/>
  <c r="J2272"/>
  <c r="BE2272" s="1"/>
  <c r="BI2271"/>
  <c r="BH2271"/>
  <c r="BG2271"/>
  <c r="BF2271"/>
  <c r="BE2271"/>
  <c r="T2271"/>
  <c r="R2271"/>
  <c r="P2271"/>
  <c r="BK2271"/>
  <c r="J2271"/>
  <c r="BI2270"/>
  <c r="BH2270"/>
  <c r="BG2270"/>
  <c r="BF2270"/>
  <c r="T2270"/>
  <c r="R2270"/>
  <c r="P2270"/>
  <c r="BK2270"/>
  <c r="J2270"/>
  <c r="BE2270" s="1"/>
  <c r="BI2269"/>
  <c r="BH2269"/>
  <c r="BG2269"/>
  <c r="BF2269"/>
  <c r="BE2269"/>
  <c r="T2269"/>
  <c r="R2269"/>
  <c r="P2269"/>
  <c r="BK2269"/>
  <c r="J2269"/>
  <c r="BI2268"/>
  <c r="BH2268"/>
  <c r="BG2268"/>
  <c r="BF2268"/>
  <c r="T2268"/>
  <c r="R2268"/>
  <c r="P2268"/>
  <c r="BK2268"/>
  <c r="J2268"/>
  <c r="BE2268" s="1"/>
  <c r="BI2267"/>
  <c r="BH2267"/>
  <c r="BG2267"/>
  <c r="BF2267"/>
  <c r="BE2267"/>
  <c r="T2267"/>
  <c r="R2267"/>
  <c r="P2267"/>
  <c r="BK2267"/>
  <c r="J2267"/>
  <c r="BI2266"/>
  <c r="BH2266"/>
  <c r="BG2266"/>
  <c r="BF2266"/>
  <c r="T2266"/>
  <c r="R2266"/>
  <c r="P2266"/>
  <c r="BK2266"/>
  <c r="J2266"/>
  <c r="BE2266" s="1"/>
  <c r="BI2265"/>
  <c r="BH2265"/>
  <c r="BG2265"/>
  <c r="BF2265"/>
  <c r="BE2265"/>
  <c r="T2265"/>
  <c r="R2265"/>
  <c r="P2265"/>
  <c r="BK2265"/>
  <c r="J2265"/>
  <c r="BI2264"/>
  <c r="BH2264"/>
  <c r="BG2264"/>
  <c r="BF2264"/>
  <c r="T2264"/>
  <c r="R2264"/>
  <c r="P2264"/>
  <c r="BK2264"/>
  <c r="J2264"/>
  <c r="BE2264" s="1"/>
  <c r="BI2263"/>
  <c r="BH2263"/>
  <c r="BG2263"/>
  <c r="BF2263"/>
  <c r="BE2263"/>
  <c r="T2263"/>
  <c r="R2263"/>
  <c r="P2263"/>
  <c r="BK2263"/>
  <c r="J2263"/>
  <c r="BI2262"/>
  <c r="BH2262"/>
  <c r="BG2262"/>
  <c r="BF2262"/>
  <c r="T2262"/>
  <c r="R2262"/>
  <c r="P2262"/>
  <c r="BK2262"/>
  <c r="J2262"/>
  <c r="BE2262" s="1"/>
  <c r="BI2261"/>
  <c r="BH2261"/>
  <c r="BG2261"/>
  <c r="BF2261"/>
  <c r="BE2261"/>
  <c r="T2261"/>
  <c r="R2261"/>
  <c r="P2261"/>
  <c r="BK2261"/>
  <c r="J2261"/>
  <c r="BI2257"/>
  <c r="BH2257"/>
  <c r="BG2257"/>
  <c r="BF2257"/>
  <c r="T2257"/>
  <c r="R2257"/>
  <c r="P2257"/>
  <c r="BK2257"/>
  <c r="J2257"/>
  <c r="BE2257" s="1"/>
  <c r="BI2256"/>
  <c r="BH2256"/>
  <c r="BG2256"/>
  <c r="BF2256"/>
  <c r="BE2256"/>
  <c r="T2256"/>
  <c r="R2256"/>
  <c r="P2256"/>
  <c r="BK2256"/>
  <c r="J2256"/>
  <c r="BI2248"/>
  <c r="BH2248"/>
  <c r="BG2248"/>
  <c r="BF2248"/>
  <c r="T2248"/>
  <c r="R2248"/>
  <c r="P2248"/>
  <c r="BK2248"/>
  <c r="J2248"/>
  <c r="BE2248" s="1"/>
  <c r="BI2246"/>
  <c r="BH2246"/>
  <c r="BG2246"/>
  <c r="BF2246"/>
  <c r="BE2246"/>
  <c r="T2246"/>
  <c r="R2246"/>
  <c r="P2246"/>
  <c r="BK2246"/>
  <c r="J2246"/>
  <c r="BI2241"/>
  <c r="BH2241"/>
  <c r="BG2241"/>
  <c r="BF2241"/>
  <c r="T2241"/>
  <c r="R2241"/>
  <c r="P2241"/>
  <c r="BK2241"/>
  <c r="J2241"/>
  <c r="BE2241" s="1"/>
  <c r="BI2236"/>
  <c r="BH2236"/>
  <c r="BG2236"/>
  <c r="BF2236"/>
  <c r="BE2236"/>
  <c r="T2236"/>
  <c r="R2236"/>
  <c r="P2236"/>
  <c r="BK2236"/>
  <c r="J2236"/>
  <c r="BI2229"/>
  <c r="BH2229"/>
  <c r="BG2229"/>
  <c r="BF2229"/>
  <c r="T2229"/>
  <c r="R2229"/>
  <c r="P2229"/>
  <c r="BK2229"/>
  <c r="J2229"/>
  <c r="BE2229" s="1"/>
  <c r="BI2221"/>
  <c r="BH2221"/>
  <c r="BG2221"/>
  <c r="BF2221"/>
  <c r="BE2221"/>
  <c r="T2221"/>
  <c r="R2221"/>
  <c r="P2221"/>
  <c r="BK2221"/>
  <c r="J2221"/>
  <c r="BI2220"/>
  <c r="BH2220"/>
  <c r="BG2220"/>
  <c r="BF2220"/>
  <c r="T2220"/>
  <c r="R2220"/>
  <c r="P2220"/>
  <c r="BK2220"/>
  <c r="J2220"/>
  <c r="BE2220" s="1"/>
  <c r="BI2215"/>
  <c r="BH2215"/>
  <c r="BG2215"/>
  <c r="BF2215"/>
  <c r="BE2215"/>
  <c r="T2215"/>
  <c r="R2215"/>
  <c r="P2215"/>
  <c r="BK2215"/>
  <c r="J2215"/>
  <c r="BI2210"/>
  <c r="BH2210"/>
  <c r="BG2210"/>
  <c r="BF2210"/>
  <c r="T2210"/>
  <c r="R2210"/>
  <c r="P2210"/>
  <c r="BK2210"/>
  <c r="J2210"/>
  <c r="BE2210" s="1"/>
  <c r="BI2204"/>
  <c r="BH2204"/>
  <c r="BG2204"/>
  <c r="BF2204"/>
  <c r="BE2204"/>
  <c r="T2204"/>
  <c r="R2204"/>
  <c r="P2204"/>
  <c r="BK2204"/>
  <c r="J2204"/>
  <c r="BI2195"/>
  <c r="BH2195"/>
  <c r="BG2195"/>
  <c r="BF2195"/>
  <c r="T2195"/>
  <c r="R2195"/>
  <c r="P2195"/>
  <c r="BK2195"/>
  <c r="J2195"/>
  <c r="BE2195" s="1"/>
  <c r="BI2185"/>
  <c r="BH2185"/>
  <c r="BG2185"/>
  <c r="BF2185"/>
  <c r="BE2185"/>
  <c r="T2185"/>
  <c r="R2185"/>
  <c r="P2185"/>
  <c r="BK2185"/>
  <c r="J2185"/>
  <c r="BI2177"/>
  <c r="BH2177"/>
  <c r="BG2177"/>
  <c r="BF2177"/>
  <c r="T2177"/>
  <c r="R2177"/>
  <c r="P2177"/>
  <c r="BK2177"/>
  <c r="J2177"/>
  <c r="BE2177" s="1"/>
  <c r="BI2168"/>
  <c r="BH2168"/>
  <c r="BG2168"/>
  <c r="BF2168"/>
  <c r="BE2168"/>
  <c r="T2168"/>
  <c r="R2168"/>
  <c r="P2168"/>
  <c r="BK2168"/>
  <c r="J2168"/>
  <c r="BI2167"/>
  <c r="BH2167"/>
  <c r="BG2167"/>
  <c r="BF2167"/>
  <c r="T2167"/>
  <c r="R2167"/>
  <c r="P2167"/>
  <c r="BK2167"/>
  <c r="J2167"/>
  <c r="BE2167" s="1"/>
  <c r="BI2139"/>
  <c r="BH2139"/>
  <c r="BG2139"/>
  <c r="BF2139"/>
  <c r="BE2139"/>
  <c r="T2139"/>
  <c r="R2139"/>
  <c r="P2139"/>
  <c r="BK2139"/>
  <c r="J2139"/>
  <c r="BI2132"/>
  <c r="BH2132"/>
  <c r="BG2132"/>
  <c r="BF2132"/>
  <c r="T2132"/>
  <c r="R2132"/>
  <c r="P2132"/>
  <c r="BK2132"/>
  <c r="J2132"/>
  <c r="BE2132" s="1"/>
  <c r="BI2129"/>
  <c r="BH2129"/>
  <c r="BG2129"/>
  <c r="BF2129"/>
  <c r="BE2129"/>
  <c r="T2129"/>
  <c r="R2129"/>
  <c r="P2129"/>
  <c r="BK2129"/>
  <c r="J2129"/>
  <c r="BI2126"/>
  <c r="BH2126"/>
  <c r="BG2126"/>
  <c r="BF2126"/>
  <c r="T2126"/>
  <c r="R2126"/>
  <c r="P2126"/>
  <c r="BK2126"/>
  <c r="J2126"/>
  <c r="BE2126" s="1"/>
  <c r="BI2116"/>
  <c r="BH2116"/>
  <c r="BG2116"/>
  <c r="BF2116"/>
  <c r="BE2116"/>
  <c r="T2116"/>
  <c r="R2116"/>
  <c r="P2116"/>
  <c r="BK2116"/>
  <c r="J2116"/>
  <c r="BI2115"/>
  <c r="BH2115"/>
  <c r="BG2115"/>
  <c r="BF2115"/>
  <c r="T2115"/>
  <c r="R2115"/>
  <c r="P2115"/>
  <c r="BK2115"/>
  <c r="J2115"/>
  <c r="BE2115" s="1"/>
  <c r="BI2111"/>
  <c r="BH2111"/>
  <c r="BG2111"/>
  <c r="BF2111"/>
  <c r="BE2111"/>
  <c r="T2111"/>
  <c r="T2110" s="1"/>
  <c r="R2111"/>
  <c r="R2110" s="1"/>
  <c r="P2111"/>
  <c r="P2110" s="1"/>
  <c r="BK2111"/>
  <c r="BK2110" s="1"/>
  <c r="J2110" s="1"/>
  <c r="J83" s="1"/>
  <c r="J2111"/>
  <c r="BI2108"/>
  <c r="BH2108"/>
  <c r="BG2108"/>
  <c r="BF2108"/>
  <c r="T2108"/>
  <c r="R2108"/>
  <c r="P2108"/>
  <c r="BK2108"/>
  <c r="J2108"/>
  <c r="BE2108" s="1"/>
  <c r="BI2106"/>
  <c r="BH2106"/>
  <c r="BG2106"/>
  <c r="BF2106"/>
  <c r="T2106"/>
  <c r="R2106"/>
  <c r="P2106"/>
  <c r="BK2106"/>
  <c r="J2106"/>
  <c r="BE2106" s="1"/>
  <c r="BI2105"/>
  <c r="BH2105"/>
  <c r="BG2105"/>
  <c r="BF2105"/>
  <c r="T2105"/>
  <c r="R2105"/>
  <c r="P2105"/>
  <c r="BK2105"/>
  <c r="J2105"/>
  <c r="BE2105" s="1"/>
  <c r="BI2100"/>
  <c r="BH2100"/>
  <c r="BG2100"/>
  <c r="BF2100"/>
  <c r="T2100"/>
  <c r="R2100"/>
  <c r="P2100"/>
  <c r="BK2100"/>
  <c r="J2100"/>
  <c r="BE2100" s="1"/>
  <c r="BI2098"/>
  <c r="BH2098"/>
  <c r="BG2098"/>
  <c r="BF2098"/>
  <c r="T2098"/>
  <c r="R2098"/>
  <c r="P2098"/>
  <c r="BK2098"/>
  <c r="J2098"/>
  <c r="BE2098" s="1"/>
  <c r="BI2096"/>
  <c r="BH2096"/>
  <c r="BG2096"/>
  <c r="BF2096"/>
  <c r="T2096"/>
  <c r="R2096"/>
  <c r="P2096"/>
  <c r="BK2096"/>
  <c r="J2096"/>
  <c r="BE2096" s="1"/>
  <c r="BI2091"/>
  <c r="BH2091"/>
  <c r="BG2091"/>
  <c r="BF2091"/>
  <c r="T2091"/>
  <c r="R2091"/>
  <c r="P2091"/>
  <c r="BK2091"/>
  <c r="J2091"/>
  <c r="BE2091" s="1"/>
  <c r="BI2086"/>
  <c r="BH2086"/>
  <c r="BG2086"/>
  <c r="BF2086"/>
  <c r="T2086"/>
  <c r="R2086"/>
  <c r="P2086"/>
  <c r="BK2086"/>
  <c r="J2086"/>
  <c r="BE2086" s="1"/>
  <c r="BI2081"/>
  <c r="BH2081"/>
  <c r="BG2081"/>
  <c r="BF2081"/>
  <c r="BE2081"/>
  <c r="T2081"/>
  <c r="R2081"/>
  <c r="P2081"/>
  <c r="BK2081"/>
  <c r="J2081"/>
  <c r="BI2076"/>
  <c r="BH2076"/>
  <c r="BG2076"/>
  <c r="BF2076"/>
  <c r="T2076"/>
  <c r="R2076"/>
  <c r="P2076"/>
  <c r="BK2076"/>
  <c r="J2076"/>
  <c r="BE2076" s="1"/>
  <c r="BI2074"/>
  <c r="BH2074"/>
  <c r="BG2074"/>
  <c r="BF2074"/>
  <c r="BE2074"/>
  <c r="T2074"/>
  <c r="R2074"/>
  <c r="P2074"/>
  <c r="BK2074"/>
  <c r="J2074"/>
  <c r="BI2072"/>
  <c r="BH2072"/>
  <c r="BG2072"/>
  <c r="BF2072"/>
  <c r="T2072"/>
  <c r="R2072"/>
  <c r="P2072"/>
  <c r="BK2072"/>
  <c r="J2072"/>
  <c r="BE2072" s="1"/>
  <c r="BI2067"/>
  <c r="BH2067"/>
  <c r="BG2067"/>
  <c r="BF2067"/>
  <c r="BE2067"/>
  <c r="T2067"/>
  <c r="R2067"/>
  <c r="P2067"/>
  <c r="BK2067"/>
  <c r="J2067"/>
  <c r="BI2062"/>
  <c r="BH2062"/>
  <c r="BG2062"/>
  <c r="BF2062"/>
  <c r="T2062"/>
  <c r="R2062"/>
  <c r="P2062"/>
  <c r="BK2062"/>
  <c r="J2062"/>
  <c r="BE2062" s="1"/>
  <c r="BI2057"/>
  <c r="BH2057"/>
  <c r="BG2057"/>
  <c r="BF2057"/>
  <c r="BE2057"/>
  <c r="T2057"/>
  <c r="R2057"/>
  <c r="P2057"/>
  <c r="BK2057"/>
  <c r="J2057"/>
  <c r="BI2056"/>
  <c r="BH2056"/>
  <c r="BG2056"/>
  <c r="BF2056"/>
  <c r="T2056"/>
  <c r="R2056"/>
  <c r="P2056"/>
  <c r="BK2056"/>
  <c r="J2056"/>
  <c r="BE2056" s="1"/>
  <c r="BI2052"/>
  <c r="BH2052"/>
  <c r="BG2052"/>
  <c r="BF2052"/>
  <c r="BE2052"/>
  <c r="T2052"/>
  <c r="R2052"/>
  <c r="P2052"/>
  <c r="BK2052"/>
  <c r="J2052"/>
  <c r="BI2051"/>
  <c r="BH2051"/>
  <c r="BG2051"/>
  <c r="BF2051"/>
  <c r="T2051"/>
  <c r="R2051"/>
  <c r="P2051"/>
  <c r="BK2051"/>
  <c r="J2051"/>
  <c r="BE2051" s="1"/>
  <c r="BI2045"/>
  <c r="BH2045"/>
  <c r="BG2045"/>
  <c r="BF2045"/>
  <c r="BE2045"/>
  <c r="T2045"/>
  <c r="R2045"/>
  <c r="P2045"/>
  <c r="BK2045"/>
  <c r="J2045"/>
  <c r="BI2044"/>
  <c r="BH2044"/>
  <c r="BG2044"/>
  <c r="BF2044"/>
  <c r="T2044"/>
  <c r="R2044"/>
  <c r="P2044"/>
  <c r="BK2044"/>
  <c r="J2044"/>
  <c r="BE2044" s="1"/>
  <c r="BI2037"/>
  <c r="BH2037"/>
  <c r="BG2037"/>
  <c r="BF2037"/>
  <c r="BE2037"/>
  <c r="T2037"/>
  <c r="R2037"/>
  <c r="P2037"/>
  <c r="BK2037"/>
  <c r="J2037"/>
  <c r="BI2036"/>
  <c r="BH2036"/>
  <c r="BG2036"/>
  <c r="BF2036"/>
  <c r="T2036"/>
  <c r="R2036"/>
  <c r="P2036"/>
  <c r="BK2036"/>
  <c r="J2036"/>
  <c r="BE2036" s="1"/>
  <c r="BI2017"/>
  <c r="BH2017"/>
  <c r="BG2017"/>
  <c r="BF2017"/>
  <c r="BE2017"/>
  <c r="T2017"/>
  <c r="R2017"/>
  <c r="P2017"/>
  <c r="BK2017"/>
  <c r="J2017"/>
  <c r="BI2016"/>
  <c r="BH2016"/>
  <c r="BG2016"/>
  <c r="BF2016"/>
  <c r="T2016"/>
  <c r="R2016"/>
  <c r="P2016"/>
  <c r="BK2016"/>
  <c r="J2016"/>
  <c r="BE2016" s="1"/>
  <c r="BI2015"/>
  <c r="BH2015"/>
  <c r="BG2015"/>
  <c r="BF2015"/>
  <c r="BE2015"/>
  <c r="T2015"/>
  <c r="R2015"/>
  <c r="P2015"/>
  <c r="BK2015"/>
  <c r="J2015"/>
  <c r="BI2004"/>
  <c r="BH2004"/>
  <c r="BG2004"/>
  <c r="BF2004"/>
  <c r="T2004"/>
  <c r="R2004"/>
  <c r="P2004"/>
  <c r="BK2004"/>
  <c r="J2004"/>
  <c r="BE2004" s="1"/>
  <c r="BI2003"/>
  <c r="BH2003"/>
  <c r="BG2003"/>
  <c r="BF2003"/>
  <c r="BE2003"/>
  <c r="T2003"/>
  <c r="R2003"/>
  <c r="P2003"/>
  <c r="BK2003"/>
  <c r="J2003"/>
  <c r="BI1992"/>
  <c r="BH1992"/>
  <c r="BG1992"/>
  <c r="BF1992"/>
  <c r="T1992"/>
  <c r="R1992"/>
  <c r="P1992"/>
  <c r="BK1992"/>
  <c r="J1992"/>
  <c r="BE1992" s="1"/>
  <c r="BI1991"/>
  <c r="BH1991"/>
  <c r="BG1991"/>
  <c r="BF1991"/>
  <c r="BE1991"/>
  <c r="T1991"/>
  <c r="R1991"/>
  <c r="P1991"/>
  <c r="BK1991"/>
  <c r="J1991"/>
  <c r="BI1984"/>
  <c r="BH1984"/>
  <c r="BG1984"/>
  <c r="BF1984"/>
  <c r="T1984"/>
  <c r="R1984"/>
  <c r="P1984"/>
  <c r="BK1984"/>
  <c r="J1984"/>
  <c r="BE1984" s="1"/>
  <c r="BI1983"/>
  <c r="BH1983"/>
  <c r="BG1983"/>
  <c r="BF1983"/>
  <c r="BE1983"/>
  <c r="T1983"/>
  <c r="R1983"/>
  <c r="P1983"/>
  <c r="BK1983"/>
  <c r="J1983"/>
  <c r="BI1970"/>
  <c r="BH1970"/>
  <c r="BG1970"/>
  <c r="BF1970"/>
  <c r="BE1970"/>
  <c r="T1970"/>
  <c r="R1970"/>
  <c r="P1970"/>
  <c r="BK1970"/>
  <c r="J1970"/>
  <c r="BI1969"/>
  <c r="BH1969"/>
  <c r="BG1969"/>
  <c r="BF1969"/>
  <c r="BE1969"/>
  <c r="T1969"/>
  <c r="R1969"/>
  <c r="P1969"/>
  <c r="BK1969"/>
  <c r="J1969"/>
  <c r="BI1964"/>
  <c r="BH1964"/>
  <c r="BG1964"/>
  <c r="BF1964"/>
  <c r="BE1964"/>
  <c r="T1964"/>
  <c r="R1964"/>
  <c r="P1964"/>
  <c r="BK1964"/>
  <c r="J1964"/>
  <c r="BI1963"/>
  <c r="BH1963"/>
  <c r="BG1963"/>
  <c r="BF1963"/>
  <c r="BE1963"/>
  <c r="T1963"/>
  <c r="R1963"/>
  <c r="P1963"/>
  <c r="BK1963"/>
  <c r="J1963"/>
  <c r="BI1962"/>
  <c r="BH1962"/>
  <c r="BG1962"/>
  <c r="BF1962"/>
  <c r="BE1962"/>
  <c r="T1962"/>
  <c r="T1961" s="1"/>
  <c r="R1962"/>
  <c r="R1961" s="1"/>
  <c r="P1962"/>
  <c r="P1961" s="1"/>
  <c r="BK1962"/>
  <c r="BK1961" s="1"/>
  <c r="J1961" s="1"/>
  <c r="J82" s="1"/>
  <c r="J1962"/>
  <c r="BI1959"/>
  <c r="BH1959"/>
  <c r="BG1959"/>
  <c r="BF1959"/>
  <c r="BE1959"/>
  <c r="T1959"/>
  <c r="R1959"/>
  <c r="P1959"/>
  <c r="BK1959"/>
  <c r="J1959"/>
  <c r="BI1957"/>
  <c r="BH1957"/>
  <c r="BG1957"/>
  <c r="BF1957"/>
  <c r="T1957"/>
  <c r="R1957"/>
  <c r="P1957"/>
  <c r="BK1957"/>
  <c r="J1957"/>
  <c r="BE1957" s="1"/>
  <c r="BI1944"/>
  <c r="BH1944"/>
  <c r="BG1944"/>
  <c r="BF1944"/>
  <c r="BE1944"/>
  <c r="T1944"/>
  <c r="R1944"/>
  <c r="P1944"/>
  <c r="BK1944"/>
  <c r="J1944"/>
  <c r="BI1938"/>
  <c r="BH1938"/>
  <c r="BG1938"/>
  <c r="BF1938"/>
  <c r="T1938"/>
  <c r="R1938"/>
  <c r="P1938"/>
  <c r="BK1938"/>
  <c r="J1938"/>
  <c r="BE1938" s="1"/>
  <c r="BI1936"/>
  <c r="BH1936"/>
  <c r="BG1936"/>
  <c r="BF1936"/>
  <c r="BE1936"/>
  <c r="T1936"/>
  <c r="R1936"/>
  <c r="P1936"/>
  <c r="BK1936"/>
  <c r="J1936"/>
  <c r="BI1930"/>
  <c r="BH1930"/>
  <c r="BG1930"/>
  <c r="BF1930"/>
  <c r="T1930"/>
  <c r="R1930"/>
  <c r="P1930"/>
  <c r="BK1930"/>
  <c r="J1930"/>
  <c r="BE1930" s="1"/>
  <c r="BI1928"/>
  <c r="BH1928"/>
  <c r="BG1928"/>
  <c r="BF1928"/>
  <c r="BE1928"/>
  <c r="T1928"/>
  <c r="R1928"/>
  <c r="P1928"/>
  <c r="BK1928"/>
  <c r="J1928"/>
  <c r="BI1913"/>
  <c r="BH1913"/>
  <c r="BG1913"/>
  <c r="BF1913"/>
  <c r="T1913"/>
  <c r="R1913"/>
  <c r="P1913"/>
  <c r="BK1913"/>
  <c r="J1913"/>
  <c r="BE1913" s="1"/>
  <c r="BI1911"/>
  <c r="BH1911"/>
  <c r="BG1911"/>
  <c r="BF1911"/>
  <c r="BE1911"/>
  <c r="T1911"/>
  <c r="R1911"/>
  <c r="P1911"/>
  <c r="BK1911"/>
  <c r="J1911"/>
  <c r="BI1896"/>
  <c r="BH1896"/>
  <c r="BG1896"/>
  <c r="BF1896"/>
  <c r="T1896"/>
  <c r="R1896"/>
  <c r="P1896"/>
  <c r="BK1896"/>
  <c r="J1896"/>
  <c r="BE1896" s="1"/>
  <c r="BI1894"/>
  <c r="BH1894"/>
  <c r="BG1894"/>
  <c r="BF1894"/>
  <c r="BE1894"/>
  <c r="T1894"/>
  <c r="R1894"/>
  <c r="P1894"/>
  <c r="BK1894"/>
  <c r="J1894"/>
  <c r="BI1879"/>
  <c r="BH1879"/>
  <c r="BG1879"/>
  <c r="BF1879"/>
  <c r="T1879"/>
  <c r="T1878" s="1"/>
  <c r="R1879"/>
  <c r="R1878" s="1"/>
  <c r="P1879"/>
  <c r="P1878" s="1"/>
  <c r="BK1879"/>
  <c r="BK1878" s="1"/>
  <c r="J1878" s="1"/>
  <c r="J81" s="1"/>
  <c r="J1879"/>
  <c r="BE1879" s="1"/>
  <c r="BI1876"/>
  <c r="BH1876"/>
  <c r="BG1876"/>
  <c r="BF1876"/>
  <c r="T1876"/>
  <c r="R1876"/>
  <c r="P1876"/>
  <c r="BK1876"/>
  <c r="J1876"/>
  <c r="BE1876" s="1"/>
  <c r="BI1874"/>
  <c r="BH1874"/>
  <c r="BG1874"/>
  <c r="BF1874"/>
  <c r="BE1874"/>
  <c r="T1874"/>
  <c r="R1874"/>
  <c r="P1874"/>
  <c r="BK1874"/>
  <c r="J1874"/>
  <c r="BI1868"/>
  <c r="BH1868"/>
  <c r="BG1868"/>
  <c r="BF1868"/>
  <c r="T1868"/>
  <c r="R1868"/>
  <c r="P1868"/>
  <c r="BK1868"/>
  <c r="J1868"/>
  <c r="BE1868" s="1"/>
  <c r="BI1856"/>
  <c r="BH1856"/>
  <c r="BG1856"/>
  <c r="BF1856"/>
  <c r="BE1856"/>
  <c r="T1856"/>
  <c r="R1856"/>
  <c r="P1856"/>
  <c r="BK1856"/>
  <c r="J1856"/>
  <c r="BI1850"/>
  <c r="BH1850"/>
  <c r="BG1850"/>
  <c r="BF1850"/>
  <c r="BE1850"/>
  <c r="T1850"/>
  <c r="R1850"/>
  <c r="P1850"/>
  <c r="BK1850"/>
  <c r="J1850"/>
  <c r="BI1849"/>
  <c r="BH1849"/>
  <c r="BG1849"/>
  <c r="BF1849"/>
  <c r="BE1849"/>
  <c r="T1849"/>
  <c r="T1848" s="1"/>
  <c r="R1849"/>
  <c r="R1848" s="1"/>
  <c r="P1849"/>
  <c r="P1848" s="1"/>
  <c r="BK1849"/>
  <c r="BK1848" s="1"/>
  <c r="J1848" s="1"/>
  <c r="J80" s="1"/>
  <c r="J1849"/>
  <c r="BI1846"/>
  <c r="BH1846"/>
  <c r="BG1846"/>
  <c r="BF1846"/>
  <c r="T1846"/>
  <c r="R1846"/>
  <c r="P1846"/>
  <c r="BK1846"/>
  <c r="J1846"/>
  <c r="BE1846" s="1"/>
  <c r="BI1844"/>
  <c r="BH1844"/>
  <c r="BG1844"/>
  <c r="BF1844"/>
  <c r="BE1844"/>
  <c r="T1844"/>
  <c r="R1844"/>
  <c r="P1844"/>
  <c r="BK1844"/>
  <c r="J1844"/>
  <c r="BI1842"/>
  <c r="BH1842"/>
  <c r="BG1842"/>
  <c r="BF1842"/>
  <c r="T1842"/>
  <c r="R1842"/>
  <c r="P1842"/>
  <c r="BK1842"/>
  <c r="J1842"/>
  <c r="BE1842" s="1"/>
  <c r="BI1840"/>
  <c r="BH1840"/>
  <c r="BG1840"/>
  <c r="BF1840"/>
  <c r="BE1840"/>
  <c r="T1840"/>
  <c r="R1840"/>
  <c r="P1840"/>
  <c r="BK1840"/>
  <c r="J1840"/>
  <c r="BI1831"/>
  <c r="BH1831"/>
  <c r="BG1831"/>
  <c r="BF1831"/>
  <c r="T1831"/>
  <c r="R1831"/>
  <c r="P1831"/>
  <c r="BK1831"/>
  <c r="J1831"/>
  <c r="BE1831" s="1"/>
  <c r="BI1829"/>
  <c r="BH1829"/>
  <c r="BG1829"/>
  <c r="BF1829"/>
  <c r="BE1829"/>
  <c r="T1829"/>
  <c r="R1829"/>
  <c r="P1829"/>
  <c r="BK1829"/>
  <c r="J1829"/>
  <c r="BI1821"/>
  <c r="BH1821"/>
  <c r="BG1821"/>
  <c r="BF1821"/>
  <c r="T1821"/>
  <c r="R1821"/>
  <c r="P1821"/>
  <c r="BK1821"/>
  <c r="J1821"/>
  <c r="BE1821" s="1"/>
  <c r="BI1819"/>
  <c r="BH1819"/>
  <c r="BG1819"/>
  <c r="BF1819"/>
  <c r="BE1819"/>
  <c r="T1819"/>
  <c r="R1819"/>
  <c r="P1819"/>
  <c r="BK1819"/>
  <c r="J1819"/>
  <c r="BI1796"/>
  <c r="BH1796"/>
  <c r="BG1796"/>
  <c r="BF1796"/>
  <c r="T1796"/>
  <c r="R1796"/>
  <c r="P1796"/>
  <c r="BK1796"/>
  <c r="J1796"/>
  <c r="BE1796" s="1"/>
  <c r="BI1788"/>
  <c r="BH1788"/>
  <c r="BG1788"/>
  <c r="BF1788"/>
  <c r="BE1788"/>
  <c r="T1788"/>
  <c r="R1788"/>
  <c r="P1788"/>
  <c r="BK1788"/>
  <c r="J1788"/>
  <c r="BI1775"/>
  <c r="BH1775"/>
  <c r="BG1775"/>
  <c r="BF1775"/>
  <c r="T1775"/>
  <c r="R1775"/>
  <c r="P1775"/>
  <c r="BK1775"/>
  <c r="J1775"/>
  <c r="BE1775" s="1"/>
  <c r="BI1770"/>
  <c r="BH1770"/>
  <c r="BG1770"/>
  <c r="BF1770"/>
  <c r="BE1770"/>
  <c r="T1770"/>
  <c r="R1770"/>
  <c r="P1770"/>
  <c r="BK1770"/>
  <c r="J1770"/>
  <c r="BI1763"/>
  <c r="BH1763"/>
  <c r="BG1763"/>
  <c r="BF1763"/>
  <c r="T1763"/>
  <c r="R1763"/>
  <c r="P1763"/>
  <c r="BK1763"/>
  <c r="J1763"/>
  <c r="BE1763" s="1"/>
  <c r="BI1751"/>
  <c r="BH1751"/>
  <c r="BG1751"/>
  <c r="BF1751"/>
  <c r="BE1751"/>
  <c r="T1751"/>
  <c r="R1751"/>
  <c r="P1751"/>
  <c r="BK1751"/>
  <c r="J1751"/>
  <c r="BI1750"/>
  <c r="BH1750"/>
  <c r="BG1750"/>
  <c r="BF1750"/>
  <c r="T1750"/>
  <c r="R1750"/>
  <c r="P1750"/>
  <c r="BK1750"/>
  <c r="J1750"/>
  <c r="BE1750" s="1"/>
  <c r="BI1743"/>
  <c r="BH1743"/>
  <c r="BG1743"/>
  <c r="BF1743"/>
  <c r="BE1743"/>
  <c r="T1743"/>
  <c r="R1743"/>
  <c r="P1743"/>
  <c r="BK1743"/>
  <c r="J1743"/>
  <c r="BI1742"/>
  <c r="BH1742"/>
  <c r="BG1742"/>
  <c r="BF1742"/>
  <c r="T1742"/>
  <c r="R1742"/>
  <c r="P1742"/>
  <c r="BK1742"/>
  <c r="J1742"/>
  <c r="BE1742" s="1"/>
  <c r="BI1741"/>
  <c r="BH1741"/>
  <c r="BG1741"/>
  <c r="BF1741"/>
  <c r="BE1741"/>
  <c r="T1741"/>
  <c r="R1741"/>
  <c r="P1741"/>
  <c r="BK1741"/>
  <c r="J1741"/>
  <c r="BI1740"/>
  <c r="BH1740"/>
  <c r="BG1740"/>
  <c r="BF1740"/>
  <c r="T1740"/>
  <c r="R1740"/>
  <c r="P1740"/>
  <c r="BK1740"/>
  <c r="J1740"/>
  <c r="BE1740" s="1"/>
  <c r="BI1739"/>
  <c r="BH1739"/>
  <c r="BG1739"/>
  <c r="BF1739"/>
  <c r="BE1739"/>
  <c r="T1739"/>
  <c r="R1739"/>
  <c r="P1739"/>
  <c r="BK1739"/>
  <c r="J1739"/>
  <c r="BI1738"/>
  <c r="BH1738"/>
  <c r="BG1738"/>
  <c r="BF1738"/>
  <c r="T1738"/>
  <c r="R1738"/>
  <c r="P1738"/>
  <c r="BK1738"/>
  <c r="J1738"/>
  <c r="BE1738" s="1"/>
  <c r="BI1720"/>
  <c r="BH1720"/>
  <c r="BG1720"/>
  <c r="BF1720"/>
  <c r="BE1720"/>
  <c r="T1720"/>
  <c r="R1720"/>
  <c r="P1720"/>
  <c r="BK1720"/>
  <c r="J1720"/>
  <c r="BI1713"/>
  <c r="BH1713"/>
  <c r="BG1713"/>
  <c r="BF1713"/>
  <c r="T1713"/>
  <c r="R1713"/>
  <c r="P1713"/>
  <c r="BK1713"/>
  <c r="J1713"/>
  <c r="BE1713" s="1"/>
  <c r="BI1704"/>
  <c r="BH1704"/>
  <c r="BG1704"/>
  <c r="BF1704"/>
  <c r="BE1704"/>
  <c r="T1704"/>
  <c r="R1704"/>
  <c r="P1704"/>
  <c r="BK1704"/>
  <c r="J1704"/>
  <c r="BI1702"/>
  <c r="BH1702"/>
  <c r="BG1702"/>
  <c r="BF1702"/>
  <c r="T1702"/>
  <c r="R1702"/>
  <c r="P1702"/>
  <c r="BK1702"/>
  <c r="J1702"/>
  <c r="BE1702" s="1"/>
  <c r="BI1669"/>
  <c r="BH1669"/>
  <c r="BG1669"/>
  <c r="BF1669"/>
  <c r="BE1669"/>
  <c r="T1669"/>
  <c r="R1669"/>
  <c r="P1669"/>
  <c r="BK1669"/>
  <c r="J1669"/>
  <c r="BI1648"/>
  <c r="BH1648"/>
  <c r="BG1648"/>
  <c r="BF1648"/>
  <c r="T1648"/>
  <c r="R1648"/>
  <c r="P1648"/>
  <c r="BK1648"/>
  <c r="J1648"/>
  <c r="BE1648" s="1"/>
  <c r="BI1629"/>
  <c r="BH1629"/>
  <c r="BG1629"/>
  <c r="BF1629"/>
  <c r="BE1629"/>
  <c r="T1629"/>
  <c r="R1629"/>
  <c r="P1629"/>
  <c r="BK1629"/>
  <c r="J1629"/>
  <c r="BI1608"/>
  <c r="BH1608"/>
  <c r="BG1608"/>
  <c r="BF1608"/>
  <c r="T1608"/>
  <c r="R1608"/>
  <c r="P1608"/>
  <c r="BK1608"/>
  <c r="J1608"/>
  <c r="BE1608" s="1"/>
  <c r="BI1600"/>
  <c r="BH1600"/>
  <c r="BG1600"/>
  <c r="BF1600"/>
  <c r="BE1600"/>
  <c r="T1600"/>
  <c r="R1600"/>
  <c r="P1600"/>
  <c r="BK1600"/>
  <c r="J1600"/>
  <c r="BI1598"/>
  <c r="BH1598"/>
  <c r="BG1598"/>
  <c r="BF1598"/>
  <c r="T1598"/>
  <c r="R1598"/>
  <c r="P1598"/>
  <c r="BK1598"/>
  <c r="J1598"/>
  <c r="BE1598" s="1"/>
  <c r="BI1590"/>
  <c r="BH1590"/>
  <c r="BG1590"/>
  <c r="BF1590"/>
  <c r="BE1590"/>
  <c r="T1590"/>
  <c r="R1590"/>
  <c r="P1590"/>
  <c r="BK1590"/>
  <c r="J1590"/>
  <c r="BI1581"/>
  <c r="BH1581"/>
  <c r="BG1581"/>
  <c r="BF1581"/>
  <c r="T1581"/>
  <c r="R1581"/>
  <c r="P1581"/>
  <c r="BK1581"/>
  <c r="J1581"/>
  <c r="BE1581" s="1"/>
  <c r="BI1568"/>
  <c r="BH1568"/>
  <c r="BG1568"/>
  <c r="BF1568"/>
  <c r="BE1568"/>
  <c r="T1568"/>
  <c r="R1568"/>
  <c r="P1568"/>
  <c r="BK1568"/>
  <c r="J1568"/>
  <c r="BI1558"/>
  <c r="BH1558"/>
  <c r="BG1558"/>
  <c r="BF1558"/>
  <c r="T1558"/>
  <c r="R1558"/>
  <c r="P1558"/>
  <c r="BK1558"/>
  <c r="J1558"/>
  <c r="BE1558" s="1"/>
  <c r="BI1549"/>
  <c r="BH1549"/>
  <c r="BG1549"/>
  <c r="BF1549"/>
  <c r="BE1549"/>
  <c r="T1549"/>
  <c r="R1549"/>
  <c r="P1549"/>
  <c r="BK1549"/>
  <c r="J1549"/>
  <c r="BI1535"/>
  <c r="BH1535"/>
  <c r="BG1535"/>
  <c r="BF1535"/>
  <c r="T1535"/>
  <c r="R1535"/>
  <c r="P1535"/>
  <c r="BK1535"/>
  <c r="J1535"/>
  <c r="BE1535" s="1"/>
  <c r="BI1533"/>
  <c r="BH1533"/>
  <c r="BG1533"/>
  <c r="BF1533"/>
  <c r="BE1533"/>
  <c r="T1533"/>
  <c r="R1533"/>
  <c r="P1533"/>
  <c r="BK1533"/>
  <c r="J1533"/>
  <c r="BI1524"/>
  <c r="BH1524"/>
  <c r="BG1524"/>
  <c r="BF1524"/>
  <c r="T1524"/>
  <c r="R1524"/>
  <c r="P1524"/>
  <c r="BK1524"/>
  <c r="J1524"/>
  <c r="BE1524" s="1"/>
  <c r="BI1471"/>
  <c r="BH1471"/>
  <c r="BG1471"/>
  <c r="BF1471"/>
  <c r="BE1471"/>
  <c r="T1471"/>
  <c r="R1471"/>
  <c r="P1471"/>
  <c r="BK1471"/>
  <c r="J1471"/>
  <c r="BI1461"/>
  <c r="BH1461"/>
  <c r="BG1461"/>
  <c r="BF1461"/>
  <c r="T1461"/>
  <c r="R1461"/>
  <c r="P1461"/>
  <c r="BK1461"/>
  <c r="J1461"/>
  <c r="BE1461" s="1"/>
  <c r="BI1459"/>
  <c r="BH1459"/>
  <c r="BG1459"/>
  <c r="BF1459"/>
  <c r="BE1459"/>
  <c r="T1459"/>
  <c r="R1459"/>
  <c r="P1459"/>
  <c r="BK1459"/>
  <c r="J1459"/>
  <c r="BI1454"/>
  <c r="BH1454"/>
  <c r="BG1454"/>
  <c r="BF1454"/>
  <c r="T1454"/>
  <c r="R1454"/>
  <c r="P1454"/>
  <c r="BK1454"/>
  <c r="J1454"/>
  <c r="BE1454" s="1"/>
  <c r="BI1441"/>
  <c r="BH1441"/>
  <c r="BG1441"/>
  <c r="BF1441"/>
  <c r="BE1441"/>
  <c r="T1441"/>
  <c r="R1441"/>
  <c r="P1441"/>
  <c r="BK1441"/>
  <c r="J1441"/>
  <c r="BI1428"/>
  <c r="BH1428"/>
  <c r="BG1428"/>
  <c r="BF1428"/>
  <c r="T1428"/>
  <c r="R1428"/>
  <c r="P1428"/>
  <c r="BK1428"/>
  <c r="J1428"/>
  <c r="BE1428" s="1"/>
  <c r="BI1415"/>
  <c r="BH1415"/>
  <c r="BG1415"/>
  <c r="BF1415"/>
  <c r="BE1415"/>
  <c r="T1415"/>
  <c r="R1415"/>
  <c r="P1415"/>
  <c r="BK1415"/>
  <c r="J1415"/>
  <c r="BI1393"/>
  <c r="BH1393"/>
  <c r="BG1393"/>
  <c r="BF1393"/>
  <c r="T1393"/>
  <c r="T1392" s="1"/>
  <c r="R1393"/>
  <c r="R1392" s="1"/>
  <c r="P1393"/>
  <c r="P1392" s="1"/>
  <c r="BK1393"/>
  <c r="BK1392" s="1"/>
  <c r="J1392" s="1"/>
  <c r="J79" s="1"/>
  <c r="J1393"/>
  <c r="BE1393" s="1"/>
  <c r="BI1390"/>
  <c r="BH1390"/>
  <c r="BG1390"/>
  <c r="BF1390"/>
  <c r="T1390"/>
  <c r="R1390"/>
  <c r="P1390"/>
  <c r="BK1390"/>
  <c r="J1390"/>
  <c r="BE1390" s="1"/>
  <c r="BI1388"/>
  <c r="BH1388"/>
  <c r="BG1388"/>
  <c r="BF1388"/>
  <c r="T1388"/>
  <c r="R1388"/>
  <c r="P1388"/>
  <c r="BK1388"/>
  <c r="J1388"/>
  <c r="BE1388" s="1"/>
  <c r="BI1375"/>
  <c r="BH1375"/>
  <c r="BG1375"/>
  <c r="BF1375"/>
  <c r="T1375"/>
  <c r="R1375"/>
  <c r="P1375"/>
  <c r="BK1375"/>
  <c r="J1375"/>
  <c r="BE1375" s="1"/>
  <c r="BI1370"/>
  <c r="BH1370"/>
  <c r="BG1370"/>
  <c r="BF1370"/>
  <c r="T1370"/>
  <c r="R1370"/>
  <c r="P1370"/>
  <c r="BK1370"/>
  <c r="J1370"/>
  <c r="BE1370" s="1"/>
  <c r="BI1365"/>
  <c r="BH1365"/>
  <c r="BG1365"/>
  <c r="BF1365"/>
  <c r="T1365"/>
  <c r="R1365"/>
  <c r="P1365"/>
  <c r="BK1365"/>
  <c r="J1365"/>
  <c r="BE1365" s="1"/>
  <c r="BI1350"/>
  <c r="BH1350"/>
  <c r="BG1350"/>
  <c r="BF1350"/>
  <c r="BE1350"/>
  <c r="T1350"/>
  <c r="R1350"/>
  <c r="P1350"/>
  <c r="BK1350"/>
  <c r="J1350"/>
  <c r="BI1335"/>
  <c r="BH1335"/>
  <c r="BG1335"/>
  <c r="BF1335"/>
  <c r="T1335"/>
  <c r="T1334" s="1"/>
  <c r="R1335"/>
  <c r="R1334" s="1"/>
  <c r="P1335"/>
  <c r="P1334" s="1"/>
  <c r="BK1335"/>
  <c r="BK1334" s="1"/>
  <c r="J1334" s="1"/>
  <c r="J78" s="1"/>
  <c r="J1335"/>
  <c r="BE1335" s="1"/>
  <c r="BI1332"/>
  <c r="BH1332"/>
  <c r="BG1332"/>
  <c r="BF1332"/>
  <c r="BE1332"/>
  <c r="T1332"/>
  <c r="R1332"/>
  <c r="P1332"/>
  <c r="BK1332"/>
  <c r="J1332"/>
  <c r="BI1331"/>
  <c r="BH1331"/>
  <c r="BG1331"/>
  <c r="BF1331"/>
  <c r="T1331"/>
  <c r="T1330" s="1"/>
  <c r="R1331"/>
  <c r="R1330" s="1"/>
  <c r="P1331"/>
  <c r="P1330" s="1"/>
  <c r="BK1331"/>
  <c r="BK1330" s="1"/>
  <c r="J1330" s="1"/>
  <c r="J77" s="1"/>
  <c r="J1331"/>
  <c r="BE1331" s="1"/>
  <c r="BI1328"/>
  <c r="BH1328"/>
  <c r="BG1328"/>
  <c r="BF1328"/>
  <c r="T1328"/>
  <c r="R1328"/>
  <c r="P1328"/>
  <c r="BK1328"/>
  <c r="J1328"/>
  <c r="BE1328" s="1"/>
  <c r="BI1327"/>
  <c r="BH1327"/>
  <c r="BG1327"/>
  <c r="BF1327"/>
  <c r="BE1327"/>
  <c r="T1327"/>
  <c r="T1326" s="1"/>
  <c r="R1327"/>
  <c r="R1326" s="1"/>
  <c r="P1327"/>
  <c r="P1326" s="1"/>
  <c r="BK1327"/>
  <c r="BK1326" s="1"/>
  <c r="J1326" s="1"/>
  <c r="J76" s="1"/>
  <c r="J1327"/>
  <c r="BI1325"/>
  <c r="BH1325"/>
  <c r="BG1325"/>
  <c r="BF1325"/>
  <c r="T1325"/>
  <c r="R1325"/>
  <c r="P1325"/>
  <c r="BK1325"/>
  <c r="J1325"/>
  <c r="BE1325" s="1"/>
  <c r="BI1324"/>
  <c r="BH1324"/>
  <c r="BG1324"/>
  <c r="BF1324"/>
  <c r="BE1324"/>
  <c r="T1324"/>
  <c r="R1324"/>
  <c r="P1324"/>
  <c r="BK1324"/>
  <c r="J1324"/>
  <c r="BI1323"/>
  <c r="BH1323"/>
  <c r="BG1323"/>
  <c r="BF1323"/>
  <c r="T1323"/>
  <c r="R1323"/>
  <c r="P1323"/>
  <c r="BK1323"/>
  <c r="J1323"/>
  <c r="BE1323" s="1"/>
  <c r="BI1322"/>
  <c r="BH1322"/>
  <c r="BG1322"/>
  <c r="BF1322"/>
  <c r="BE1322"/>
  <c r="T1322"/>
  <c r="R1322"/>
  <c r="P1322"/>
  <c r="BK1322"/>
  <c r="J1322"/>
  <c r="BI1321"/>
  <c r="BH1321"/>
  <c r="BG1321"/>
  <c r="BF1321"/>
  <c r="T1321"/>
  <c r="T1320" s="1"/>
  <c r="R1321"/>
  <c r="R1320" s="1"/>
  <c r="P1321"/>
  <c r="P1320" s="1"/>
  <c r="BK1321"/>
  <c r="BK1320" s="1"/>
  <c r="J1320" s="1"/>
  <c r="J75" s="1"/>
  <c r="J1321"/>
  <c r="BE1321" s="1"/>
  <c r="BI1318"/>
  <c r="BH1318"/>
  <c r="BG1318"/>
  <c r="BF1318"/>
  <c r="T1318"/>
  <c r="R1318"/>
  <c r="P1318"/>
  <c r="BK1318"/>
  <c r="J1318"/>
  <c r="BE1318" s="1"/>
  <c r="BI1316"/>
  <c r="BH1316"/>
  <c r="BG1316"/>
  <c r="BF1316"/>
  <c r="BE1316"/>
  <c r="T1316"/>
  <c r="R1316"/>
  <c r="P1316"/>
  <c r="BK1316"/>
  <c r="J1316"/>
  <c r="BI1314"/>
  <c r="BH1314"/>
  <c r="BG1314"/>
  <c r="BF1314"/>
  <c r="T1314"/>
  <c r="R1314"/>
  <c r="P1314"/>
  <c r="BK1314"/>
  <c r="J1314"/>
  <c r="BE1314" s="1"/>
  <c r="BI1313"/>
  <c r="BH1313"/>
  <c r="BG1313"/>
  <c r="BF1313"/>
  <c r="BE1313"/>
  <c r="T1313"/>
  <c r="R1313"/>
  <c r="P1313"/>
  <c r="BK1313"/>
  <c r="J1313"/>
  <c r="BI1311"/>
  <c r="BH1311"/>
  <c r="BG1311"/>
  <c r="BF1311"/>
  <c r="T1311"/>
  <c r="R1311"/>
  <c r="P1311"/>
  <c r="BK1311"/>
  <c r="J1311"/>
  <c r="BE1311" s="1"/>
  <c r="BI1309"/>
  <c r="BH1309"/>
  <c r="BG1309"/>
  <c r="BF1309"/>
  <c r="BE1309"/>
  <c r="T1309"/>
  <c r="R1309"/>
  <c r="P1309"/>
  <c r="BK1309"/>
  <c r="J1309"/>
  <c r="BI1306"/>
  <c r="BH1306"/>
  <c r="BG1306"/>
  <c r="BF1306"/>
  <c r="T1306"/>
  <c r="T1305" s="1"/>
  <c r="R1306"/>
  <c r="R1305" s="1"/>
  <c r="P1306"/>
  <c r="P1305" s="1"/>
  <c r="BK1306"/>
  <c r="BK1305" s="1"/>
  <c r="J1305" s="1"/>
  <c r="J74" s="1"/>
  <c r="J1306"/>
  <c r="BE1306" s="1"/>
  <c r="BI1303"/>
  <c r="BH1303"/>
  <c r="BG1303"/>
  <c r="BF1303"/>
  <c r="BE1303"/>
  <c r="T1303"/>
  <c r="R1303"/>
  <c r="P1303"/>
  <c r="BK1303"/>
  <c r="J1303"/>
  <c r="BI1301"/>
  <c r="BH1301"/>
  <c r="BG1301"/>
  <c r="BF1301"/>
  <c r="T1301"/>
  <c r="R1301"/>
  <c r="P1301"/>
  <c r="BK1301"/>
  <c r="J1301"/>
  <c r="BE1301" s="1"/>
  <c r="BI1299"/>
  <c r="BH1299"/>
  <c r="BG1299"/>
  <c r="BF1299"/>
  <c r="BE1299"/>
  <c r="T1299"/>
  <c r="R1299"/>
  <c r="P1299"/>
  <c r="BK1299"/>
  <c r="J1299"/>
  <c r="BI1297"/>
  <c r="BH1297"/>
  <c r="BG1297"/>
  <c r="BF1297"/>
  <c r="T1297"/>
  <c r="R1297"/>
  <c r="P1297"/>
  <c r="BK1297"/>
  <c r="J1297"/>
  <c r="BE1297" s="1"/>
  <c r="BI1291"/>
  <c r="BH1291"/>
  <c r="BG1291"/>
  <c r="BF1291"/>
  <c r="BE1291"/>
  <c r="T1291"/>
  <c r="R1291"/>
  <c r="P1291"/>
  <c r="BK1291"/>
  <c r="J1291"/>
  <c r="BI1289"/>
  <c r="BH1289"/>
  <c r="BG1289"/>
  <c r="BF1289"/>
  <c r="T1289"/>
  <c r="R1289"/>
  <c r="P1289"/>
  <c r="BK1289"/>
  <c r="J1289"/>
  <c r="BE1289" s="1"/>
  <c r="BI1283"/>
  <c r="BH1283"/>
  <c r="BG1283"/>
  <c r="BF1283"/>
  <c r="BE1283"/>
  <c r="T1283"/>
  <c r="R1283"/>
  <c r="P1283"/>
  <c r="BK1283"/>
  <c r="J1283"/>
  <c r="BI1281"/>
  <c r="BH1281"/>
  <c r="BG1281"/>
  <c r="BF1281"/>
  <c r="T1281"/>
  <c r="R1281"/>
  <c r="P1281"/>
  <c r="BK1281"/>
  <c r="J1281"/>
  <c r="BE1281" s="1"/>
  <c r="BI1268"/>
  <c r="BH1268"/>
  <c r="BG1268"/>
  <c r="BF1268"/>
  <c r="BE1268"/>
  <c r="T1268"/>
  <c r="R1268"/>
  <c r="P1268"/>
  <c r="BK1268"/>
  <c r="J1268"/>
  <c r="BI1266"/>
  <c r="BH1266"/>
  <c r="BG1266"/>
  <c r="BF1266"/>
  <c r="T1266"/>
  <c r="R1266"/>
  <c r="P1266"/>
  <c r="BK1266"/>
  <c r="J1266"/>
  <c r="BE1266" s="1"/>
  <c r="BI1253"/>
  <c r="BH1253"/>
  <c r="BG1253"/>
  <c r="BF1253"/>
  <c r="BE1253"/>
  <c r="T1253"/>
  <c r="R1253"/>
  <c r="P1253"/>
  <c r="BK1253"/>
  <c r="J1253"/>
  <c r="BI1251"/>
  <c r="BH1251"/>
  <c r="BG1251"/>
  <c r="BF1251"/>
  <c r="T1251"/>
  <c r="R1251"/>
  <c r="P1251"/>
  <c r="BK1251"/>
  <c r="J1251"/>
  <c r="BE1251" s="1"/>
  <c r="BI1244"/>
  <c r="BH1244"/>
  <c r="BG1244"/>
  <c r="BF1244"/>
  <c r="BE1244"/>
  <c r="T1244"/>
  <c r="R1244"/>
  <c r="P1244"/>
  <c r="BK1244"/>
  <c r="J1244"/>
  <c r="BI1242"/>
  <c r="BH1242"/>
  <c r="BG1242"/>
  <c r="BF1242"/>
  <c r="T1242"/>
  <c r="R1242"/>
  <c r="P1242"/>
  <c r="BK1242"/>
  <c r="J1242"/>
  <c r="BE1242" s="1"/>
  <c r="BI1229"/>
  <c r="BH1229"/>
  <c r="BG1229"/>
  <c r="BF1229"/>
  <c r="BE1229"/>
  <c r="T1229"/>
  <c r="R1229"/>
  <c r="P1229"/>
  <c r="BK1229"/>
  <c r="J1229"/>
  <c r="BI1227"/>
  <c r="BH1227"/>
  <c r="BG1227"/>
  <c r="BF1227"/>
  <c r="T1227"/>
  <c r="R1227"/>
  <c r="P1227"/>
  <c r="BK1227"/>
  <c r="J1227"/>
  <c r="BE1227" s="1"/>
  <c r="BI1225"/>
  <c r="BH1225"/>
  <c r="BG1225"/>
  <c r="BF1225"/>
  <c r="BE1225"/>
  <c r="T1225"/>
  <c r="R1225"/>
  <c r="P1225"/>
  <c r="BK1225"/>
  <c r="J1225"/>
  <c r="BI1216"/>
  <c r="BH1216"/>
  <c r="BG1216"/>
  <c r="BF1216"/>
  <c r="T1216"/>
  <c r="R1216"/>
  <c r="P1216"/>
  <c r="BK1216"/>
  <c r="J1216"/>
  <c r="BE1216" s="1"/>
  <c r="BI1214"/>
  <c r="BH1214"/>
  <c r="BG1214"/>
  <c r="BF1214"/>
  <c r="BE1214"/>
  <c r="T1214"/>
  <c r="R1214"/>
  <c r="P1214"/>
  <c r="BK1214"/>
  <c r="J1214"/>
  <c r="BI1209"/>
  <c r="BH1209"/>
  <c r="BG1209"/>
  <c r="BF1209"/>
  <c r="T1209"/>
  <c r="T1208" s="1"/>
  <c r="R1209"/>
  <c r="R1208" s="1"/>
  <c r="P1209"/>
  <c r="P1208" s="1"/>
  <c r="BK1209"/>
  <c r="BK1208" s="1"/>
  <c r="J1208" s="1"/>
  <c r="J73" s="1"/>
  <c r="J1209"/>
  <c r="BE1209" s="1"/>
  <c r="BI1206"/>
  <c r="BH1206"/>
  <c r="BG1206"/>
  <c r="BF1206"/>
  <c r="T1206"/>
  <c r="R1206"/>
  <c r="P1206"/>
  <c r="BK1206"/>
  <c r="J1206"/>
  <c r="BE1206" s="1"/>
  <c r="BI1204"/>
  <c r="BH1204"/>
  <c r="BG1204"/>
  <c r="BF1204"/>
  <c r="T1204"/>
  <c r="R1204"/>
  <c r="P1204"/>
  <c r="BK1204"/>
  <c r="J1204"/>
  <c r="BE1204" s="1"/>
  <c r="BI1202"/>
  <c r="BH1202"/>
  <c r="BG1202"/>
  <c r="BF1202"/>
  <c r="T1202"/>
  <c r="R1202"/>
  <c r="P1202"/>
  <c r="BK1202"/>
  <c r="J1202"/>
  <c r="BE1202" s="1"/>
  <c r="BI1193"/>
  <c r="BH1193"/>
  <c r="BG1193"/>
  <c r="BF1193"/>
  <c r="T1193"/>
  <c r="R1193"/>
  <c r="P1193"/>
  <c r="BK1193"/>
  <c r="J1193"/>
  <c r="BE1193" s="1"/>
  <c r="BI1185"/>
  <c r="BH1185"/>
  <c r="BG1185"/>
  <c r="BF1185"/>
  <c r="T1185"/>
  <c r="R1185"/>
  <c r="P1185"/>
  <c r="BK1185"/>
  <c r="J1185"/>
  <c r="BE1185" s="1"/>
  <c r="BI1179"/>
  <c r="BH1179"/>
  <c r="BG1179"/>
  <c r="BF1179"/>
  <c r="T1179"/>
  <c r="R1179"/>
  <c r="P1179"/>
  <c r="BK1179"/>
  <c r="J1179"/>
  <c r="BE1179" s="1"/>
  <c r="BI1171"/>
  <c r="BH1171"/>
  <c r="BG1171"/>
  <c r="BF1171"/>
  <c r="T1171"/>
  <c r="R1171"/>
  <c r="P1171"/>
  <c r="BK1171"/>
  <c r="J1171"/>
  <c r="BE1171" s="1"/>
  <c r="BI1167"/>
  <c r="BH1167"/>
  <c r="BG1167"/>
  <c r="BF1167"/>
  <c r="BE1167"/>
  <c r="T1167"/>
  <c r="R1167"/>
  <c r="P1167"/>
  <c r="BK1167"/>
  <c r="J1167"/>
  <c r="BI1156"/>
  <c r="BH1156"/>
  <c r="BG1156"/>
  <c r="BF1156"/>
  <c r="T1156"/>
  <c r="T1155" s="1"/>
  <c r="R1156"/>
  <c r="R1155" s="1"/>
  <c r="P1156"/>
  <c r="P1155" s="1"/>
  <c r="BK1156"/>
  <c r="BK1155" s="1"/>
  <c r="J1155" s="1"/>
  <c r="J72" s="1"/>
  <c r="J1156"/>
  <c r="BE1156" s="1"/>
  <c r="BI1153"/>
  <c r="BH1153"/>
  <c r="BG1153"/>
  <c r="BF1153"/>
  <c r="BE1153"/>
  <c r="T1153"/>
  <c r="R1153"/>
  <c r="P1153"/>
  <c r="BK1153"/>
  <c r="J1153"/>
  <c r="BI1151"/>
  <c r="BH1151"/>
  <c r="BG1151"/>
  <c r="BF1151"/>
  <c r="T1151"/>
  <c r="R1151"/>
  <c r="P1151"/>
  <c r="BK1151"/>
  <c r="J1151"/>
  <c r="BE1151" s="1"/>
  <c r="BI1135"/>
  <c r="BH1135"/>
  <c r="BG1135"/>
  <c r="BF1135"/>
  <c r="BE1135"/>
  <c r="T1135"/>
  <c r="R1135"/>
  <c r="P1135"/>
  <c r="BK1135"/>
  <c r="J1135"/>
  <c r="BI1134"/>
  <c r="BH1134"/>
  <c r="BG1134"/>
  <c r="BF1134"/>
  <c r="T1134"/>
  <c r="T1133" s="1"/>
  <c r="T1132" s="1"/>
  <c r="R1134"/>
  <c r="R1133" s="1"/>
  <c r="R1132" s="1"/>
  <c r="P1134"/>
  <c r="P1133" s="1"/>
  <c r="BK1134"/>
  <c r="BK1133" s="1"/>
  <c r="J1134"/>
  <c r="BE1134" s="1"/>
  <c r="BI1130"/>
  <c r="BH1130"/>
  <c r="BG1130"/>
  <c r="BF1130"/>
  <c r="T1130"/>
  <c r="T1129" s="1"/>
  <c r="R1130"/>
  <c r="R1129" s="1"/>
  <c r="P1130"/>
  <c r="P1129" s="1"/>
  <c r="BK1130"/>
  <c r="BK1129" s="1"/>
  <c r="J1129" s="1"/>
  <c r="J69" s="1"/>
  <c r="J1130"/>
  <c r="BE1130" s="1"/>
  <c r="BI1124"/>
  <c r="BH1124"/>
  <c r="BG1124"/>
  <c r="BF1124"/>
  <c r="T1124"/>
  <c r="R1124"/>
  <c r="P1124"/>
  <c r="BK1124"/>
  <c r="J1124"/>
  <c r="BE1124" s="1"/>
  <c r="BI1119"/>
  <c r="BH1119"/>
  <c r="BG1119"/>
  <c r="BF1119"/>
  <c r="BE1119"/>
  <c r="T1119"/>
  <c r="R1119"/>
  <c r="P1119"/>
  <c r="BK1119"/>
  <c r="J1119"/>
  <c r="BI1114"/>
  <c r="BH1114"/>
  <c r="BG1114"/>
  <c r="BF1114"/>
  <c r="T1114"/>
  <c r="R1114"/>
  <c r="P1114"/>
  <c r="BK1114"/>
  <c r="J1114"/>
  <c r="BE1114" s="1"/>
  <c r="BI1109"/>
  <c r="BH1109"/>
  <c r="BG1109"/>
  <c r="BF1109"/>
  <c r="BE1109"/>
  <c r="T1109"/>
  <c r="R1109"/>
  <c r="P1109"/>
  <c r="BK1109"/>
  <c r="J1109"/>
  <c r="BI1104"/>
  <c r="BH1104"/>
  <c r="BG1104"/>
  <c r="BF1104"/>
  <c r="T1104"/>
  <c r="R1104"/>
  <c r="P1104"/>
  <c r="BK1104"/>
  <c r="J1104"/>
  <c r="BE1104" s="1"/>
  <c r="BI1099"/>
  <c r="BH1099"/>
  <c r="BG1099"/>
  <c r="BF1099"/>
  <c r="BE1099"/>
  <c r="T1099"/>
  <c r="R1099"/>
  <c r="P1099"/>
  <c r="BK1099"/>
  <c r="J1099"/>
  <c r="BI1098"/>
  <c r="BH1098"/>
  <c r="BG1098"/>
  <c r="BF1098"/>
  <c r="T1098"/>
  <c r="R1098"/>
  <c r="P1098"/>
  <c r="BK1098"/>
  <c r="J1098"/>
  <c r="BE1098" s="1"/>
  <c r="BI1092"/>
  <c r="BH1092"/>
  <c r="BG1092"/>
  <c r="BF1092"/>
  <c r="BE1092"/>
  <c r="T1092"/>
  <c r="R1092"/>
  <c r="P1092"/>
  <c r="BK1092"/>
  <c r="J1092"/>
  <c r="BI1090"/>
  <c r="BH1090"/>
  <c r="BG1090"/>
  <c r="BF1090"/>
  <c r="T1090"/>
  <c r="R1090"/>
  <c r="P1090"/>
  <c r="BK1090"/>
  <c r="J1090"/>
  <c r="BE1090" s="1"/>
  <c r="BI1088"/>
  <c r="BH1088"/>
  <c r="BG1088"/>
  <c r="BF1088"/>
  <c r="BE1088"/>
  <c r="T1088"/>
  <c r="R1088"/>
  <c r="P1088"/>
  <c r="BK1088"/>
  <c r="J1088"/>
  <c r="BI1086"/>
  <c r="BH1086"/>
  <c r="BG1086"/>
  <c r="BF1086"/>
  <c r="T1086"/>
  <c r="R1086"/>
  <c r="P1086"/>
  <c r="BK1086"/>
  <c r="J1086"/>
  <c r="BE1086" s="1"/>
  <c r="BI1069"/>
  <c r="BH1069"/>
  <c r="BG1069"/>
  <c r="BF1069"/>
  <c r="BE1069"/>
  <c r="T1069"/>
  <c r="R1069"/>
  <c r="P1069"/>
  <c r="BK1069"/>
  <c r="J1069"/>
  <c r="BI1051"/>
  <c r="BH1051"/>
  <c r="BG1051"/>
  <c r="BF1051"/>
  <c r="T1051"/>
  <c r="R1051"/>
  <c r="P1051"/>
  <c r="BK1051"/>
  <c r="J1051"/>
  <c r="BE1051" s="1"/>
  <c r="BI1028"/>
  <c r="BH1028"/>
  <c r="BG1028"/>
  <c r="BF1028"/>
  <c r="BE1028"/>
  <c r="T1028"/>
  <c r="R1028"/>
  <c r="P1028"/>
  <c r="BK1028"/>
  <c r="J1028"/>
  <c r="BI1027"/>
  <c r="BH1027"/>
  <c r="BG1027"/>
  <c r="BF1027"/>
  <c r="T1027"/>
  <c r="R1027"/>
  <c r="P1027"/>
  <c r="BK1027"/>
  <c r="J1027"/>
  <c r="BE1027" s="1"/>
  <c r="BI1026"/>
  <c r="BH1026"/>
  <c r="BG1026"/>
  <c r="BF1026"/>
  <c r="BE1026"/>
  <c r="T1026"/>
  <c r="R1026"/>
  <c r="P1026"/>
  <c r="BK1026"/>
  <c r="J1026"/>
  <c r="BI1025"/>
  <c r="BH1025"/>
  <c r="BG1025"/>
  <c r="BF1025"/>
  <c r="T1025"/>
  <c r="R1025"/>
  <c r="P1025"/>
  <c r="BK1025"/>
  <c r="J1025"/>
  <c r="BE1025" s="1"/>
  <c r="BI1024"/>
  <c r="BH1024"/>
  <c r="BG1024"/>
  <c r="BF1024"/>
  <c r="BE1024"/>
  <c r="T1024"/>
  <c r="R1024"/>
  <c r="P1024"/>
  <c r="BK1024"/>
  <c r="J1024"/>
  <c r="BI1023"/>
  <c r="BH1023"/>
  <c r="BG1023"/>
  <c r="BF1023"/>
  <c r="T1023"/>
  <c r="R1023"/>
  <c r="P1023"/>
  <c r="BK1023"/>
  <c r="J1023"/>
  <c r="BE1023" s="1"/>
  <c r="BI1022"/>
  <c r="BH1022"/>
  <c r="BG1022"/>
  <c r="BF1022"/>
  <c r="BE1022"/>
  <c r="T1022"/>
  <c r="R1022"/>
  <c r="P1022"/>
  <c r="BK1022"/>
  <c r="J1022"/>
  <c r="BI1017"/>
  <c r="BH1017"/>
  <c r="BG1017"/>
  <c r="BF1017"/>
  <c r="T1017"/>
  <c r="R1017"/>
  <c r="P1017"/>
  <c r="BK1017"/>
  <c r="J1017"/>
  <c r="BE1017" s="1"/>
  <c r="BI1012"/>
  <c r="BH1012"/>
  <c r="BG1012"/>
  <c r="BF1012"/>
  <c r="BE1012"/>
  <c r="T1012"/>
  <c r="R1012"/>
  <c r="P1012"/>
  <c r="BK1012"/>
  <c r="J1012"/>
  <c r="BI1010"/>
  <c r="BH1010"/>
  <c r="BG1010"/>
  <c r="BF1010"/>
  <c r="BE1010"/>
  <c r="T1010"/>
  <c r="R1010"/>
  <c r="P1010"/>
  <c r="BK1010"/>
  <c r="J1010"/>
  <c r="BI1005"/>
  <c r="BH1005"/>
  <c r="BG1005"/>
  <c r="BF1005"/>
  <c r="BE1005"/>
  <c r="T1005"/>
  <c r="T1004" s="1"/>
  <c r="R1005"/>
  <c r="R1004" s="1"/>
  <c r="P1005"/>
  <c r="P1004" s="1"/>
  <c r="BK1005"/>
  <c r="BK1004" s="1"/>
  <c r="J1004" s="1"/>
  <c r="J68" s="1"/>
  <c r="J1005"/>
  <c r="BI998"/>
  <c r="BH998"/>
  <c r="BG998"/>
  <c r="BF998"/>
  <c r="T998"/>
  <c r="R998"/>
  <c r="P998"/>
  <c r="BK998"/>
  <c r="J998"/>
  <c r="BE998" s="1"/>
  <c r="BI996"/>
  <c r="BH996"/>
  <c r="BG996"/>
  <c r="BF996"/>
  <c r="BE996"/>
  <c r="T996"/>
  <c r="R996"/>
  <c r="P996"/>
  <c r="BK996"/>
  <c r="J996"/>
  <c r="BI994"/>
  <c r="BH994"/>
  <c r="BG994"/>
  <c r="BF994"/>
  <c r="T994"/>
  <c r="R994"/>
  <c r="P994"/>
  <c r="BK994"/>
  <c r="J994"/>
  <c r="BE994" s="1"/>
  <c r="BI987"/>
  <c r="BH987"/>
  <c r="BG987"/>
  <c r="BF987"/>
  <c r="BE987"/>
  <c r="T987"/>
  <c r="R987"/>
  <c r="P987"/>
  <c r="BK987"/>
  <c r="J987"/>
  <c r="BI986"/>
  <c r="BH986"/>
  <c r="BG986"/>
  <c r="BF986"/>
  <c r="T986"/>
  <c r="R986"/>
  <c r="P986"/>
  <c r="BK986"/>
  <c r="J986"/>
  <c r="BE986" s="1"/>
  <c r="BI984"/>
  <c r="BH984"/>
  <c r="BG984"/>
  <c r="BF984"/>
  <c r="BE984"/>
  <c r="T984"/>
  <c r="R984"/>
  <c r="P984"/>
  <c r="BK984"/>
  <c r="J984"/>
  <c r="BI982"/>
  <c r="BH982"/>
  <c r="BG982"/>
  <c r="BF982"/>
  <c r="T982"/>
  <c r="R982"/>
  <c r="P982"/>
  <c r="BK982"/>
  <c r="J982"/>
  <c r="BE982" s="1"/>
  <c r="BI980"/>
  <c r="BH980"/>
  <c r="BG980"/>
  <c r="BF980"/>
  <c r="BE980"/>
  <c r="T980"/>
  <c r="R980"/>
  <c r="P980"/>
  <c r="BK980"/>
  <c r="J980"/>
  <c r="BI978"/>
  <c r="BH978"/>
  <c r="BG978"/>
  <c r="BF978"/>
  <c r="T978"/>
  <c r="R978"/>
  <c r="P978"/>
  <c r="BK978"/>
  <c r="J978"/>
  <c r="BE978" s="1"/>
  <c r="BI969"/>
  <c r="BH969"/>
  <c r="BG969"/>
  <c r="BF969"/>
  <c r="BE969"/>
  <c r="T969"/>
  <c r="R969"/>
  <c r="P969"/>
  <c r="BK969"/>
  <c r="J969"/>
  <c r="BI967"/>
  <c r="BH967"/>
  <c r="BG967"/>
  <c r="BF967"/>
  <c r="T967"/>
  <c r="R967"/>
  <c r="P967"/>
  <c r="BK967"/>
  <c r="J967"/>
  <c r="BE967" s="1"/>
  <c r="BI960"/>
  <c r="BH960"/>
  <c r="BG960"/>
  <c r="BF960"/>
  <c r="BE960"/>
  <c r="T960"/>
  <c r="R960"/>
  <c r="P960"/>
  <c r="BK960"/>
  <c r="J960"/>
  <c r="BI958"/>
  <c r="BH958"/>
  <c r="BG958"/>
  <c r="BF958"/>
  <c r="T958"/>
  <c r="R958"/>
  <c r="P958"/>
  <c r="BK958"/>
  <c r="J958"/>
  <c r="BE958" s="1"/>
  <c r="BI956"/>
  <c r="BH956"/>
  <c r="BG956"/>
  <c r="BF956"/>
  <c r="BE956"/>
  <c r="T956"/>
  <c r="R956"/>
  <c r="P956"/>
  <c r="BK956"/>
  <c r="J956"/>
  <c r="BI943"/>
  <c r="BH943"/>
  <c r="BG943"/>
  <c r="BF943"/>
  <c r="T943"/>
  <c r="R943"/>
  <c r="P943"/>
  <c r="BK943"/>
  <c r="J943"/>
  <c r="BE943" s="1"/>
  <c r="BI941"/>
  <c r="BH941"/>
  <c r="BG941"/>
  <c r="BF941"/>
  <c r="BE941"/>
  <c r="T941"/>
  <c r="R941"/>
  <c r="P941"/>
  <c r="BK941"/>
  <c r="J941"/>
  <c r="BI911"/>
  <c r="BH911"/>
  <c r="BG911"/>
  <c r="BF911"/>
  <c r="T911"/>
  <c r="R911"/>
  <c r="P911"/>
  <c r="BK911"/>
  <c r="J911"/>
  <c r="BE911" s="1"/>
  <c r="BI898"/>
  <c r="BH898"/>
  <c r="BG898"/>
  <c r="BF898"/>
  <c r="BE898"/>
  <c r="T898"/>
  <c r="R898"/>
  <c r="P898"/>
  <c r="BK898"/>
  <c r="J898"/>
  <c r="BI897"/>
  <c r="BH897"/>
  <c r="BG897"/>
  <c r="BF897"/>
  <c r="T897"/>
  <c r="R897"/>
  <c r="P897"/>
  <c r="BK897"/>
  <c r="J897"/>
  <c r="BE897" s="1"/>
  <c r="BI896"/>
  <c r="BH896"/>
  <c r="BG896"/>
  <c r="BF896"/>
  <c r="BE896"/>
  <c r="T896"/>
  <c r="T895" s="1"/>
  <c r="R896"/>
  <c r="R895" s="1"/>
  <c r="P896"/>
  <c r="P895" s="1"/>
  <c r="BK896"/>
  <c r="BK895" s="1"/>
  <c r="J895" s="1"/>
  <c r="J67" s="1"/>
  <c r="J896"/>
  <c r="BI894"/>
  <c r="BH894"/>
  <c r="BG894"/>
  <c r="BF894"/>
  <c r="BE894"/>
  <c r="T894"/>
  <c r="R894"/>
  <c r="P894"/>
  <c r="BK894"/>
  <c r="J894"/>
  <c r="BI892"/>
  <c r="BH892"/>
  <c r="BG892"/>
  <c r="BF892"/>
  <c r="T892"/>
  <c r="R892"/>
  <c r="P892"/>
  <c r="BK892"/>
  <c r="J892"/>
  <c r="BE892" s="1"/>
  <c r="BI887"/>
  <c r="BH887"/>
  <c r="BG887"/>
  <c r="BF887"/>
  <c r="BE887"/>
  <c r="T887"/>
  <c r="R887"/>
  <c r="P887"/>
  <c r="BK887"/>
  <c r="J887"/>
  <c r="BI885"/>
  <c r="BH885"/>
  <c r="BG885"/>
  <c r="BF885"/>
  <c r="T885"/>
  <c r="R885"/>
  <c r="P885"/>
  <c r="BK885"/>
  <c r="J885"/>
  <c r="BE885" s="1"/>
  <c r="BI880"/>
  <c r="BH880"/>
  <c r="BG880"/>
  <c r="BF880"/>
  <c r="BE880"/>
  <c r="T880"/>
  <c r="R880"/>
  <c r="P880"/>
  <c r="BK880"/>
  <c r="J880"/>
  <c r="BI878"/>
  <c r="BH878"/>
  <c r="BG878"/>
  <c r="BF878"/>
  <c r="T878"/>
  <c r="R878"/>
  <c r="P878"/>
  <c r="BK878"/>
  <c r="J878"/>
  <c r="BE878" s="1"/>
  <c r="BI873"/>
  <c r="BH873"/>
  <c r="BG873"/>
  <c r="BF873"/>
  <c r="BE873"/>
  <c r="T873"/>
  <c r="R873"/>
  <c r="P873"/>
  <c r="BK873"/>
  <c r="J873"/>
  <c r="BI868"/>
  <c r="BH868"/>
  <c r="BG868"/>
  <c r="BF868"/>
  <c r="T868"/>
  <c r="R868"/>
  <c r="P868"/>
  <c r="BK868"/>
  <c r="J868"/>
  <c r="BE868" s="1"/>
  <c r="BI864"/>
  <c r="BH864"/>
  <c r="BG864"/>
  <c r="BF864"/>
  <c r="BE864"/>
  <c r="T864"/>
  <c r="R864"/>
  <c r="P864"/>
  <c r="BK864"/>
  <c r="J864"/>
  <c r="BI860"/>
  <c r="BH860"/>
  <c r="BG860"/>
  <c r="BF860"/>
  <c r="T860"/>
  <c r="R860"/>
  <c r="P860"/>
  <c r="BK860"/>
  <c r="J860"/>
  <c r="BE860" s="1"/>
  <c r="BI855"/>
  <c r="BH855"/>
  <c r="BG855"/>
  <c r="BF855"/>
  <c r="BE855"/>
  <c r="T855"/>
  <c r="R855"/>
  <c r="P855"/>
  <c r="BK855"/>
  <c r="J855"/>
  <c r="BI851"/>
  <c r="BH851"/>
  <c r="BG851"/>
  <c r="BF851"/>
  <c r="T851"/>
  <c r="R851"/>
  <c r="P851"/>
  <c r="BK851"/>
  <c r="J851"/>
  <c r="BE851" s="1"/>
  <c r="BI847"/>
  <c r="BH847"/>
  <c r="BG847"/>
  <c r="BF847"/>
  <c r="BE847"/>
  <c r="T847"/>
  <c r="R847"/>
  <c r="P847"/>
  <c r="BK847"/>
  <c r="J847"/>
  <c r="BI843"/>
  <c r="BH843"/>
  <c r="BG843"/>
  <c r="BF843"/>
  <c r="T843"/>
  <c r="R843"/>
  <c r="P843"/>
  <c r="BK843"/>
  <c r="J843"/>
  <c r="BE843" s="1"/>
  <c r="BI839"/>
  <c r="BH839"/>
  <c r="BG839"/>
  <c r="BF839"/>
  <c r="BE839"/>
  <c r="T839"/>
  <c r="R839"/>
  <c r="P839"/>
  <c r="BK839"/>
  <c r="J839"/>
  <c r="BI835"/>
  <c r="BH835"/>
  <c r="BG835"/>
  <c r="BF835"/>
  <c r="T835"/>
  <c r="R835"/>
  <c r="P835"/>
  <c r="BK835"/>
  <c r="J835"/>
  <c r="BE835" s="1"/>
  <c r="BI831"/>
  <c r="BH831"/>
  <c r="BG831"/>
  <c r="BF831"/>
  <c r="BE831"/>
  <c r="T831"/>
  <c r="T830" s="1"/>
  <c r="R831"/>
  <c r="R830" s="1"/>
  <c r="P831"/>
  <c r="P830" s="1"/>
  <c r="BK831"/>
  <c r="BK830" s="1"/>
  <c r="J830" s="1"/>
  <c r="J66" s="1"/>
  <c r="J831"/>
  <c r="BI823"/>
  <c r="BH823"/>
  <c r="BG823"/>
  <c r="BF823"/>
  <c r="T823"/>
  <c r="R823"/>
  <c r="P823"/>
  <c r="BK823"/>
  <c r="J823"/>
  <c r="BE823" s="1"/>
  <c r="BI814"/>
  <c r="BH814"/>
  <c r="BG814"/>
  <c r="BF814"/>
  <c r="BE814"/>
  <c r="T814"/>
  <c r="R814"/>
  <c r="P814"/>
  <c r="BK814"/>
  <c r="J814"/>
  <c r="BI805"/>
  <c r="BH805"/>
  <c r="BG805"/>
  <c r="BF805"/>
  <c r="T805"/>
  <c r="R805"/>
  <c r="P805"/>
  <c r="BK805"/>
  <c r="J805"/>
  <c r="BE805" s="1"/>
  <c r="BI804"/>
  <c r="BH804"/>
  <c r="BG804"/>
  <c r="BF804"/>
  <c r="BE804"/>
  <c r="T804"/>
  <c r="R804"/>
  <c r="P804"/>
  <c r="BK804"/>
  <c r="J804"/>
  <c r="BI803"/>
  <c r="BH803"/>
  <c r="BG803"/>
  <c r="BF803"/>
  <c r="T803"/>
  <c r="R803"/>
  <c r="P803"/>
  <c r="BK803"/>
  <c r="J803"/>
  <c r="BE803" s="1"/>
  <c r="BI802"/>
  <c r="BH802"/>
  <c r="BG802"/>
  <c r="BF802"/>
  <c r="BE802"/>
  <c r="T802"/>
  <c r="R802"/>
  <c r="P802"/>
  <c r="BK802"/>
  <c r="J802"/>
  <c r="BI801"/>
  <c r="BH801"/>
  <c r="BG801"/>
  <c r="BF801"/>
  <c r="T801"/>
  <c r="R801"/>
  <c r="P801"/>
  <c r="BK801"/>
  <c r="J801"/>
  <c r="BE801" s="1"/>
  <c r="BI799"/>
  <c r="BH799"/>
  <c r="BG799"/>
  <c r="BF799"/>
  <c r="BE799"/>
  <c r="T799"/>
  <c r="R799"/>
  <c r="P799"/>
  <c r="BK799"/>
  <c r="J799"/>
  <c r="BI785"/>
  <c r="BH785"/>
  <c r="BG785"/>
  <c r="BF785"/>
  <c r="T785"/>
  <c r="R785"/>
  <c r="P785"/>
  <c r="BK785"/>
  <c r="J785"/>
  <c r="BE785" s="1"/>
  <c r="BI732"/>
  <c r="BH732"/>
  <c r="BG732"/>
  <c r="BF732"/>
  <c r="BE732"/>
  <c r="T732"/>
  <c r="R732"/>
  <c r="P732"/>
  <c r="BK732"/>
  <c r="J732"/>
  <c r="BI724"/>
  <c r="BH724"/>
  <c r="BG724"/>
  <c r="BF724"/>
  <c r="T724"/>
  <c r="R724"/>
  <c r="P724"/>
  <c r="BK724"/>
  <c r="J724"/>
  <c r="BE724" s="1"/>
  <c r="BI708"/>
  <c r="BH708"/>
  <c r="BG708"/>
  <c r="BF708"/>
  <c r="BE708"/>
  <c r="T708"/>
  <c r="R708"/>
  <c r="P708"/>
  <c r="BK708"/>
  <c r="J708"/>
  <c r="BI653"/>
  <c r="BH653"/>
  <c r="BG653"/>
  <c r="BF653"/>
  <c r="T653"/>
  <c r="R653"/>
  <c r="P653"/>
  <c r="BK653"/>
  <c r="J653"/>
  <c r="BE653" s="1"/>
  <c r="BI601"/>
  <c r="BH601"/>
  <c r="BG601"/>
  <c r="BF601"/>
  <c r="BE601"/>
  <c r="T601"/>
  <c r="R601"/>
  <c r="P601"/>
  <c r="BK601"/>
  <c r="J601"/>
  <c r="BI600"/>
  <c r="BH600"/>
  <c r="BG600"/>
  <c r="BF600"/>
  <c r="T600"/>
  <c r="R600"/>
  <c r="P600"/>
  <c r="BK600"/>
  <c r="J600"/>
  <c r="BE600" s="1"/>
  <c r="BI595"/>
  <c r="BH595"/>
  <c r="BG595"/>
  <c r="BF595"/>
  <c r="BE595"/>
  <c r="T595"/>
  <c r="R595"/>
  <c r="P595"/>
  <c r="BK595"/>
  <c r="J595"/>
  <c r="BI594"/>
  <c r="BH594"/>
  <c r="BG594"/>
  <c r="BF594"/>
  <c r="T594"/>
  <c r="R594"/>
  <c r="P594"/>
  <c r="BK594"/>
  <c r="J594"/>
  <c r="BE594" s="1"/>
  <c r="BI593"/>
  <c r="BH593"/>
  <c r="BG593"/>
  <c r="BF593"/>
  <c r="BE593"/>
  <c r="T593"/>
  <c r="R593"/>
  <c r="P593"/>
  <c r="BK593"/>
  <c r="J593"/>
  <c r="BI591"/>
  <c r="BH591"/>
  <c r="BG591"/>
  <c r="BF591"/>
  <c r="T591"/>
  <c r="R591"/>
  <c r="P591"/>
  <c r="BK591"/>
  <c r="J591"/>
  <c r="BE591" s="1"/>
  <c r="BI585"/>
  <c r="BH585"/>
  <c r="BG585"/>
  <c r="BF585"/>
  <c r="BE585"/>
  <c r="T585"/>
  <c r="R585"/>
  <c r="P585"/>
  <c r="BK585"/>
  <c r="J585"/>
  <c r="BI580"/>
  <c r="BH580"/>
  <c r="BG580"/>
  <c r="BF580"/>
  <c r="T580"/>
  <c r="R580"/>
  <c r="P580"/>
  <c r="BK580"/>
  <c r="J580"/>
  <c r="BE580" s="1"/>
  <c r="BI577"/>
  <c r="BH577"/>
  <c r="BG577"/>
  <c r="BF577"/>
  <c r="BE577"/>
  <c r="T577"/>
  <c r="R577"/>
  <c r="P577"/>
  <c r="BK577"/>
  <c r="J577"/>
  <c r="BI572"/>
  <c r="BH572"/>
  <c r="BG572"/>
  <c r="BF572"/>
  <c r="T572"/>
  <c r="T571" s="1"/>
  <c r="R572"/>
  <c r="R571" s="1"/>
  <c r="P572"/>
  <c r="P571" s="1"/>
  <c r="BK572"/>
  <c r="BK571" s="1"/>
  <c r="J571" s="1"/>
  <c r="J65" s="1"/>
  <c r="J572"/>
  <c r="BE572" s="1"/>
  <c r="BI562"/>
  <c r="BH562"/>
  <c r="BG562"/>
  <c r="BF562"/>
  <c r="T562"/>
  <c r="R562"/>
  <c r="P562"/>
  <c r="BK562"/>
  <c r="J562"/>
  <c r="BE562" s="1"/>
  <c r="BI553"/>
  <c r="BH553"/>
  <c r="BG553"/>
  <c r="BF553"/>
  <c r="BE553"/>
  <c r="T553"/>
  <c r="R553"/>
  <c r="P553"/>
  <c r="BK553"/>
  <c r="J553"/>
  <c r="BI548"/>
  <c r="BH548"/>
  <c r="BG548"/>
  <c r="BF548"/>
  <c r="T548"/>
  <c r="R548"/>
  <c r="P548"/>
  <c r="BK548"/>
  <c r="J548"/>
  <c r="BE548" s="1"/>
  <c r="BI546"/>
  <c r="BH546"/>
  <c r="BG546"/>
  <c r="BF546"/>
  <c r="BE546"/>
  <c r="T546"/>
  <c r="R546"/>
  <c r="P546"/>
  <c r="BK546"/>
  <c r="J546"/>
  <c r="BI535"/>
  <c r="BH535"/>
  <c r="BG535"/>
  <c r="BF535"/>
  <c r="T535"/>
  <c r="R535"/>
  <c r="P535"/>
  <c r="BK535"/>
  <c r="J535"/>
  <c r="BE535" s="1"/>
  <c r="BI526"/>
  <c r="BH526"/>
  <c r="BG526"/>
  <c r="BF526"/>
  <c r="BE526"/>
  <c r="T526"/>
  <c r="R526"/>
  <c r="P526"/>
  <c r="BK526"/>
  <c r="J526"/>
  <c r="BI525"/>
  <c r="BH525"/>
  <c r="BG525"/>
  <c r="BF525"/>
  <c r="T525"/>
  <c r="R525"/>
  <c r="P525"/>
  <c r="BK525"/>
  <c r="J525"/>
  <c r="BE525" s="1"/>
  <c r="BI517"/>
  <c r="BH517"/>
  <c r="BG517"/>
  <c r="BF517"/>
  <c r="BE517"/>
  <c r="T517"/>
  <c r="R517"/>
  <c r="P517"/>
  <c r="BK517"/>
  <c r="J517"/>
  <c r="BI479"/>
  <c r="BH479"/>
  <c r="BG479"/>
  <c r="BF479"/>
  <c r="T479"/>
  <c r="R479"/>
  <c r="P479"/>
  <c r="BK479"/>
  <c r="J479"/>
  <c r="BE479" s="1"/>
  <c r="BI477"/>
  <c r="BH477"/>
  <c r="BG477"/>
  <c r="BF477"/>
  <c r="BE477"/>
  <c r="T477"/>
  <c r="R477"/>
  <c r="P477"/>
  <c r="BK477"/>
  <c r="J477"/>
  <c r="BI431"/>
  <c r="BH431"/>
  <c r="BG431"/>
  <c r="BF431"/>
  <c r="T431"/>
  <c r="R431"/>
  <c r="P431"/>
  <c r="BK431"/>
  <c r="J431"/>
  <c r="BE431" s="1"/>
  <c r="BI392"/>
  <c r="BH392"/>
  <c r="BG392"/>
  <c r="BF392"/>
  <c r="BE392"/>
  <c r="T392"/>
  <c r="T391" s="1"/>
  <c r="R392"/>
  <c r="R391" s="1"/>
  <c r="P392"/>
  <c r="P391" s="1"/>
  <c r="BK392"/>
  <c r="BK391" s="1"/>
  <c r="J391" s="1"/>
  <c r="J64" s="1"/>
  <c r="J392"/>
  <c r="BI389"/>
  <c r="BH389"/>
  <c r="BG389"/>
  <c r="BF389"/>
  <c r="T389"/>
  <c r="R389"/>
  <c r="P389"/>
  <c r="BK389"/>
  <c r="J389"/>
  <c r="BE389" s="1"/>
  <c r="BI384"/>
  <c r="BH384"/>
  <c r="BG384"/>
  <c r="BF384"/>
  <c r="BE384"/>
  <c r="T384"/>
  <c r="R384"/>
  <c r="P384"/>
  <c r="BK384"/>
  <c r="J384"/>
  <c r="BI378"/>
  <c r="BH378"/>
  <c r="BG378"/>
  <c r="BF378"/>
  <c r="T378"/>
  <c r="R378"/>
  <c r="P378"/>
  <c r="BK378"/>
  <c r="J378"/>
  <c r="BE378" s="1"/>
  <c r="BI374"/>
  <c r="BH374"/>
  <c r="BG374"/>
  <c r="BF374"/>
  <c r="BE374"/>
  <c r="T374"/>
  <c r="R374"/>
  <c r="P374"/>
  <c r="BK374"/>
  <c r="J374"/>
  <c r="BI369"/>
  <c r="BH369"/>
  <c r="BG369"/>
  <c r="BF369"/>
  <c r="T369"/>
  <c r="R369"/>
  <c r="P369"/>
  <c r="BK369"/>
  <c r="J369"/>
  <c r="BE369" s="1"/>
  <c r="BI363"/>
  <c r="BH363"/>
  <c r="BG363"/>
  <c r="BF363"/>
  <c r="BE363"/>
  <c r="T363"/>
  <c r="R363"/>
  <c r="P363"/>
  <c r="BK363"/>
  <c r="J363"/>
  <c r="BI356"/>
  <c r="BH356"/>
  <c r="BG356"/>
  <c r="BF356"/>
  <c r="T356"/>
  <c r="R356"/>
  <c r="P356"/>
  <c r="BK356"/>
  <c r="J356"/>
  <c r="BE356" s="1"/>
  <c r="BI355"/>
  <c r="BH355"/>
  <c r="BG355"/>
  <c r="BF355"/>
  <c r="BE355"/>
  <c r="T355"/>
  <c r="R355"/>
  <c r="P355"/>
  <c r="BK355"/>
  <c r="J355"/>
  <c r="BI339"/>
  <c r="BH339"/>
  <c r="BG339"/>
  <c r="BF339"/>
  <c r="T339"/>
  <c r="R339"/>
  <c r="P339"/>
  <c r="BK339"/>
  <c r="J339"/>
  <c r="BE339" s="1"/>
  <c r="BI328"/>
  <c r="BH328"/>
  <c r="BG328"/>
  <c r="BF328"/>
  <c r="BE328"/>
  <c r="T328"/>
  <c r="R328"/>
  <c r="P328"/>
  <c r="BK328"/>
  <c r="J328"/>
  <c r="BI318"/>
  <c r="BH318"/>
  <c r="BG318"/>
  <c r="BF318"/>
  <c r="T318"/>
  <c r="R318"/>
  <c r="P318"/>
  <c r="BK318"/>
  <c r="J318"/>
  <c r="BE318" s="1"/>
  <c r="BI307"/>
  <c r="BH307"/>
  <c r="BG307"/>
  <c r="BF307"/>
  <c r="BE307"/>
  <c r="T307"/>
  <c r="R307"/>
  <c r="P307"/>
  <c r="BK307"/>
  <c r="J307"/>
  <c r="BI297"/>
  <c r="BH297"/>
  <c r="BG297"/>
  <c r="BF297"/>
  <c r="T297"/>
  <c r="R297"/>
  <c r="P297"/>
  <c r="BK297"/>
  <c r="J297"/>
  <c r="BE297" s="1"/>
  <c r="BI276"/>
  <c r="BH276"/>
  <c r="BG276"/>
  <c r="BF276"/>
  <c r="BE276"/>
  <c r="T276"/>
  <c r="R276"/>
  <c r="P276"/>
  <c r="BK276"/>
  <c r="J276"/>
  <c r="BI268"/>
  <c r="BH268"/>
  <c r="BG268"/>
  <c r="BF268"/>
  <c r="T268"/>
  <c r="R268"/>
  <c r="P268"/>
  <c r="BK268"/>
  <c r="J268"/>
  <c r="BE268" s="1"/>
  <c r="BI263"/>
  <c r="BH263"/>
  <c r="BG263"/>
  <c r="BF263"/>
  <c r="BE263"/>
  <c r="T263"/>
  <c r="R263"/>
  <c r="P263"/>
  <c r="BK263"/>
  <c r="J263"/>
  <c r="BI260"/>
  <c r="BH260"/>
  <c r="BG260"/>
  <c r="BF260"/>
  <c r="T260"/>
  <c r="R260"/>
  <c r="P260"/>
  <c r="BK260"/>
  <c r="J260"/>
  <c r="BE260" s="1"/>
  <c r="BI255"/>
  <c r="BH255"/>
  <c r="BG255"/>
  <c r="BF255"/>
  <c r="BE255"/>
  <c r="T255"/>
  <c r="T254" s="1"/>
  <c r="R255"/>
  <c r="R254" s="1"/>
  <c r="P255"/>
  <c r="P254" s="1"/>
  <c r="BK255"/>
  <c r="BK254" s="1"/>
  <c r="J254" s="1"/>
  <c r="J63" s="1"/>
  <c r="J255"/>
  <c r="BI233"/>
  <c r="BH233"/>
  <c r="BG233"/>
  <c r="BF233"/>
  <c r="T233"/>
  <c r="R233"/>
  <c r="P233"/>
  <c r="BK233"/>
  <c r="J233"/>
  <c r="BE233" s="1"/>
  <c r="BI231"/>
  <c r="BH231"/>
  <c r="BG231"/>
  <c r="BF231"/>
  <c r="T231"/>
  <c r="R231"/>
  <c r="P231"/>
  <c r="BK231"/>
  <c r="J231"/>
  <c r="BE231" s="1"/>
  <c r="BI222"/>
  <c r="BH222"/>
  <c r="BG222"/>
  <c r="BF222"/>
  <c r="BE222"/>
  <c r="T222"/>
  <c r="R222"/>
  <c r="P222"/>
  <c r="BK222"/>
  <c r="J222"/>
  <c r="BI216"/>
  <c r="BH216"/>
  <c r="BG216"/>
  <c r="BF216"/>
  <c r="T216"/>
  <c r="R216"/>
  <c r="P216"/>
  <c r="BK216"/>
  <c r="J216"/>
  <c r="BE216" s="1"/>
  <c r="BI211"/>
  <c r="BH211"/>
  <c r="BG211"/>
  <c r="BF211"/>
  <c r="BE211"/>
  <c r="T211"/>
  <c r="R211"/>
  <c r="P211"/>
  <c r="BK211"/>
  <c r="J211"/>
  <c r="BI202"/>
  <c r="BH202"/>
  <c r="BG202"/>
  <c r="BF202"/>
  <c r="T202"/>
  <c r="R202"/>
  <c r="P202"/>
  <c r="BK202"/>
  <c r="J202"/>
  <c r="BE202" s="1"/>
  <c r="BI199"/>
  <c r="BH199"/>
  <c r="BG199"/>
  <c r="BF199"/>
  <c r="BE199"/>
  <c r="T199"/>
  <c r="R199"/>
  <c r="P199"/>
  <c r="BK199"/>
  <c r="J199"/>
  <c r="BI197"/>
  <c r="BH197"/>
  <c r="BG197"/>
  <c r="BF197"/>
  <c r="T197"/>
  <c r="R197"/>
  <c r="P197"/>
  <c r="BK197"/>
  <c r="J197"/>
  <c r="BE197" s="1"/>
  <c r="BI189"/>
  <c r="BH189"/>
  <c r="BG189"/>
  <c r="BF189"/>
  <c r="BE189"/>
  <c r="T189"/>
  <c r="R189"/>
  <c r="P189"/>
  <c r="BK189"/>
  <c r="J189"/>
  <c r="BI184"/>
  <c r="BH184"/>
  <c r="BG184"/>
  <c r="BF184"/>
  <c r="T184"/>
  <c r="R184"/>
  <c r="P184"/>
  <c r="BK184"/>
  <c r="J184"/>
  <c r="BE184" s="1"/>
  <c r="BI178"/>
  <c r="BH178"/>
  <c r="BG178"/>
  <c r="BF178"/>
  <c r="BE178"/>
  <c r="T178"/>
  <c r="R178"/>
  <c r="P178"/>
  <c r="BK178"/>
  <c r="J178"/>
  <c r="BI173"/>
  <c r="BH173"/>
  <c r="BG173"/>
  <c r="BF173"/>
  <c r="T173"/>
  <c r="R173"/>
  <c r="P173"/>
  <c r="BK173"/>
  <c r="J173"/>
  <c r="BE173" s="1"/>
  <c r="BI168"/>
  <c r="BH168"/>
  <c r="BG168"/>
  <c r="BF168"/>
  <c r="BE168"/>
  <c r="T168"/>
  <c r="R168"/>
  <c r="P168"/>
  <c r="BK168"/>
  <c r="J168"/>
  <c r="BI163"/>
  <c r="BH163"/>
  <c r="BG163"/>
  <c r="BF163"/>
  <c r="T163"/>
  <c r="R163"/>
  <c r="P163"/>
  <c r="BK163"/>
  <c r="J163"/>
  <c r="BE163" s="1"/>
  <c r="BI160"/>
  <c r="BH160"/>
  <c r="BG160"/>
  <c r="BF160"/>
  <c r="BE160"/>
  <c r="T160"/>
  <c r="R160"/>
  <c r="P160"/>
  <c r="BK160"/>
  <c r="J160"/>
  <c r="BI155"/>
  <c r="BH155"/>
  <c r="BG155"/>
  <c r="BF155"/>
  <c r="BE155"/>
  <c r="T155"/>
  <c r="R155"/>
  <c r="P155"/>
  <c r="BK155"/>
  <c r="J155"/>
  <c r="BI152"/>
  <c r="BH152"/>
  <c r="BG152"/>
  <c r="BF152"/>
  <c r="BE152"/>
  <c r="T152"/>
  <c r="R152"/>
  <c r="P152"/>
  <c r="BK152"/>
  <c r="J152"/>
  <c r="BI145"/>
  <c r="BH145"/>
  <c r="BG145"/>
  <c r="BF145"/>
  <c r="BE145"/>
  <c r="T145"/>
  <c r="R145"/>
  <c r="P145"/>
  <c r="BK145"/>
  <c r="J145"/>
  <c r="BI142"/>
  <c r="BH142"/>
  <c r="BG142"/>
  <c r="BF142"/>
  <c r="BE142"/>
  <c r="T142"/>
  <c r="R142"/>
  <c r="P142"/>
  <c r="BK142"/>
  <c r="J142"/>
  <c r="BI129"/>
  <c r="BH129"/>
  <c r="BG129"/>
  <c r="BF129"/>
  <c r="BE129"/>
  <c r="T129"/>
  <c r="R129"/>
  <c r="P129"/>
  <c r="BK129"/>
  <c r="J129"/>
  <c r="BI126"/>
  <c r="BH126"/>
  <c r="BG126"/>
  <c r="BF126"/>
  <c r="BE126"/>
  <c r="T126"/>
  <c r="R126"/>
  <c r="P126"/>
  <c r="BK126"/>
  <c r="J126"/>
  <c r="BI119"/>
  <c r="F36" s="1"/>
  <c r="BD56" i="1" s="1"/>
  <c r="BH119" i="5"/>
  <c r="F35" s="1"/>
  <c r="BC56" i="1" s="1"/>
  <c r="BG119" i="5"/>
  <c r="F34" s="1"/>
  <c r="BB56" i="1" s="1"/>
  <c r="BF119" i="5"/>
  <c r="F33" s="1"/>
  <c r="BA56" i="1" s="1"/>
  <c r="BE119" i="5"/>
  <c r="F32" s="1"/>
  <c r="AZ56" i="1" s="1"/>
  <c r="T119" i="5"/>
  <c r="T118" s="1"/>
  <c r="T117" s="1"/>
  <c r="R119"/>
  <c r="R118" s="1"/>
  <c r="R117" s="1"/>
  <c r="R116" s="1"/>
  <c r="P119"/>
  <c r="P118" s="1"/>
  <c r="P117" s="1"/>
  <c r="BK119"/>
  <c r="BK118" s="1"/>
  <c r="J119"/>
  <c r="J112"/>
  <c r="F112"/>
  <c r="F110"/>
  <c r="E108"/>
  <c r="E104"/>
  <c r="F56"/>
  <c r="J55"/>
  <c r="F55"/>
  <c r="F53"/>
  <c r="E51"/>
  <c r="J20"/>
  <c r="E20"/>
  <c r="F113" s="1"/>
  <c r="J19"/>
  <c r="J14"/>
  <c r="J110" s="1"/>
  <c r="E7"/>
  <c r="E47" s="1"/>
  <c r="AY55" i="1"/>
  <c r="AX55"/>
  <c r="BI1736" i="4"/>
  <c r="BH1736"/>
  <c r="BG1736"/>
  <c r="BF1736"/>
  <c r="BE1736"/>
  <c r="T1736"/>
  <c r="R1736"/>
  <c r="P1736"/>
  <c r="BK1736"/>
  <c r="J1736"/>
  <c r="BI1734"/>
  <c r="BH1734"/>
  <c r="BG1734"/>
  <c r="BF1734"/>
  <c r="T1734"/>
  <c r="R1734"/>
  <c r="P1734"/>
  <c r="BK1734"/>
  <c r="J1734"/>
  <c r="BE1734" s="1"/>
  <c r="BI1732"/>
  <c r="BH1732"/>
  <c r="BG1732"/>
  <c r="BF1732"/>
  <c r="BE1732"/>
  <c r="T1732"/>
  <c r="R1732"/>
  <c r="P1732"/>
  <c r="BK1732"/>
  <c r="J1732"/>
  <c r="BI1730"/>
  <c r="BH1730"/>
  <c r="BG1730"/>
  <c r="BF1730"/>
  <c r="T1730"/>
  <c r="R1730"/>
  <c r="P1730"/>
  <c r="BK1730"/>
  <c r="J1730"/>
  <c r="BE1730" s="1"/>
  <c r="BI1729"/>
  <c r="BH1729"/>
  <c r="BG1729"/>
  <c r="BF1729"/>
  <c r="BE1729"/>
  <c r="T1729"/>
  <c r="R1729"/>
  <c r="P1729"/>
  <c r="BK1729"/>
  <c r="J1729"/>
  <c r="BI1728"/>
  <c r="BH1728"/>
  <c r="BG1728"/>
  <c r="BF1728"/>
  <c r="T1728"/>
  <c r="R1728"/>
  <c r="P1728"/>
  <c r="BK1728"/>
  <c r="J1728"/>
  <c r="BE1728" s="1"/>
  <c r="BI1727"/>
  <c r="BH1727"/>
  <c r="BG1727"/>
  <c r="BF1727"/>
  <c r="BE1727"/>
  <c r="T1727"/>
  <c r="R1727"/>
  <c r="P1727"/>
  <c r="BK1727"/>
  <c r="J1727"/>
  <c r="BI1677"/>
  <c r="BH1677"/>
  <c r="BG1677"/>
  <c r="BF1677"/>
  <c r="T1677"/>
  <c r="R1677"/>
  <c r="P1677"/>
  <c r="BK1677"/>
  <c r="J1677"/>
  <c r="BE1677" s="1"/>
  <c r="BI1659"/>
  <c r="BH1659"/>
  <c r="BG1659"/>
  <c r="BF1659"/>
  <c r="BE1659"/>
  <c r="T1659"/>
  <c r="R1659"/>
  <c r="P1659"/>
  <c r="BK1659"/>
  <c r="J1659"/>
  <c r="BI1600"/>
  <c r="BH1600"/>
  <c r="BG1600"/>
  <c r="BF1600"/>
  <c r="T1600"/>
  <c r="R1600"/>
  <c r="P1600"/>
  <c r="BK1600"/>
  <c r="J1600"/>
  <c r="BE1600" s="1"/>
  <c r="BI1542"/>
  <c r="BH1542"/>
  <c r="BG1542"/>
  <c r="BF1542"/>
  <c r="BE1542"/>
  <c r="T1542"/>
  <c r="T1541" s="1"/>
  <c r="R1542"/>
  <c r="R1541" s="1"/>
  <c r="P1542"/>
  <c r="P1541" s="1"/>
  <c r="BK1542"/>
  <c r="BK1541" s="1"/>
  <c r="J1541" s="1"/>
  <c r="J74" s="1"/>
  <c r="J1542"/>
  <c r="BI1539"/>
  <c r="BH1539"/>
  <c r="BG1539"/>
  <c r="BF1539"/>
  <c r="T1539"/>
  <c r="R1539"/>
  <c r="P1539"/>
  <c r="BK1539"/>
  <c r="J1539"/>
  <c r="BE1539" s="1"/>
  <c r="BI1537"/>
  <c r="BH1537"/>
  <c r="BG1537"/>
  <c r="BF1537"/>
  <c r="T1537"/>
  <c r="R1537"/>
  <c r="P1537"/>
  <c r="BK1537"/>
  <c r="J1537"/>
  <c r="BE1537" s="1"/>
  <c r="BI1535"/>
  <c r="BH1535"/>
  <c r="BG1535"/>
  <c r="BF1535"/>
  <c r="BE1535"/>
  <c r="T1535"/>
  <c r="R1535"/>
  <c r="P1535"/>
  <c r="BK1535"/>
  <c r="J1535"/>
  <c r="BI1533"/>
  <c r="BH1533"/>
  <c r="BG1533"/>
  <c r="BF1533"/>
  <c r="T1533"/>
  <c r="R1533"/>
  <c r="P1533"/>
  <c r="BK1533"/>
  <c r="J1533"/>
  <c r="BE1533" s="1"/>
  <c r="BI1509"/>
  <c r="BH1509"/>
  <c r="BG1509"/>
  <c r="BF1509"/>
  <c r="BE1509"/>
  <c r="T1509"/>
  <c r="R1509"/>
  <c r="P1509"/>
  <c r="BK1509"/>
  <c r="J1509"/>
  <c r="BI1508"/>
  <c r="BH1508"/>
  <c r="BG1508"/>
  <c r="BF1508"/>
  <c r="T1508"/>
  <c r="R1508"/>
  <c r="P1508"/>
  <c r="BK1508"/>
  <c r="J1508"/>
  <c r="BE1508" s="1"/>
  <c r="BI1507"/>
  <c r="BH1507"/>
  <c r="BG1507"/>
  <c r="BF1507"/>
  <c r="BE1507"/>
  <c r="T1507"/>
  <c r="R1507"/>
  <c r="P1507"/>
  <c r="BK1507"/>
  <c r="J1507"/>
  <c r="BI1501"/>
  <c r="BH1501"/>
  <c r="BG1501"/>
  <c r="BF1501"/>
  <c r="T1501"/>
  <c r="R1501"/>
  <c r="P1501"/>
  <c r="BK1501"/>
  <c r="J1501"/>
  <c r="BE1501" s="1"/>
  <c r="BI1499"/>
  <c r="BH1499"/>
  <c r="BG1499"/>
  <c r="BF1499"/>
  <c r="BE1499"/>
  <c r="T1499"/>
  <c r="R1499"/>
  <c r="P1499"/>
  <c r="BK1499"/>
  <c r="J1499"/>
  <c r="BI1498"/>
  <c r="BH1498"/>
  <c r="BG1498"/>
  <c r="BF1498"/>
  <c r="BE1498"/>
  <c r="T1498"/>
  <c r="R1498"/>
  <c r="P1498"/>
  <c r="BK1498"/>
  <c r="J1498"/>
  <c r="BI1497"/>
  <c r="BH1497"/>
  <c r="BG1497"/>
  <c r="BF1497"/>
  <c r="BE1497"/>
  <c r="T1497"/>
  <c r="R1497"/>
  <c r="P1497"/>
  <c r="BK1497"/>
  <c r="J1497"/>
  <c r="BI1491"/>
  <c r="BH1491"/>
  <c r="BG1491"/>
  <c r="BF1491"/>
  <c r="BE1491"/>
  <c r="T1491"/>
  <c r="R1491"/>
  <c r="P1491"/>
  <c r="BK1491"/>
  <c r="J1491"/>
  <c r="BI1469"/>
  <c r="BH1469"/>
  <c r="BG1469"/>
  <c r="BF1469"/>
  <c r="BE1469"/>
  <c r="T1469"/>
  <c r="R1469"/>
  <c r="P1469"/>
  <c r="BK1469"/>
  <c r="J1469"/>
  <c r="BI1446"/>
  <c r="BH1446"/>
  <c r="BG1446"/>
  <c r="BF1446"/>
  <c r="BE1446"/>
  <c r="T1446"/>
  <c r="R1446"/>
  <c r="P1446"/>
  <c r="BK1446"/>
  <c r="J1446"/>
  <c r="BI1423"/>
  <c r="BH1423"/>
  <c r="BG1423"/>
  <c r="BF1423"/>
  <c r="BE1423"/>
  <c r="T1423"/>
  <c r="R1423"/>
  <c r="P1423"/>
  <c r="BK1423"/>
  <c r="J1423"/>
  <c r="BI1413"/>
  <c r="BH1413"/>
  <c r="BG1413"/>
  <c r="BF1413"/>
  <c r="BE1413"/>
  <c r="T1413"/>
  <c r="R1413"/>
  <c r="P1413"/>
  <c r="BK1413"/>
  <c r="J1413"/>
  <c r="BI1407"/>
  <c r="BH1407"/>
  <c r="BG1407"/>
  <c r="BF1407"/>
  <c r="BE1407"/>
  <c r="T1407"/>
  <c r="R1407"/>
  <c r="P1407"/>
  <c r="BK1407"/>
  <c r="J1407"/>
  <c r="BI1401"/>
  <c r="BH1401"/>
  <c r="BG1401"/>
  <c r="BF1401"/>
  <c r="BE1401"/>
  <c r="T1401"/>
  <c r="T1400" s="1"/>
  <c r="R1401"/>
  <c r="R1400" s="1"/>
  <c r="P1401"/>
  <c r="P1400" s="1"/>
  <c r="BK1401"/>
  <c r="BK1400" s="1"/>
  <c r="J1400" s="1"/>
  <c r="J73" s="1"/>
  <c r="J1401"/>
  <c r="BI1398"/>
  <c r="BH1398"/>
  <c r="BG1398"/>
  <c r="BF1398"/>
  <c r="BE1398"/>
  <c r="T1398"/>
  <c r="R1398"/>
  <c r="P1398"/>
  <c r="BK1398"/>
  <c r="J1398"/>
  <c r="BI1396"/>
  <c r="BH1396"/>
  <c r="BG1396"/>
  <c r="BF1396"/>
  <c r="T1396"/>
  <c r="R1396"/>
  <c r="P1396"/>
  <c r="BK1396"/>
  <c r="J1396"/>
  <c r="BE1396" s="1"/>
  <c r="BI1394"/>
  <c r="BH1394"/>
  <c r="BG1394"/>
  <c r="BF1394"/>
  <c r="BE1394"/>
  <c r="T1394"/>
  <c r="R1394"/>
  <c r="P1394"/>
  <c r="BK1394"/>
  <c r="J1394"/>
  <c r="BI1381"/>
  <c r="BH1381"/>
  <c r="BG1381"/>
  <c r="BF1381"/>
  <c r="T1381"/>
  <c r="R1381"/>
  <c r="P1381"/>
  <c r="BK1381"/>
  <c r="J1381"/>
  <c r="BE1381" s="1"/>
  <c r="BI1374"/>
  <c r="BH1374"/>
  <c r="BG1374"/>
  <c r="BF1374"/>
  <c r="BE1374"/>
  <c r="T1374"/>
  <c r="R1374"/>
  <c r="P1374"/>
  <c r="BK1374"/>
  <c r="J1374"/>
  <c r="BI1368"/>
  <c r="BH1368"/>
  <c r="BG1368"/>
  <c r="BF1368"/>
  <c r="T1368"/>
  <c r="R1368"/>
  <c r="P1368"/>
  <c r="BK1368"/>
  <c r="J1368"/>
  <c r="BE1368" s="1"/>
  <c r="BI1361"/>
  <c r="BH1361"/>
  <c r="BG1361"/>
  <c r="BF1361"/>
  <c r="BE1361"/>
  <c r="T1361"/>
  <c r="R1361"/>
  <c r="P1361"/>
  <c r="BK1361"/>
  <c r="J1361"/>
  <c r="BI1360"/>
  <c r="BH1360"/>
  <c r="BG1360"/>
  <c r="BF1360"/>
  <c r="T1360"/>
  <c r="R1360"/>
  <c r="P1360"/>
  <c r="BK1360"/>
  <c r="J1360"/>
  <c r="BE1360" s="1"/>
  <c r="BI1358"/>
  <c r="BH1358"/>
  <c r="BG1358"/>
  <c r="BF1358"/>
  <c r="BE1358"/>
  <c r="T1358"/>
  <c r="R1358"/>
  <c r="P1358"/>
  <c r="BK1358"/>
  <c r="J1358"/>
  <c r="BI1357"/>
  <c r="BH1357"/>
  <c r="BG1357"/>
  <c r="BF1357"/>
  <c r="T1357"/>
  <c r="R1357"/>
  <c r="P1357"/>
  <c r="BK1357"/>
  <c r="J1357"/>
  <c r="BE1357" s="1"/>
  <c r="BI1355"/>
  <c r="BH1355"/>
  <c r="BG1355"/>
  <c r="BF1355"/>
  <c r="BE1355"/>
  <c r="T1355"/>
  <c r="R1355"/>
  <c r="P1355"/>
  <c r="BK1355"/>
  <c r="J1355"/>
  <c r="BI1354"/>
  <c r="BH1354"/>
  <c r="BG1354"/>
  <c r="BF1354"/>
  <c r="T1354"/>
  <c r="R1354"/>
  <c r="P1354"/>
  <c r="BK1354"/>
  <c r="J1354"/>
  <c r="BE1354" s="1"/>
  <c r="BI1351"/>
  <c r="BH1351"/>
  <c r="BG1351"/>
  <c r="BF1351"/>
  <c r="BE1351"/>
  <c r="T1351"/>
  <c r="R1351"/>
  <c r="P1351"/>
  <c r="BK1351"/>
  <c r="J1351"/>
  <c r="BI1350"/>
  <c r="BH1350"/>
  <c r="BG1350"/>
  <c r="BF1350"/>
  <c r="T1350"/>
  <c r="R1350"/>
  <c r="P1350"/>
  <c r="BK1350"/>
  <c r="J1350"/>
  <c r="BE1350" s="1"/>
  <c r="BI1340"/>
  <c r="BH1340"/>
  <c r="BG1340"/>
  <c r="BF1340"/>
  <c r="BE1340"/>
  <c r="T1340"/>
  <c r="R1340"/>
  <c r="P1340"/>
  <c r="BK1340"/>
  <c r="J1340"/>
  <c r="BI1338"/>
  <c r="BH1338"/>
  <c r="BG1338"/>
  <c r="BF1338"/>
  <c r="T1338"/>
  <c r="R1338"/>
  <c r="P1338"/>
  <c r="BK1338"/>
  <c r="J1338"/>
  <c r="BE1338" s="1"/>
  <c r="BI1333"/>
  <c r="BH1333"/>
  <c r="BG1333"/>
  <c r="BF1333"/>
  <c r="BE1333"/>
  <c r="T1333"/>
  <c r="R1333"/>
  <c r="P1333"/>
  <c r="BK1333"/>
  <c r="J1333"/>
  <c r="BI1331"/>
  <c r="BH1331"/>
  <c r="BG1331"/>
  <c r="BF1331"/>
  <c r="T1331"/>
  <c r="R1331"/>
  <c r="P1331"/>
  <c r="BK1331"/>
  <c r="J1331"/>
  <c r="BE1331" s="1"/>
  <c r="BI1326"/>
  <c r="BH1326"/>
  <c r="BG1326"/>
  <c r="BF1326"/>
  <c r="BE1326"/>
  <c r="T1326"/>
  <c r="R1326"/>
  <c r="P1326"/>
  <c r="BK1326"/>
  <c r="J1326"/>
  <c r="BI1320"/>
  <c r="BH1320"/>
  <c r="BG1320"/>
  <c r="BF1320"/>
  <c r="T1320"/>
  <c r="T1319" s="1"/>
  <c r="R1320"/>
  <c r="R1319" s="1"/>
  <c r="P1320"/>
  <c r="P1319" s="1"/>
  <c r="BK1320"/>
  <c r="BK1319" s="1"/>
  <c r="J1319" s="1"/>
  <c r="J72" s="1"/>
  <c r="J1320"/>
  <c r="BE1320" s="1"/>
  <c r="BI1312"/>
  <c r="BH1312"/>
  <c r="BG1312"/>
  <c r="BF1312"/>
  <c r="T1312"/>
  <c r="R1312"/>
  <c r="P1312"/>
  <c r="BK1312"/>
  <c r="J1312"/>
  <c r="BE1312" s="1"/>
  <c r="BI1308"/>
  <c r="BH1308"/>
  <c r="BG1308"/>
  <c r="BF1308"/>
  <c r="T1308"/>
  <c r="R1308"/>
  <c r="P1308"/>
  <c r="BK1308"/>
  <c r="J1308"/>
  <c r="BE1308" s="1"/>
  <c r="BI1302"/>
  <c r="BH1302"/>
  <c r="BG1302"/>
  <c r="BF1302"/>
  <c r="T1302"/>
  <c r="R1302"/>
  <c r="P1302"/>
  <c r="BK1302"/>
  <c r="J1302"/>
  <c r="BE1302" s="1"/>
  <c r="BI1294"/>
  <c r="BH1294"/>
  <c r="BG1294"/>
  <c r="BF1294"/>
  <c r="T1294"/>
  <c r="R1294"/>
  <c r="P1294"/>
  <c r="BK1294"/>
  <c r="J1294"/>
  <c r="BE1294" s="1"/>
  <c r="BI1286"/>
  <c r="BH1286"/>
  <c r="BG1286"/>
  <c r="BF1286"/>
  <c r="T1286"/>
  <c r="R1286"/>
  <c r="P1286"/>
  <c r="BK1286"/>
  <c r="J1286"/>
  <c r="BE1286" s="1"/>
  <c r="BI1278"/>
  <c r="BH1278"/>
  <c r="BG1278"/>
  <c r="BF1278"/>
  <c r="T1278"/>
  <c r="T1277" s="1"/>
  <c r="R1278"/>
  <c r="R1277" s="1"/>
  <c r="P1278"/>
  <c r="P1277" s="1"/>
  <c r="BK1278"/>
  <c r="BK1277" s="1"/>
  <c r="J1277" s="1"/>
  <c r="J71" s="1"/>
  <c r="J1278"/>
  <c r="BE1278" s="1"/>
  <c r="BI1275"/>
  <c r="BH1275"/>
  <c r="BG1275"/>
  <c r="BF1275"/>
  <c r="T1275"/>
  <c r="R1275"/>
  <c r="P1275"/>
  <c r="BK1275"/>
  <c r="J1275"/>
  <c r="BE1275" s="1"/>
  <c r="BI1273"/>
  <c r="BH1273"/>
  <c r="BG1273"/>
  <c r="BF1273"/>
  <c r="BE1273"/>
  <c r="T1273"/>
  <c r="R1273"/>
  <c r="P1273"/>
  <c r="BK1273"/>
  <c r="J1273"/>
  <c r="BI1271"/>
  <c r="BH1271"/>
  <c r="BG1271"/>
  <c r="BF1271"/>
  <c r="T1271"/>
  <c r="R1271"/>
  <c r="P1271"/>
  <c r="BK1271"/>
  <c r="J1271"/>
  <c r="BE1271" s="1"/>
  <c r="BI1247"/>
  <c r="BH1247"/>
  <c r="BG1247"/>
  <c r="BF1247"/>
  <c r="BE1247"/>
  <c r="T1247"/>
  <c r="R1247"/>
  <c r="P1247"/>
  <c r="BK1247"/>
  <c r="J1247"/>
  <c r="BI1244"/>
  <c r="BH1244"/>
  <c r="BG1244"/>
  <c r="BF1244"/>
  <c r="T1244"/>
  <c r="R1244"/>
  <c r="P1244"/>
  <c r="BK1244"/>
  <c r="J1244"/>
  <c r="BE1244" s="1"/>
  <c r="BI1243"/>
  <c r="BH1243"/>
  <c r="BG1243"/>
  <c r="BF1243"/>
  <c r="BE1243"/>
  <c r="T1243"/>
  <c r="R1243"/>
  <c r="P1243"/>
  <c r="BK1243"/>
  <c r="J1243"/>
  <c r="BI1241"/>
  <c r="BH1241"/>
  <c r="BG1241"/>
  <c r="BF1241"/>
  <c r="T1241"/>
  <c r="R1241"/>
  <c r="P1241"/>
  <c r="BK1241"/>
  <c r="J1241"/>
  <c r="BE1241" s="1"/>
  <c r="BI1217"/>
  <c r="BH1217"/>
  <c r="BG1217"/>
  <c r="BF1217"/>
  <c r="BE1217"/>
  <c r="T1217"/>
  <c r="R1217"/>
  <c r="P1217"/>
  <c r="BK1217"/>
  <c r="J1217"/>
  <c r="BI1216"/>
  <c r="BH1216"/>
  <c r="BG1216"/>
  <c r="BF1216"/>
  <c r="T1216"/>
  <c r="R1216"/>
  <c r="P1216"/>
  <c r="BK1216"/>
  <c r="J1216"/>
  <c r="BE1216" s="1"/>
  <c r="BI1214"/>
  <c r="BH1214"/>
  <c r="BG1214"/>
  <c r="BF1214"/>
  <c r="BE1214"/>
  <c r="T1214"/>
  <c r="R1214"/>
  <c r="P1214"/>
  <c r="BK1214"/>
  <c r="J1214"/>
  <c r="BI1212"/>
  <c r="BH1212"/>
  <c r="BG1212"/>
  <c r="BF1212"/>
  <c r="T1212"/>
  <c r="R1212"/>
  <c r="P1212"/>
  <c r="BK1212"/>
  <c r="J1212"/>
  <c r="BE1212" s="1"/>
  <c r="BI1210"/>
  <c r="BH1210"/>
  <c r="BG1210"/>
  <c r="BF1210"/>
  <c r="BE1210"/>
  <c r="T1210"/>
  <c r="R1210"/>
  <c r="P1210"/>
  <c r="BK1210"/>
  <c r="J1210"/>
  <c r="BI1208"/>
  <c r="BH1208"/>
  <c r="BG1208"/>
  <c r="BF1208"/>
  <c r="T1208"/>
  <c r="R1208"/>
  <c r="P1208"/>
  <c r="BK1208"/>
  <c r="J1208"/>
  <c r="BE1208" s="1"/>
  <c r="BI1203"/>
  <c r="BH1203"/>
  <c r="BG1203"/>
  <c r="BF1203"/>
  <c r="BE1203"/>
  <c r="T1203"/>
  <c r="T1202" s="1"/>
  <c r="R1203"/>
  <c r="P1203"/>
  <c r="BK1203"/>
  <c r="J1203"/>
  <c r="BI1200"/>
  <c r="BH1200"/>
  <c r="BG1200"/>
  <c r="BF1200"/>
  <c r="BE1200"/>
  <c r="T1200"/>
  <c r="R1200"/>
  <c r="P1200"/>
  <c r="BK1200"/>
  <c r="J1200"/>
  <c r="BI1198"/>
  <c r="BH1198"/>
  <c r="BG1198"/>
  <c r="BF1198"/>
  <c r="T1198"/>
  <c r="R1198"/>
  <c r="P1198"/>
  <c r="BK1198"/>
  <c r="J1198"/>
  <c r="BE1198" s="1"/>
  <c r="BI1196"/>
  <c r="BH1196"/>
  <c r="BG1196"/>
  <c r="BF1196"/>
  <c r="BE1196"/>
  <c r="T1196"/>
  <c r="R1196"/>
  <c r="P1196"/>
  <c r="BK1196"/>
  <c r="J1196"/>
  <c r="BI1194"/>
  <c r="BH1194"/>
  <c r="BG1194"/>
  <c r="BF1194"/>
  <c r="T1194"/>
  <c r="R1194"/>
  <c r="P1194"/>
  <c r="BK1194"/>
  <c r="J1194"/>
  <c r="BE1194" s="1"/>
  <c r="BI1188"/>
  <c r="BH1188"/>
  <c r="BG1188"/>
  <c r="BF1188"/>
  <c r="T1188"/>
  <c r="R1188"/>
  <c r="P1188"/>
  <c r="BK1188"/>
  <c r="J1188"/>
  <c r="BE1188" s="1"/>
  <c r="BI1182"/>
  <c r="BH1182"/>
  <c r="BG1182"/>
  <c r="BF1182"/>
  <c r="T1182"/>
  <c r="R1182"/>
  <c r="P1182"/>
  <c r="BK1182"/>
  <c r="J1182"/>
  <c r="BE1182" s="1"/>
  <c r="BI1158"/>
  <c r="BH1158"/>
  <c r="BG1158"/>
  <c r="BF1158"/>
  <c r="T1158"/>
  <c r="R1158"/>
  <c r="R1157" s="1"/>
  <c r="P1158"/>
  <c r="BK1158"/>
  <c r="J1158"/>
  <c r="BE1158" s="1"/>
  <c r="BI1155"/>
  <c r="BH1155"/>
  <c r="BG1155"/>
  <c r="BF1155"/>
  <c r="T1155"/>
  <c r="R1155"/>
  <c r="P1155"/>
  <c r="BK1155"/>
  <c r="J1155"/>
  <c r="BE1155" s="1"/>
  <c r="BI1153"/>
  <c r="BH1153"/>
  <c r="BG1153"/>
  <c r="BF1153"/>
  <c r="BE1153"/>
  <c r="T1153"/>
  <c r="R1153"/>
  <c r="P1153"/>
  <c r="BK1153"/>
  <c r="J1153"/>
  <c r="BI1151"/>
  <c r="BH1151"/>
  <c r="BG1151"/>
  <c r="BF1151"/>
  <c r="T1151"/>
  <c r="R1151"/>
  <c r="P1151"/>
  <c r="BK1151"/>
  <c r="J1151"/>
  <c r="BE1151" s="1"/>
  <c r="BI1093"/>
  <c r="BH1093"/>
  <c r="BG1093"/>
  <c r="BF1093"/>
  <c r="BE1093"/>
  <c r="T1093"/>
  <c r="R1093"/>
  <c r="P1093"/>
  <c r="BK1093"/>
  <c r="J1093"/>
  <c r="BI1070"/>
  <c r="BH1070"/>
  <c r="BG1070"/>
  <c r="BF1070"/>
  <c r="T1070"/>
  <c r="R1070"/>
  <c r="P1070"/>
  <c r="P1069" s="1"/>
  <c r="BK1070"/>
  <c r="J1070"/>
  <c r="BE1070" s="1"/>
  <c r="BI1066"/>
  <c r="BH1066"/>
  <c r="BG1066"/>
  <c r="BF1066"/>
  <c r="T1066"/>
  <c r="T1065" s="1"/>
  <c r="R1066"/>
  <c r="R1065" s="1"/>
  <c r="P1066"/>
  <c r="P1065" s="1"/>
  <c r="BK1066"/>
  <c r="BK1065" s="1"/>
  <c r="J1065" s="1"/>
  <c r="J1066"/>
  <c r="BE1066" s="1"/>
  <c r="J66"/>
  <c r="BI1062"/>
  <c r="BH1062"/>
  <c r="BG1062"/>
  <c r="BF1062"/>
  <c r="T1062"/>
  <c r="R1062"/>
  <c r="P1062"/>
  <c r="BK1062"/>
  <c r="J1062"/>
  <c r="BE1062" s="1"/>
  <c r="BI1060"/>
  <c r="BH1060"/>
  <c r="BG1060"/>
  <c r="BF1060"/>
  <c r="T1060"/>
  <c r="R1060"/>
  <c r="P1060"/>
  <c r="BK1060"/>
  <c r="J1060"/>
  <c r="BE1060" s="1"/>
  <c r="BI1058"/>
  <c r="BH1058"/>
  <c r="BG1058"/>
  <c r="BF1058"/>
  <c r="T1058"/>
  <c r="R1058"/>
  <c r="P1058"/>
  <c r="BK1058"/>
  <c r="J1058"/>
  <c r="BE1058" s="1"/>
  <c r="BI1055"/>
  <c r="BH1055"/>
  <c r="BG1055"/>
  <c r="BF1055"/>
  <c r="T1055"/>
  <c r="R1055"/>
  <c r="P1055"/>
  <c r="BK1055"/>
  <c r="J1055"/>
  <c r="BE1055" s="1"/>
  <c r="BI1052"/>
  <c r="BH1052"/>
  <c r="BG1052"/>
  <c r="BF1052"/>
  <c r="T1052"/>
  <c r="R1052"/>
  <c r="P1052"/>
  <c r="BK1052"/>
  <c r="J1052"/>
  <c r="BE1052" s="1"/>
  <c r="BI1049"/>
  <c r="BH1049"/>
  <c r="BG1049"/>
  <c r="BF1049"/>
  <c r="BE1049"/>
  <c r="T1049"/>
  <c r="R1049"/>
  <c r="P1049"/>
  <c r="BK1049"/>
  <c r="J1049"/>
  <c r="BI1046"/>
  <c r="BH1046"/>
  <c r="BG1046"/>
  <c r="BF1046"/>
  <c r="T1046"/>
  <c r="R1046"/>
  <c r="P1046"/>
  <c r="BK1046"/>
  <c r="J1046"/>
  <c r="BE1046" s="1"/>
  <c r="BI1044"/>
  <c r="BH1044"/>
  <c r="BG1044"/>
  <c r="BF1044"/>
  <c r="BE1044"/>
  <c r="T1044"/>
  <c r="R1044"/>
  <c r="P1044"/>
  <c r="BK1044"/>
  <c r="J1044"/>
  <c r="BI1041"/>
  <c r="BH1041"/>
  <c r="BG1041"/>
  <c r="BF1041"/>
  <c r="T1041"/>
  <c r="R1041"/>
  <c r="P1041"/>
  <c r="BK1041"/>
  <c r="J1041"/>
  <c r="BE1041" s="1"/>
  <c r="BI1039"/>
  <c r="BH1039"/>
  <c r="BG1039"/>
  <c r="BF1039"/>
  <c r="T1039"/>
  <c r="T1038" s="1"/>
  <c r="R1039"/>
  <c r="P1039"/>
  <c r="BK1039"/>
  <c r="J1039"/>
  <c r="BE1039" s="1"/>
  <c r="BI1033"/>
  <c r="BH1033"/>
  <c r="BG1033"/>
  <c r="BF1033"/>
  <c r="T1033"/>
  <c r="R1033"/>
  <c r="P1033"/>
  <c r="BK1033"/>
  <c r="J1033"/>
  <c r="BE1033" s="1"/>
  <c r="BI1017"/>
  <c r="BH1017"/>
  <c r="BG1017"/>
  <c r="BF1017"/>
  <c r="BE1017"/>
  <c r="T1017"/>
  <c r="R1017"/>
  <c r="P1017"/>
  <c r="BK1017"/>
  <c r="J1017"/>
  <c r="BI1009"/>
  <c r="BH1009"/>
  <c r="BG1009"/>
  <c r="BF1009"/>
  <c r="T1009"/>
  <c r="R1009"/>
  <c r="P1009"/>
  <c r="BK1009"/>
  <c r="J1009"/>
  <c r="BE1009" s="1"/>
  <c r="BI998"/>
  <c r="BH998"/>
  <c r="BG998"/>
  <c r="BF998"/>
  <c r="BE998"/>
  <c r="T998"/>
  <c r="R998"/>
  <c r="P998"/>
  <c r="BK998"/>
  <c r="J998"/>
  <c r="BI996"/>
  <c r="BH996"/>
  <c r="BG996"/>
  <c r="BF996"/>
  <c r="T996"/>
  <c r="R996"/>
  <c r="P996"/>
  <c r="BK996"/>
  <c r="J996"/>
  <c r="BE996" s="1"/>
  <c r="BI979"/>
  <c r="BH979"/>
  <c r="BG979"/>
  <c r="BF979"/>
  <c r="BE979"/>
  <c r="T979"/>
  <c r="R979"/>
  <c r="P979"/>
  <c r="BK979"/>
  <c r="J979"/>
  <c r="BI971"/>
  <c r="BH971"/>
  <c r="BG971"/>
  <c r="BF971"/>
  <c r="T971"/>
  <c r="R971"/>
  <c r="P971"/>
  <c r="BK971"/>
  <c r="J971"/>
  <c r="BE971" s="1"/>
  <c r="BI960"/>
  <c r="BH960"/>
  <c r="BG960"/>
  <c r="BF960"/>
  <c r="BE960"/>
  <c r="T960"/>
  <c r="R960"/>
  <c r="P960"/>
  <c r="BK960"/>
  <c r="J960"/>
  <c r="BI901"/>
  <c r="BH901"/>
  <c r="BG901"/>
  <c r="BF901"/>
  <c r="T901"/>
  <c r="R901"/>
  <c r="P901"/>
  <c r="BK901"/>
  <c r="J901"/>
  <c r="BE901" s="1"/>
  <c r="BI895"/>
  <c r="BH895"/>
  <c r="BG895"/>
  <c r="BF895"/>
  <c r="BE895"/>
  <c r="T895"/>
  <c r="R895"/>
  <c r="P895"/>
  <c r="BK895"/>
  <c r="J895"/>
  <c r="BI891"/>
  <c r="BH891"/>
  <c r="BG891"/>
  <c r="BF891"/>
  <c r="T891"/>
  <c r="R891"/>
  <c r="P891"/>
  <c r="BK891"/>
  <c r="J891"/>
  <c r="BE891" s="1"/>
  <c r="BI885"/>
  <c r="BH885"/>
  <c r="BG885"/>
  <c r="BF885"/>
  <c r="BE885"/>
  <c r="T885"/>
  <c r="R885"/>
  <c r="P885"/>
  <c r="BK885"/>
  <c r="J885"/>
  <c r="BI879"/>
  <c r="BH879"/>
  <c r="BG879"/>
  <c r="BF879"/>
  <c r="T879"/>
  <c r="R879"/>
  <c r="P879"/>
  <c r="BK879"/>
  <c r="J879"/>
  <c r="BE879" s="1"/>
  <c r="BI858"/>
  <c r="BH858"/>
  <c r="BG858"/>
  <c r="BF858"/>
  <c r="BE858"/>
  <c r="T858"/>
  <c r="R858"/>
  <c r="P858"/>
  <c r="BK858"/>
  <c r="J858"/>
  <c r="BI849"/>
  <c r="BH849"/>
  <c r="BG849"/>
  <c r="BF849"/>
  <c r="T849"/>
  <c r="R849"/>
  <c r="P849"/>
  <c r="BK849"/>
  <c r="J849"/>
  <c r="BE849" s="1"/>
  <c r="BI837"/>
  <c r="BH837"/>
  <c r="BG837"/>
  <c r="BF837"/>
  <c r="BE837"/>
  <c r="T837"/>
  <c r="R837"/>
  <c r="P837"/>
  <c r="BK837"/>
  <c r="J837"/>
  <c r="BI834"/>
  <c r="BH834"/>
  <c r="BG834"/>
  <c r="BF834"/>
  <c r="T834"/>
  <c r="R834"/>
  <c r="P834"/>
  <c r="BK834"/>
  <c r="J834"/>
  <c r="BE834" s="1"/>
  <c r="BI814"/>
  <c r="BH814"/>
  <c r="BG814"/>
  <c r="BF814"/>
  <c r="BE814"/>
  <c r="T814"/>
  <c r="R814"/>
  <c r="P814"/>
  <c r="BK814"/>
  <c r="J814"/>
  <c r="BI804"/>
  <c r="BH804"/>
  <c r="BG804"/>
  <c r="BF804"/>
  <c r="T804"/>
  <c r="R804"/>
  <c r="P804"/>
  <c r="BK804"/>
  <c r="J804"/>
  <c r="BE804" s="1"/>
  <c r="BI792"/>
  <c r="BH792"/>
  <c r="BG792"/>
  <c r="BF792"/>
  <c r="BE792"/>
  <c r="T792"/>
  <c r="R792"/>
  <c r="P792"/>
  <c r="BK792"/>
  <c r="J792"/>
  <c r="BI788"/>
  <c r="BH788"/>
  <c r="BG788"/>
  <c r="BF788"/>
  <c r="T788"/>
  <c r="R788"/>
  <c r="P788"/>
  <c r="BK788"/>
  <c r="J788"/>
  <c r="BE788" s="1"/>
  <c r="BI781"/>
  <c r="BH781"/>
  <c r="BG781"/>
  <c r="BF781"/>
  <c r="BE781"/>
  <c r="T781"/>
  <c r="R781"/>
  <c r="P781"/>
  <c r="BK781"/>
  <c r="J781"/>
  <c r="BI772"/>
  <c r="BH772"/>
  <c r="BG772"/>
  <c r="BF772"/>
  <c r="T772"/>
  <c r="R772"/>
  <c r="P772"/>
  <c r="BK772"/>
  <c r="J772"/>
  <c r="BE772" s="1"/>
  <c r="BI771"/>
  <c r="BH771"/>
  <c r="BG771"/>
  <c r="BF771"/>
  <c r="BE771"/>
  <c r="T771"/>
  <c r="R771"/>
  <c r="P771"/>
  <c r="BK771"/>
  <c r="J771"/>
  <c r="BI765"/>
  <c r="BH765"/>
  <c r="BG765"/>
  <c r="BF765"/>
  <c r="T765"/>
  <c r="R765"/>
  <c r="P765"/>
  <c r="BK765"/>
  <c r="J765"/>
  <c r="BE765" s="1"/>
  <c r="BI741"/>
  <c r="BH741"/>
  <c r="BG741"/>
  <c r="BF741"/>
  <c r="BE741"/>
  <c r="T741"/>
  <c r="R741"/>
  <c r="P741"/>
  <c r="BK741"/>
  <c r="J741"/>
  <c r="BI739"/>
  <c r="BH739"/>
  <c r="BG739"/>
  <c r="BF739"/>
  <c r="T739"/>
  <c r="R739"/>
  <c r="P739"/>
  <c r="BK739"/>
  <c r="J739"/>
  <c r="BE739" s="1"/>
  <c r="BI736"/>
  <c r="BH736"/>
  <c r="BG736"/>
  <c r="BF736"/>
  <c r="BE736"/>
  <c r="T736"/>
  <c r="R736"/>
  <c r="P736"/>
  <c r="BK736"/>
  <c r="J736"/>
  <c r="BI734"/>
  <c r="BH734"/>
  <c r="BG734"/>
  <c r="BF734"/>
  <c r="T734"/>
  <c r="R734"/>
  <c r="P734"/>
  <c r="BK734"/>
  <c r="J734"/>
  <c r="BE734" s="1"/>
  <c r="BI714"/>
  <c r="BH714"/>
  <c r="BG714"/>
  <c r="BF714"/>
  <c r="BE714"/>
  <c r="T714"/>
  <c r="R714"/>
  <c r="P714"/>
  <c r="BK714"/>
  <c r="J714"/>
  <c r="BI712"/>
  <c r="BH712"/>
  <c r="BG712"/>
  <c r="BF712"/>
  <c r="T712"/>
  <c r="R712"/>
  <c r="P712"/>
  <c r="BK712"/>
  <c r="J712"/>
  <c r="BE712" s="1"/>
  <c r="BI709"/>
  <c r="BH709"/>
  <c r="BG709"/>
  <c r="BF709"/>
  <c r="BE709"/>
  <c r="T709"/>
  <c r="R709"/>
  <c r="P709"/>
  <c r="BK709"/>
  <c r="J709"/>
  <c r="BI702"/>
  <c r="BH702"/>
  <c r="BG702"/>
  <c r="BF702"/>
  <c r="T702"/>
  <c r="R702"/>
  <c r="P702"/>
  <c r="BK702"/>
  <c r="J702"/>
  <c r="BE702" s="1"/>
  <c r="BI700"/>
  <c r="BH700"/>
  <c r="BG700"/>
  <c r="BF700"/>
  <c r="BE700"/>
  <c r="T700"/>
  <c r="R700"/>
  <c r="P700"/>
  <c r="BK700"/>
  <c r="J700"/>
  <c r="BI697"/>
  <c r="BH697"/>
  <c r="BG697"/>
  <c r="BF697"/>
  <c r="T697"/>
  <c r="R697"/>
  <c r="P697"/>
  <c r="BK697"/>
  <c r="J697"/>
  <c r="BE697" s="1"/>
  <c r="BI691"/>
  <c r="BH691"/>
  <c r="BG691"/>
  <c r="BF691"/>
  <c r="BE691"/>
  <c r="T691"/>
  <c r="R691"/>
  <c r="P691"/>
  <c r="P690" s="1"/>
  <c r="BK691"/>
  <c r="BK690" s="1"/>
  <c r="J690" s="1"/>
  <c r="J64" s="1"/>
  <c r="J691"/>
  <c r="BI689"/>
  <c r="BH689"/>
  <c r="BG689"/>
  <c r="BF689"/>
  <c r="BE689"/>
  <c r="T689"/>
  <c r="R689"/>
  <c r="P689"/>
  <c r="BK689"/>
  <c r="J689"/>
  <c r="BI688"/>
  <c r="BH688"/>
  <c r="BG688"/>
  <c r="BF688"/>
  <c r="T688"/>
  <c r="R688"/>
  <c r="P688"/>
  <c r="BK688"/>
  <c r="J688"/>
  <c r="BE688" s="1"/>
  <c r="BI684"/>
  <c r="BH684"/>
  <c r="BG684"/>
  <c r="BF684"/>
  <c r="BE684"/>
  <c r="T684"/>
  <c r="R684"/>
  <c r="P684"/>
  <c r="BK684"/>
  <c r="J684"/>
  <c r="BI680"/>
  <c r="BH680"/>
  <c r="BG680"/>
  <c r="BF680"/>
  <c r="T680"/>
  <c r="R680"/>
  <c r="P680"/>
  <c r="BK680"/>
  <c r="J680"/>
  <c r="BE680" s="1"/>
  <c r="BI676"/>
  <c r="BH676"/>
  <c r="BG676"/>
  <c r="BF676"/>
  <c r="BE676"/>
  <c r="T676"/>
  <c r="R676"/>
  <c r="P676"/>
  <c r="BK676"/>
  <c r="J676"/>
  <c r="BI674"/>
  <c r="BH674"/>
  <c r="BG674"/>
  <c r="BF674"/>
  <c r="T674"/>
  <c r="R674"/>
  <c r="P674"/>
  <c r="BK674"/>
  <c r="J674"/>
  <c r="BE674" s="1"/>
  <c r="BI671"/>
  <c r="BH671"/>
  <c r="BG671"/>
  <c r="BF671"/>
  <c r="BE671"/>
  <c r="T671"/>
  <c r="R671"/>
  <c r="P671"/>
  <c r="BK671"/>
  <c r="J671"/>
  <c r="BI669"/>
  <c r="BH669"/>
  <c r="BG669"/>
  <c r="BF669"/>
  <c r="T669"/>
  <c r="R669"/>
  <c r="P669"/>
  <c r="BK669"/>
  <c r="J669"/>
  <c r="BE669" s="1"/>
  <c r="BI664"/>
  <c r="BH664"/>
  <c r="BG664"/>
  <c r="BF664"/>
  <c r="BE664"/>
  <c r="T664"/>
  <c r="R664"/>
  <c r="P664"/>
  <c r="BK664"/>
  <c r="J664"/>
  <c r="BI662"/>
  <c r="BH662"/>
  <c r="BG662"/>
  <c r="BF662"/>
  <c r="T662"/>
  <c r="R662"/>
  <c r="P662"/>
  <c r="BK662"/>
  <c r="J662"/>
  <c r="BE662" s="1"/>
  <c r="BI653"/>
  <c r="BH653"/>
  <c r="BG653"/>
  <c r="BF653"/>
  <c r="BE653"/>
  <c r="T653"/>
  <c r="R653"/>
  <c r="P653"/>
  <c r="BK653"/>
  <c r="J653"/>
  <c r="BI642"/>
  <c r="BH642"/>
  <c r="BG642"/>
  <c r="BF642"/>
  <c r="T642"/>
  <c r="R642"/>
  <c r="P642"/>
  <c r="BK642"/>
  <c r="J642"/>
  <c r="BE642" s="1"/>
  <c r="BI632"/>
  <c r="BH632"/>
  <c r="BG632"/>
  <c r="BF632"/>
  <c r="BE632"/>
  <c r="T632"/>
  <c r="R632"/>
  <c r="P632"/>
  <c r="BK632"/>
  <c r="J632"/>
  <c r="BI622"/>
  <c r="BH622"/>
  <c r="BG622"/>
  <c r="BF622"/>
  <c r="T622"/>
  <c r="R622"/>
  <c r="P622"/>
  <c r="BK622"/>
  <c r="J622"/>
  <c r="BE622" s="1"/>
  <c r="BI598"/>
  <c r="BH598"/>
  <c r="BG598"/>
  <c r="BF598"/>
  <c r="BE598"/>
  <c r="T598"/>
  <c r="R598"/>
  <c r="P598"/>
  <c r="BK598"/>
  <c r="J598"/>
  <c r="BI587"/>
  <c r="BH587"/>
  <c r="BG587"/>
  <c r="BF587"/>
  <c r="T587"/>
  <c r="R587"/>
  <c r="P587"/>
  <c r="BK587"/>
  <c r="J587"/>
  <c r="BE587" s="1"/>
  <c r="BI518"/>
  <c r="BH518"/>
  <c r="BG518"/>
  <c r="BF518"/>
  <c r="BE518"/>
  <c r="T518"/>
  <c r="R518"/>
  <c r="P518"/>
  <c r="BK518"/>
  <c r="J518"/>
  <c r="BI512"/>
  <c r="BH512"/>
  <c r="BG512"/>
  <c r="BF512"/>
  <c r="T512"/>
  <c r="R512"/>
  <c r="P512"/>
  <c r="BK512"/>
  <c r="J512"/>
  <c r="BE512" s="1"/>
  <c r="BI443"/>
  <c r="BH443"/>
  <c r="BG443"/>
  <c r="BF443"/>
  <c r="BE443"/>
  <c r="T443"/>
  <c r="R443"/>
  <c r="P443"/>
  <c r="BK443"/>
  <c r="J443"/>
  <c r="BI382"/>
  <c r="BH382"/>
  <c r="BG382"/>
  <c r="BF382"/>
  <c r="T382"/>
  <c r="R382"/>
  <c r="P382"/>
  <c r="BK382"/>
  <c r="J382"/>
  <c r="BE382" s="1"/>
  <c r="BI322"/>
  <c r="BH322"/>
  <c r="BG322"/>
  <c r="BF322"/>
  <c r="BE322"/>
  <c r="T322"/>
  <c r="R322"/>
  <c r="P322"/>
  <c r="BK322"/>
  <c r="J322"/>
  <c r="BI321"/>
  <c r="BH321"/>
  <c r="BG321"/>
  <c r="BF321"/>
  <c r="T321"/>
  <c r="R321"/>
  <c r="P321"/>
  <c r="BK321"/>
  <c r="J321"/>
  <c r="BE321" s="1"/>
  <c r="BI305"/>
  <c r="BH305"/>
  <c r="BG305"/>
  <c r="BF305"/>
  <c r="BE305"/>
  <c r="T305"/>
  <c r="R305"/>
  <c r="P305"/>
  <c r="BK305"/>
  <c r="J305"/>
  <c r="BI237"/>
  <c r="BH237"/>
  <c r="BG237"/>
  <c r="BF237"/>
  <c r="BE237"/>
  <c r="T237"/>
  <c r="R237"/>
  <c r="P237"/>
  <c r="BK237"/>
  <c r="J237"/>
  <c r="BI226"/>
  <c r="BH226"/>
  <c r="BG226"/>
  <c r="BF226"/>
  <c r="BE226"/>
  <c r="T226"/>
  <c r="R226"/>
  <c r="P226"/>
  <c r="BK226"/>
  <c r="J226"/>
  <c r="BI216"/>
  <c r="BH216"/>
  <c r="BG216"/>
  <c r="BF216"/>
  <c r="BE216"/>
  <c r="T216"/>
  <c r="R216"/>
  <c r="P216"/>
  <c r="BK216"/>
  <c r="J216"/>
  <c r="BI206"/>
  <c r="BH206"/>
  <c r="BG206"/>
  <c r="BF206"/>
  <c r="T206"/>
  <c r="T205" s="1"/>
  <c r="R206"/>
  <c r="P206"/>
  <c r="BK206"/>
  <c r="BK205" s="1"/>
  <c r="J205" s="1"/>
  <c r="J63" s="1"/>
  <c r="J206"/>
  <c r="BE206" s="1"/>
  <c r="BI201"/>
  <c r="BH201"/>
  <c r="BG201"/>
  <c r="BF201"/>
  <c r="T201"/>
  <c r="R201"/>
  <c r="P201"/>
  <c r="BK201"/>
  <c r="J201"/>
  <c r="BE201" s="1"/>
  <c r="BI199"/>
  <c r="BH199"/>
  <c r="BG199"/>
  <c r="BF199"/>
  <c r="BE199"/>
  <c r="T199"/>
  <c r="R199"/>
  <c r="P199"/>
  <c r="BK199"/>
  <c r="J199"/>
  <c r="BI180"/>
  <c r="BH180"/>
  <c r="BG180"/>
  <c r="BF180"/>
  <c r="T180"/>
  <c r="R180"/>
  <c r="P180"/>
  <c r="BK180"/>
  <c r="J180"/>
  <c r="BE180" s="1"/>
  <c r="BI172"/>
  <c r="BH172"/>
  <c r="BG172"/>
  <c r="BF172"/>
  <c r="BE172"/>
  <c r="T172"/>
  <c r="R172"/>
  <c r="P172"/>
  <c r="BK172"/>
  <c r="J172"/>
  <c r="BI155"/>
  <c r="BH155"/>
  <c r="BG155"/>
  <c r="BF155"/>
  <c r="T155"/>
  <c r="R155"/>
  <c r="P155"/>
  <c r="BK155"/>
  <c r="J155"/>
  <c r="BE155" s="1"/>
  <c r="BI150"/>
  <c r="BH150"/>
  <c r="BG150"/>
  <c r="BF150"/>
  <c r="BE150"/>
  <c r="T150"/>
  <c r="R150"/>
  <c r="P150"/>
  <c r="BK150"/>
  <c r="J150"/>
  <c r="BI145"/>
  <c r="BH145"/>
  <c r="BG145"/>
  <c r="BF145"/>
  <c r="T145"/>
  <c r="R145"/>
  <c r="P145"/>
  <c r="BK145"/>
  <c r="J145"/>
  <c r="BE145" s="1"/>
  <c r="BI140"/>
  <c r="BH140"/>
  <c r="BG140"/>
  <c r="BF140"/>
  <c r="BE140"/>
  <c r="T140"/>
  <c r="R140"/>
  <c r="P140"/>
  <c r="BK140"/>
  <c r="J140"/>
  <c r="BI134"/>
  <c r="BH134"/>
  <c r="BG134"/>
  <c r="BF134"/>
  <c r="T134"/>
  <c r="R134"/>
  <c r="P134"/>
  <c r="BK134"/>
  <c r="J134"/>
  <c r="BE134" s="1"/>
  <c r="BI129"/>
  <c r="BH129"/>
  <c r="BG129"/>
  <c r="BF129"/>
  <c r="BE129"/>
  <c r="T129"/>
  <c r="R129"/>
  <c r="P129"/>
  <c r="BK129"/>
  <c r="J129"/>
  <c r="BI118"/>
  <c r="BH118"/>
  <c r="BG118"/>
  <c r="BF118"/>
  <c r="T118"/>
  <c r="R118"/>
  <c r="P118"/>
  <c r="BK118"/>
  <c r="J118"/>
  <c r="BE118" s="1"/>
  <c r="BI114"/>
  <c r="BH114"/>
  <c r="BG114"/>
  <c r="BF114"/>
  <c r="BE114"/>
  <c r="T114"/>
  <c r="R114"/>
  <c r="P114"/>
  <c r="BK114"/>
  <c r="J114"/>
  <c r="BI108"/>
  <c r="BH108"/>
  <c r="BG108"/>
  <c r="BF108"/>
  <c r="T108"/>
  <c r="R108"/>
  <c r="P108"/>
  <c r="BK108"/>
  <c r="J108"/>
  <c r="BE108" s="1"/>
  <c r="BI99"/>
  <c r="F36" s="1"/>
  <c r="BD55" i="1" s="1"/>
  <c r="BH99" i="4"/>
  <c r="BG99"/>
  <c r="BF99"/>
  <c r="BE99"/>
  <c r="T99"/>
  <c r="R99"/>
  <c r="P99"/>
  <c r="P98" s="1"/>
  <c r="BK99"/>
  <c r="BK98" s="1"/>
  <c r="J99"/>
  <c r="J92"/>
  <c r="F92"/>
  <c r="J90"/>
  <c r="F90"/>
  <c r="E88"/>
  <c r="J55"/>
  <c r="F55"/>
  <c r="F53"/>
  <c r="E51"/>
  <c r="J20"/>
  <c r="E20"/>
  <c r="F93" s="1"/>
  <c r="J19"/>
  <c r="J14"/>
  <c r="J53" s="1"/>
  <c r="E7"/>
  <c r="E84" s="1"/>
  <c r="T803" i="3"/>
  <c r="T802" s="1"/>
  <c r="P732"/>
  <c r="R711"/>
  <c r="BK577"/>
  <c r="J577" s="1"/>
  <c r="J69" s="1"/>
  <c r="AY54" i="1"/>
  <c r="AX54"/>
  <c r="BI806" i="3"/>
  <c r="BH806"/>
  <c r="BG806"/>
  <c r="BF806"/>
  <c r="T806"/>
  <c r="R806"/>
  <c r="P806"/>
  <c r="BK806"/>
  <c r="J806"/>
  <c r="BE806" s="1"/>
  <c r="BI805"/>
  <c r="BH805"/>
  <c r="BG805"/>
  <c r="BF805"/>
  <c r="BE805"/>
  <c r="T805"/>
  <c r="R805"/>
  <c r="P805"/>
  <c r="BK805"/>
  <c r="BK803" s="1"/>
  <c r="J805"/>
  <c r="BI804"/>
  <c r="BH804"/>
  <c r="BG804"/>
  <c r="BF804"/>
  <c r="T804"/>
  <c r="R804"/>
  <c r="R803" s="1"/>
  <c r="R802" s="1"/>
  <c r="P804"/>
  <c r="P803" s="1"/>
  <c r="P802" s="1"/>
  <c r="BK804"/>
  <c r="J804"/>
  <c r="BE804" s="1"/>
  <c r="BI784"/>
  <c r="BH784"/>
  <c r="BG784"/>
  <c r="BF784"/>
  <c r="T784"/>
  <c r="R784"/>
  <c r="P784"/>
  <c r="BK784"/>
  <c r="J784"/>
  <c r="BE784" s="1"/>
  <c r="BI766"/>
  <c r="BH766"/>
  <c r="BG766"/>
  <c r="BF766"/>
  <c r="BE766"/>
  <c r="T766"/>
  <c r="R766"/>
  <c r="P766"/>
  <c r="BK766"/>
  <c r="J766"/>
  <c r="BI765"/>
  <c r="BH765"/>
  <c r="BG765"/>
  <c r="BF765"/>
  <c r="T765"/>
  <c r="R765"/>
  <c r="P765"/>
  <c r="BK765"/>
  <c r="J765"/>
  <c r="BE765" s="1"/>
  <c r="BI751"/>
  <c r="BH751"/>
  <c r="BG751"/>
  <c r="BF751"/>
  <c r="BE751"/>
  <c r="T751"/>
  <c r="R751"/>
  <c r="P751"/>
  <c r="BK751"/>
  <c r="J751"/>
  <c r="BI733"/>
  <c r="BH733"/>
  <c r="BG733"/>
  <c r="BF733"/>
  <c r="T733"/>
  <c r="T732" s="1"/>
  <c r="R733"/>
  <c r="R732" s="1"/>
  <c r="P733"/>
  <c r="BK733"/>
  <c r="BK732" s="1"/>
  <c r="J732" s="1"/>
  <c r="J75" s="1"/>
  <c r="J733"/>
  <c r="BE733" s="1"/>
  <c r="BI728"/>
  <c r="BH728"/>
  <c r="BG728"/>
  <c r="BF728"/>
  <c r="T728"/>
  <c r="R728"/>
  <c r="P728"/>
  <c r="BK728"/>
  <c r="J728"/>
  <c r="BE728" s="1"/>
  <c r="BI724"/>
  <c r="BH724"/>
  <c r="BG724"/>
  <c r="BF724"/>
  <c r="T724"/>
  <c r="R724"/>
  <c r="P724"/>
  <c r="BK724"/>
  <c r="J724"/>
  <c r="BE724" s="1"/>
  <c r="BI723"/>
  <c r="BH723"/>
  <c r="BG723"/>
  <c r="BF723"/>
  <c r="T723"/>
  <c r="R723"/>
  <c r="P723"/>
  <c r="BK723"/>
  <c r="J723"/>
  <c r="BE723" s="1"/>
  <c r="BI719"/>
  <c r="BH719"/>
  <c r="BG719"/>
  <c r="BF719"/>
  <c r="T719"/>
  <c r="R719"/>
  <c r="P719"/>
  <c r="BK719"/>
  <c r="J719"/>
  <c r="BE719" s="1"/>
  <c r="BI718"/>
  <c r="BH718"/>
  <c r="BG718"/>
  <c r="BF718"/>
  <c r="T718"/>
  <c r="R718"/>
  <c r="P718"/>
  <c r="BK718"/>
  <c r="J718"/>
  <c r="BE718" s="1"/>
  <c r="BI717"/>
  <c r="BH717"/>
  <c r="BG717"/>
  <c r="BF717"/>
  <c r="T717"/>
  <c r="R717"/>
  <c r="P717"/>
  <c r="BK717"/>
  <c r="J717"/>
  <c r="BE717" s="1"/>
  <c r="BI716"/>
  <c r="BH716"/>
  <c r="BG716"/>
  <c r="BF716"/>
  <c r="T716"/>
  <c r="R716"/>
  <c r="P716"/>
  <c r="BK716"/>
  <c r="J716"/>
  <c r="BE716" s="1"/>
  <c r="BI712"/>
  <c r="BH712"/>
  <c r="BG712"/>
  <c r="BF712"/>
  <c r="T712"/>
  <c r="T711" s="1"/>
  <c r="R712"/>
  <c r="P712"/>
  <c r="P711" s="1"/>
  <c r="BK712"/>
  <c r="BK711" s="1"/>
  <c r="J711" s="1"/>
  <c r="J74" s="1"/>
  <c r="J712"/>
  <c r="BE712" s="1"/>
  <c r="BI709"/>
  <c r="BH709"/>
  <c r="BG709"/>
  <c r="BF709"/>
  <c r="T709"/>
  <c r="R709"/>
  <c r="P709"/>
  <c r="BK709"/>
  <c r="J709"/>
  <c r="BE709" s="1"/>
  <c r="BI707"/>
  <c r="BH707"/>
  <c r="BG707"/>
  <c r="BF707"/>
  <c r="BE707"/>
  <c r="T707"/>
  <c r="R707"/>
  <c r="P707"/>
  <c r="BK707"/>
  <c r="J707"/>
  <c r="BI705"/>
  <c r="BH705"/>
  <c r="BG705"/>
  <c r="BF705"/>
  <c r="T705"/>
  <c r="R705"/>
  <c r="P705"/>
  <c r="BK705"/>
  <c r="J705"/>
  <c r="BE705" s="1"/>
  <c r="BI697"/>
  <c r="BH697"/>
  <c r="BG697"/>
  <c r="BF697"/>
  <c r="BE697"/>
  <c r="T697"/>
  <c r="R697"/>
  <c r="P697"/>
  <c r="BK697"/>
  <c r="J697"/>
  <c r="BI690"/>
  <c r="BH690"/>
  <c r="BG690"/>
  <c r="BF690"/>
  <c r="T690"/>
  <c r="R690"/>
  <c r="P690"/>
  <c r="BK690"/>
  <c r="J690"/>
  <c r="BE690" s="1"/>
  <c r="BI688"/>
  <c r="BH688"/>
  <c r="BG688"/>
  <c r="BF688"/>
  <c r="BE688"/>
  <c r="T688"/>
  <c r="R688"/>
  <c r="P688"/>
  <c r="BK688"/>
  <c r="J688"/>
  <c r="BI678"/>
  <c r="BH678"/>
  <c r="BG678"/>
  <c r="BF678"/>
  <c r="T678"/>
  <c r="R678"/>
  <c r="P678"/>
  <c r="BK678"/>
  <c r="J678"/>
  <c r="BE678" s="1"/>
  <c r="BI671"/>
  <c r="BH671"/>
  <c r="BG671"/>
  <c r="BF671"/>
  <c r="BE671"/>
  <c r="T671"/>
  <c r="R671"/>
  <c r="P671"/>
  <c r="BK671"/>
  <c r="J671"/>
  <c r="BI670"/>
  <c r="BH670"/>
  <c r="BG670"/>
  <c r="BF670"/>
  <c r="T670"/>
  <c r="R670"/>
  <c r="P670"/>
  <c r="BK670"/>
  <c r="J670"/>
  <c r="BE670" s="1"/>
  <c r="BI667"/>
  <c r="BH667"/>
  <c r="BG667"/>
  <c r="BF667"/>
  <c r="BE667"/>
  <c r="T667"/>
  <c r="R667"/>
  <c r="P667"/>
  <c r="BK667"/>
  <c r="J667"/>
  <c r="BI666"/>
  <c r="BH666"/>
  <c r="BG666"/>
  <c r="BF666"/>
  <c r="T666"/>
  <c r="R666"/>
  <c r="P666"/>
  <c r="BK666"/>
  <c r="J666"/>
  <c r="BE666" s="1"/>
  <c r="BI662"/>
  <c r="BH662"/>
  <c r="BG662"/>
  <c r="BF662"/>
  <c r="BE662"/>
  <c r="T662"/>
  <c r="R662"/>
  <c r="P662"/>
  <c r="BK662"/>
  <c r="J662"/>
  <c r="BI657"/>
  <c r="BH657"/>
  <c r="BG657"/>
  <c r="BF657"/>
  <c r="T657"/>
  <c r="R657"/>
  <c r="P657"/>
  <c r="BK657"/>
  <c r="J657"/>
  <c r="BE657" s="1"/>
  <c r="BI655"/>
  <c r="BH655"/>
  <c r="BG655"/>
  <c r="BF655"/>
  <c r="BE655"/>
  <c r="T655"/>
  <c r="R655"/>
  <c r="P655"/>
  <c r="BK655"/>
  <c r="J655"/>
  <c r="BI646"/>
  <c r="BH646"/>
  <c r="BG646"/>
  <c r="BF646"/>
  <c r="T646"/>
  <c r="R646"/>
  <c r="P646"/>
  <c r="BK646"/>
  <c r="J646"/>
  <c r="BE646" s="1"/>
  <c r="BI644"/>
  <c r="BH644"/>
  <c r="BG644"/>
  <c r="BF644"/>
  <c r="BE644"/>
  <c r="T644"/>
  <c r="R644"/>
  <c r="P644"/>
  <c r="BK644"/>
  <c r="J644"/>
  <c r="BI639"/>
  <c r="BH639"/>
  <c r="BG639"/>
  <c r="BF639"/>
  <c r="T639"/>
  <c r="R639"/>
  <c r="P639"/>
  <c r="BK639"/>
  <c r="J639"/>
  <c r="BE639" s="1"/>
  <c r="BI634"/>
  <c r="BH634"/>
  <c r="BG634"/>
  <c r="BF634"/>
  <c r="BE634"/>
  <c r="T634"/>
  <c r="R634"/>
  <c r="P634"/>
  <c r="BK634"/>
  <c r="J634"/>
  <c r="BI633"/>
  <c r="BH633"/>
  <c r="BG633"/>
  <c r="BF633"/>
  <c r="T633"/>
  <c r="T628" s="1"/>
  <c r="R633"/>
  <c r="P633"/>
  <c r="BK633"/>
  <c r="J633"/>
  <c r="BE633" s="1"/>
  <c r="BI629"/>
  <c r="BH629"/>
  <c r="BG629"/>
  <c r="BF629"/>
  <c r="BE629"/>
  <c r="T629"/>
  <c r="R629"/>
  <c r="R628" s="1"/>
  <c r="P629"/>
  <c r="P628" s="1"/>
  <c r="BK629"/>
  <c r="BK628" s="1"/>
  <c r="J628" s="1"/>
  <c r="J73" s="1"/>
  <c r="J629"/>
  <c r="BI626"/>
  <c r="BH626"/>
  <c r="BG626"/>
  <c r="BF626"/>
  <c r="T626"/>
  <c r="R626"/>
  <c r="P626"/>
  <c r="BK626"/>
  <c r="J626"/>
  <c r="BE626" s="1"/>
  <c r="BI624"/>
  <c r="BH624"/>
  <c r="BG624"/>
  <c r="BF624"/>
  <c r="T624"/>
  <c r="R624"/>
  <c r="P624"/>
  <c r="BK624"/>
  <c r="J624"/>
  <c r="BE624" s="1"/>
  <c r="BI623"/>
  <c r="BH623"/>
  <c r="BG623"/>
  <c r="BF623"/>
  <c r="T623"/>
  <c r="R623"/>
  <c r="P623"/>
  <c r="BK623"/>
  <c r="J623"/>
  <c r="BE623" s="1"/>
  <c r="BI618"/>
  <c r="BH618"/>
  <c r="BG618"/>
  <c r="BF618"/>
  <c r="T618"/>
  <c r="R618"/>
  <c r="P618"/>
  <c r="P613" s="1"/>
  <c r="BK618"/>
  <c r="J618"/>
  <c r="BE618" s="1"/>
  <c r="BI614"/>
  <c r="BH614"/>
  <c r="BG614"/>
  <c r="BF614"/>
  <c r="T614"/>
  <c r="T613" s="1"/>
  <c r="R614"/>
  <c r="R613" s="1"/>
  <c r="P614"/>
  <c r="BK614"/>
  <c r="BK613" s="1"/>
  <c r="J613" s="1"/>
  <c r="J72" s="1"/>
  <c r="J614"/>
  <c r="BE614" s="1"/>
  <c r="BI611"/>
  <c r="BH611"/>
  <c r="BG611"/>
  <c r="BF611"/>
  <c r="T611"/>
  <c r="R611"/>
  <c r="P611"/>
  <c r="BK611"/>
  <c r="J611"/>
  <c r="BE611" s="1"/>
  <c r="BI609"/>
  <c r="BH609"/>
  <c r="BG609"/>
  <c r="BF609"/>
  <c r="BE609"/>
  <c r="T609"/>
  <c r="R609"/>
  <c r="P609"/>
  <c r="BK609"/>
  <c r="J609"/>
  <c r="BI607"/>
  <c r="BH607"/>
  <c r="BG607"/>
  <c r="BF607"/>
  <c r="T607"/>
  <c r="R607"/>
  <c r="P607"/>
  <c r="BK607"/>
  <c r="J607"/>
  <c r="BE607" s="1"/>
  <c r="BI605"/>
  <c r="BH605"/>
  <c r="BG605"/>
  <c r="BF605"/>
  <c r="BE605"/>
  <c r="T605"/>
  <c r="R605"/>
  <c r="P605"/>
  <c r="BK605"/>
  <c r="J605"/>
  <c r="BI603"/>
  <c r="BH603"/>
  <c r="BG603"/>
  <c r="BF603"/>
  <c r="T603"/>
  <c r="R603"/>
  <c r="P603"/>
  <c r="BK603"/>
  <c r="J603"/>
  <c r="BE603" s="1"/>
  <c r="BI601"/>
  <c r="BH601"/>
  <c r="BG601"/>
  <c r="BF601"/>
  <c r="BE601"/>
  <c r="T601"/>
  <c r="R601"/>
  <c r="P601"/>
  <c r="BK601"/>
  <c r="J601"/>
  <c r="BI599"/>
  <c r="BH599"/>
  <c r="BG599"/>
  <c r="BF599"/>
  <c r="T599"/>
  <c r="R599"/>
  <c r="P599"/>
  <c r="BK599"/>
  <c r="J599"/>
  <c r="BE599" s="1"/>
  <c r="BI595"/>
  <c r="BH595"/>
  <c r="BG595"/>
  <c r="BF595"/>
  <c r="BE595"/>
  <c r="T595"/>
  <c r="R595"/>
  <c r="P595"/>
  <c r="BK595"/>
  <c r="J595"/>
  <c r="BI592"/>
  <c r="BH592"/>
  <c r="BG592"/>
  <c r="BF592"/>
  <c r="T592"/>
  <c r="R592"/>
  <c r="P592"/>
  <c r="BK592"/>
  <c r="J592"/>
  <c r="BE592" s="1"/>
  <c r="BI588"/>
  <c r="BH588"/>
  <c r="BG588"/>
  <c r="BF588"/>
  <c r="BE588"/>
  <c r="T588"/>
  <c r="R588"/>
  <c r="P588"/>
  <c r="P581" s="1"/>
  <c r="P580" s="1"/>
  <c r="BK588"/>
  <c r="J588"/>
  <c r="BI582"/>
  <c r="BH582"/>
  <c r="BG582"/>
  <c r="BF582"/>
  <c r="T582"/>
  <c r="T581" s="1"/>
  <c r="R582"/>
  <c r="R581" s="1"/>
  <c r="R580" s="1"/>
  <c r="P582"/>
  <c r="BK582"/>
  <c r="BK581" s="1"/>
  <c r="J582"/>
  <c r="BE582" s="1"/>
  <c r="BI578"/>
  <c r="BH578"/>
  <c r="BG578"/>
  <c r="BF578"/>
  <c r="T578"/>
  <c r="T577" s="1"/>
  <c r="R578"/>
  <c r="R577" s="1"/>
  <c r="P578"/>
  <c r="P577" s="1"/>
  <c r="BK578"/>
  <c r="J578"/>
  <c r="BE578" s="1"/>
  <c r="BI574"/>
  <c r="BH574"/>
  <c r="BG574"/>
  <c r="BF574"/>
  <c r="T574"/>
  <c r="R574"/>
  <c r="P574"/>
  <c r="BK574"/>
  <c r="J574"/>
  <c r="BE574" s="1"/>
  <c r="BI571"/>
  <c r="BH571"/>
  <c r="BG571"/>
  <c r="BF571"/>
  <c r="T571"/>
  <c r="R571"/>
  <c r="P571"/>
  <c r="BK571"/>
  <c r="J571"/>
  <c r="BE571" s="1"/>
  <c r="BI568"/>
  <c r="BH568"/>
  <c r="BG568"/>
  <c r="BF568"/>
  <c r="T568"/>
  <c r="R568"/>
  <c r="P568"/>
  <c r="BK568"/>
  <c r="J568"/>
  <c r="BE568" s="1"/>
  <c r="BI565"/>
  <c r="BH565"/>
  <c r="BG565"/>
  <c r="BF565"/>
  <c r="T565"/>
  <c r="R565"/>
  <c r="P565"/>
  <c r="BK565"/>
  <c r="J565"/>
  <c r="BE565" s="1"/>
  <c r="BI562"/>
  <c r="BH562"/>
  <c r="BG562"/>
  <c r="BF562"/>
  <c r="T562"/>
  <c r="R562"/>
  <c r="P562"/>
  <c r="BK562"/>
  <c r="J562"/>
  <c r="BE562" s="1"/>
  <c r="BI560"/>
  <c r="BH560"/>
  <c r="BG560"/>
  <c r="BF560"/>
  <c r="T560"/>
  <c r="R560"/>
  <c r="P560"/>
  <c r="BK560"/>
  <c r="J560"/>
  <c r="BE560" s="1"/>
  <c r="BI558"/>
  <c r="BH558"/>
  <c r="BG558"/>
  <c r="BF558"/>
  <c r="T558"/>
  <c r="T557" s="1"/>
  <c r="R558"/>
  <c r="R557" s="1"/>
  <c r="P558"/>
  <c r="P557" s="1"/>
  <c r="BK558"/>
  <c r="BK557" s="1"/>
  <c r="J557" s="1"/>
  <c r="J68" s="1"/>
  <c r="J558"/>
  <c r="BE558" s="1"/>
  <c r="BI546"/>
  <c r="BH546"/>
  <c r="BG546"/>
  <c r="BF546"/>
  <c r="BE546"/>
  <c r="T546"/>
  <c r="R546"/>
  <c r="P546"/>
  <c r="BK546"/>
  <c r="J546"/>
  <c r="BI545"/>
  <c r="BH545"/>
  <c r="BG545"/>
  <c r="BF545"/>
  <c r="T545"/>
  <c r="R545"/>
  <c r="P545"/>
  <c r="BK545"/>
  <c r="J545"/>
  <c r="BE545" s="1"/>
  <c r="BI540"/>
  <c r="BH540"/>
  <c r="BG540"/>
  <c r="BF540"/>
  <c r="BE540"/>
  <c r="T540"/>
  <c r="R540"/>
  <c r="P540"/>
  <c r="BK540"/>
  <c r="J540"/>
  <c r="BI538"/>
  <c r="BH538"/>
  <c r="BG538"/>
  <c r="BF538"/>
  <c r="T538"/>
  <c r="R538"/>
  <c r="P538"/>
  <c r="BK538"/>
  <c r="J538"/>
  <c r="BE538" s="1"/>
  <c r="BI536"/>
  <c r="BH536"/>
  <c r="BG536"/>
  <c r="BF536"/>
  <c r="BE536"/>
  <c r="T536"/>
  <c r="R536"/>
  <c r="P536"/>
  <c r="BK536"/>
  <c r="J536"/>
  <c r="BI534"/>
  <c r="BH534"/>
  <c r="BG534"/>
  <c r="BF534"/>
  <c r="T534"/>
  <c r="R534"/>
  <c r="P534"/>
  <c r="BK534"/>
  <c r="J534"/>
  <c r="BE534" s="1"/>
  <c r="BI528"/>
  <c r="BH528"/>
  <c r="BG528"/>
  <c r="BF528"/>
  <c r="BE528"/>
  <c r="T528"/>
  <c r="R528"/>
  <c r="P528"/>
  <c r="BK528"/>
  <c r="J528"/>
  <c r="BI526"/>
  <c r="BH526"/>
  <c r="BG526"/>
  <c r="BF526"/>
  <c r="T526"/>
  <c r="R526"/>
  <c r="P526"/>
  <c r="BK526"/>
  <c r="J526"/>
  <c r="BE526" s="1"/>
  <c r="BI520"/>
  <c r="BH520"/>
  <c r="BG520"/>
  <c r="BF520"/>
  <c r="BE520"/>
  <c r="T520"/>
  <c r="R520"/>
  <c r="P520"/>
  <c r="BK520"/>
  <c r="J520"/>
  <c r="BI518"/>
  <c r="BH518"/>
  <c r="BG518"/>
  <c r="BF518"/>
  <c r="T518"/>
  <c r="R518"/>
  <c r="P518"/>
  <c r="BK518"/>
  <c r="J518"/>
  <c r="BE518" s="1"/>
  <c r="BI512"/>
  <c r="BH512"/>
  <c r="BG512"/>
  <c r="BF512"/>
  <c r="BE512"/>
  <c r="T512"/>
  <c r="R512"/>
  <c r="P512"/>
  <c r="BK512"/>
  <c r="J512"/>
  <c r="BI498"/>
  <c r="BH498"/>
  <c r="BG498"/>
  <c r="BF498"/>
  <c r="T498"/>
  <c r="R498"/>
  <c r="P498"/>
  <c r="BK498"/>
  <c r="J498"/>
  <c r="BE498" s="1"/>
  <c r="BI494"/>
  <c r="BH494"/>
  <c r="BG494"/>
  <c r="BF494"/>
  <c r="BE494"/>
  <c r="T494"/>
  <c r="R494"/>
  <c r="P494"/>
  <c r="BK494"/>
  <c r="J494"/>
  <c r="BI490"/>
  <c r="BH490"/>
  <c r="BG490"/>
  <c r="BF490"/>
  <c r="T490"/>
  <c r="R490"/>
  <c r="P490"/>
  <c r="BK490"/>
  <c r="J490"/>
  <c r="BE490" s="1"/>
  <c r="BI479"/>
  <c r="BH479"/>
  <c r="BG479"/>
  <c r="BF479"/>
  <c r="BE479"/>
  <c r="T479"/>
  <c r="R479"/>
  <c r="P479"/>
  <c r="BK479"/>
  <c r="J479"/>
  <c r="BI472"/>
  <c r="BH472"/>
  <c r="BG472"/>
  <c r="BF472"/>
  <c r="T472"/>
  <c r="R472"/>
  <c r="P472"/>
  <c r="BK472"/>
  <c r="J472"/>
  <c r="BE472" s="1"/>
  <c r="BI470"/>
  <c r="BH470"/>
  <c r="BG470"/>
  <c r="BF470"/>
  <c r="BE470"/>
  <c r="T470"/>
  <c r="R470"/>
  <c r="P470"/>
  <c r="BK470"/>
  <c r="J470"/>
  <c r="BI468"/>
  <c r="BH468"/>
  <c r="BG468"/>
  <c r="BF468"/>
  <c r="T468"/>
  <c r="R468"/>
  <c r="P468"/>
  <c r="BK468"/>
  <c r="J468"/>
  <c r="BE468" s="1"/>
  <c r="BI463"/>
  <c r="BH463"/>
  <c r="BG463"/>
  <c r="BF463"/>
  <c r="BE463"/>
  <c r="T463"/>
  <c r="R463"/>
  <c r="P463"/>
  <c r="BK463"/>
  <c r="J463"/>
  <c r="BI458"/>
  <c r="BH458"/>
  <c r="BG458"/>
  <c r="BF458"/>
  <c r="T458"/>
  <c r="R458"/>
  <c r="P458"/>
  <c r="BK458"/>
  <c r="J458"/>
  <c r="BE458" s="1"/>
  <c r="BI457"/>
  <c r="BH457"/>
  <c r="BG457"/>
  <c r="BF457"/>
  <c r="BE457"/>
  <c r="T457"/>
  <c r="R457"/>
  <c r="P457"/>
  <c r="BK457"/>
  <c r="J457"/>
  <c r="BI454"/>
  <c r="BH454"/>
  <c r="BG454"/>
  <c r="BF454"/>
  <c r="T454"/>
  <c r="R454"/>
  <c r="P454"/>
  <c r="BK454"/>
  <c r="J454"/>
  <c r="BE454" s="1"/>
  <c r="BI450"/>
  <c r="BH450"/>
  <c r="BG450"/>
  <c r="BF450"/>
  <c r="BE450"/>
  <c r="T450"/>
  <c r="R450"/>
  <c r="P450"/>
  <c r="BK450"/>
  <c r="J450"/>
  <c r="BI446"/>
  <c r="BH446"/>
  <c r="BG446"/>
  <c r="BF446"/>
  <c r="T446"/>
  <c r="R446"/>
  <c r="P446"/>
  <c r="BK446"/>
  <c r="J446"/>
  <c r="BE446" s="1"/>
  <c r="BI442"/>
  <c r="BH442"/>
  <c r="BG442"/>
  <c r="BF442"/>
  <c r="BE442"/>
  <c r="T442"/>
  <c r="R442"/>
  <c r="P442"/>
  <c r="BK442"/>
  <c r="J442"/>
  <c r="BI434"/>
  <c r="BH434"/>
  <c r="BG434"/>
  <c r="BF434"/>
  <c r="T434"/>
  <c r="R434"/>
  <c r="P434"/>
  <c r="BK434"/>
  <c r="J434"/>
  <c r="BE434" s="1"/>
  <c r="BI425"/>
  <c r="BH425"/>
  <c r="BG425"/>
  <c r="BF425"/>
  <c r="BE425"/>
  <c r="T425"/>
  <c r="R425"/>
  <c r="P425"/>
  <c r="BK425"/>
  <c r="J425"/>
  <c r="BI423"/>
  <c r="BH423"/>
  <c r="BG423"/>
  <c r="BF423"/>
  <c r="T423"/>
  <c r="R423"/>
  <c r="P423"/>
  <c r="BK423"/>
  <c r="J423"/>
  <c r="BE423" s="1"/>
  <c r="BI421"/>
  <c r="BH421"/>
  <c r="BG421"/>
  <c r="BF421"/>
  <c r="BE421"/>
  <c r="T421"/>
  <c r="R421"/>
  <c r="P421"/>
  <c r="BK421"/>
  <c r="J421"/>
  <c r="BI416"/>
  <c r="BH416"/>
  <c r="BG416"/>
  <c r="BF416"/>
  <c r="T416"/>
  <c r="R416"/>
  <c r="P416"/>
  <c r="BK416"/>
  <c r="J416"/>
  <c r="BE416" s="1"/>
  <c r="BI409"/>
  <c r="BH409"/>
  <c r="BG409"/>
  <c r="BF409"/>
  <c r="BE409"/>
  <c r="T409"/>
  <c r="R409"/>
  <c r="P409"/>
  <c r="BK409"/>
  <c r="J409"/>
  <c r="BI407"/>
  <c r="BH407"/>
  <c r="BG407"/>
  <c r="BF407"/>
  <c r="T407"/>
  <c r="R407"/>
  <c r="P407"/>
  <c r="BK407"/>
  <c r="J407"/>
  <c r="BE407" s="1"/>
  <c r="BI404"/>
  <c r="BH404"/>
  <c r="BG404"/>
  <c r="BF404"/>
  <c r="BE404"/>
  <c r="T404"/>
  <c r="R404"/>
  <c r="P404"/>
  <c r="BK404"/>
  <c r="J404"/>
  <c r="BI399"/>
  <c r="BH399"/>
  <c r="BG399"/>
  <c r="BF399"/>
  <c r="T399"/>
  <c r="R399"/>
  <c r="P399"/>
  <c r="BK399"/>
  <c r="J399"/>
  <c r="BE399" s="1"/>
  <c r="BI397"/>
  <c r="BH397"/>
  <c r="BG397"/>
  <c r="BF397"/>
  <c r="BE397"/>
  <c r="T397"/>
  <c r="R397"/>
  <c r="P397"/>
  <c r="BK397"/>
  <c r="J397"/>
  <c r="BI394"/>
  <c r="BH394"/>
  <c r="BG394"/>
  <c r="BF394"/>
  <c r="T394"/>
  <c r="R394"/>
  <c r="P394"/>
  <c r="BK394"/>
  <c r="J394"/>
  <c r="BE394" s="1"/>
  <c r="BI391"/>
  <c r="BH391"/>
  <c r="BG391"/>
  <c r="BF391"/>
  <c r="BE391"/>
  <c r="T391"/>
  <c r="R391"/>
  <c r="P391"/>
  <c r="BK391"/>
  <c r="J391"/>
  <c r="BI389"/>
  <c r="BH389"/>
  <c r="BG389"/>
  <c r="BF389"/>
  <c r="T389"/>
  <c r="R389"/>
  <c r="P389"/>
  <c r="BK389"/>
  <c r="J389"/>
  <c r="BE389" s="1"/>
  <c r="BI386"/>
  <c r="BH386"/>
  <c r="BG386"/>
  <c r="BF386"/>
  <c r="BE386"/>
  <c r="T386"/>
  <c r="R386"/>
  <c r="P386"/>
  <c r="BK386"/>
  <c r="J386"/>
  <c r="BI384"/>
  <c r="BH384"/>
  <c r="BG384"/>
  <c r="BF384"/>
  <c r="T384"/>
  <c r="R384"/>
  <c r="P384"/>
  <c r="BK384"/>
  <c r="J384"/>
  <c r="BE384" s="1"/>
  <c r="BI375"/>
  <c r="BH375"/>
  <c r="BG375"/>
  <c r="BF375"/>
  <c r="BE375"/>
  <c r="T375"/>
  <c r="T374" s="1"/>
  <c r="R375"/>
  <c r="R374" s="1"/>
  <c r="P375"/>
  <c r="P374" s="1"/>
  <c r="BK375"/>
  <c r="BK374" s="1"/>
  <c r="J374" s="1"/>
  <c r="J67" s="1"/>
  <c r="J375"/>
  <c r="BI363"/>
  <c r="BH363"/>
  <c r="BG363"/>
  <c r="BF363"/>
  <c r="T363"/>
  <c r="R363"/>
  <c r="P363"/>
  <c r="BK363"/>
  <c r="J363"/>
  <c r="BE363" s="1"/>
  <c r="BI358"/>
  <c r="BH358"/>
  <c r="BG358"/>
  <c r="BF358"/>
  <c r="T358"/>
  <c r="R358"/>
  <c r="P358"/>
  <c r="BK358"/>
  <c r="J358"/>
  <c r="BE358" s="1"/>
  <c r="BI354"/>
  <c r="BH354"/>
  <c r="BG354"/>
  <c r="BF354"/>
  <c r="T354"/>
  <c r="R354"/>
  <c r="P354"/>
  <c r="BK354"/>
  <c r="J354"/>
  <c r="BE354" s="1"/>
  <c r="BI349"/>
  <c r="BH349"/>
  <c r="BG349"/>
  <c r="BF349"/>
  <c r="T349"/>
  <c r="R349"/>
  <c r="P349"/>
  <c r="BK349"/>
  <c r="J349"/>
  <c r="BE349" s="1"/>
  <c r="BI347"/>
  <c r="BH347"/>
  <c r="BG347"/>
  <c r="BF347"/>
  <c r="T347"/>
  <c r="R347"/>
  <c r="P347"/>
  <c r="BK347"/>
  <c r="J347"/>
  <c r="BE347" s="1"/>
  <c r="BI345"/>
  <c r="BH345"/>
  <c r="BG345"/>
  <c r="BF345"/>
  <c r="T345"/>
  <c r="R345"/>
  <c r="P345"/>
  <c r="BK345"/>
  <c r="J345"/>
  <c r="BE345" s="1"/>
  <c r="BI343"/>
  <c r="BH343"/>
  <c r="BG343"/>
  <c r="BF343"/>
  <c r="T343"/>
  <c r="R343"/>
  <c r="P343"/>
  <c r="BK343"/>
  <c r="J343"/>
  <c r="BE343" s="1"/>
  <c r="BI338"/>
  <c r="BH338"/>
  <c r="BG338"/>
  <c r="BF338"/>
  <c r="T338"/>
  <c r="R338"/>
  <c r="P338"/>
  <c r="BK338"/>
  <c r="J338"/>
  <c r="BE338" s="1"/>
  <c r="BI332"/>
  <c r="BH332"/>
  <c r="BG332"/>
  <c r="BF332"/>
  <c r="T332"/>
  <c r="R332"/>
  <c r="P332"/>
  <c r="BK332"/>
  <c r="J332"/>
  <c r="BE332" s="1"/>
  <c r="BI321"/>
  <c r="BH321"/>
  <c r="BG321"/>
  <c r="BF321"/>
  <c r="T321"/>
  <c r="R321"/>
  <c r="P321"/>
  <c r="BK321"/>
  <c r="J321"/>
  <c r="BE321" s="1"/>
  <c r="BI306"/>
  <c r="BH306"/>
  <c r="BG306"/>
  <c r="BF306"/>
  <c r="T306"/>
  <c r="R306"/>
  <c r="P306"/>
  <c r="BK306"/>
  <c r="J306"/>
  <c r="BE306" s="1"/>
  <c r="BI292"/>
  <c r="BH292"/>
  <c r="BG292"/>
  <c r="BF292"/>
  <c r="T292"/>
  <c r="R292"/>
  <c r="P292"/>
  <c r="BK292"/>
  <c r="J292"/>
  <c r="BE292" s="1"/>
  <c r="BI279"/>
  <c r="BH279"/>
  <c r="BG279"/>
  <c r="BF279"/>
  <c r="T279"/>
  <c r="R279"/>
  <c r="P279"/>
  <c r="BK279"/>
  <c r="J279"/>
  <c r="BE279" s="1"/>
  <c r="BI272"/>
  <c r="BH272"/>
  <c r="BG272"/>
  <c r="BF272"/>
  <c r="T272"/>
  <c r="R272"/>
  <c r="P272"/>
  <c r="BK272"/>
  <c r="J272"/>
  <c r="BE272" s="1"/>
  <c r="BI266"/>
  <c r="BH266"/>
  <c r="BG266"/>
  <c r="BF266"/>
  <c r="T266"/>
  <c r="R266"/>
  <c r="P266"/>
  <c r="BK266"/>
  <c r="J266"/>
  <c r="BE266" s="1"/>
  <c r="BI261"/>
  <c r="BH261"/>
  <c r="BG261"/>
  <c r="BF261"/>
  <c r="T261"/>
  <c r="R261"/>
  <c r="P261"/>
  <c r="BK261"/>
  <c r="J261"/>
  <c r="BE261" s="1"/>
  <c r="BI251"/>
  <c r="BH251"/>
  <c r="BG251"/>
  <c r="BF251"/>
  <c r="T251"/>
  <c r="R251"/>
  <c r="P251"/>
  <c r="BK251"/>
  <c r="J251"/>
  <c r="BE251" s="1"/>
  <c r="BI241"/>
  <c r="BH241"/>
  <c r="BG241"/>
  <c r="BF241"/>
  <c r="T241"/>
  <c r="T240" s="1"/>
  <c r="R241"/>
  <c r="R240" s="1"/>
  <c r="P241"/>
  <c r="P240" s="1"/>
  <c r="BK241"/>
  <c r="BK240" s="1"/>
  <c r="J240" s="1"/>
  <c r="J66" s="1"/>
  <c r="J241"/>
  <c r="BE241" s="1"/>
  <c r="BI238"/>
  <c r="BH238"/>
  <c r="BG238"/>
  <c r="BF238"/>
  <c r="BE238"/>
  <c r="T238"/>
  <c r="R238"/>
  <c r="P238"/>
  <c r="BK238"/>
  <c r="J238"/>
  <c r="BI235"/>
  <c r="BH235"/>
  <c r="BG235"/>
  <c r="BF235"/>
  <c r="T235"/>
  <c r="R235"/>
  <c r="P235"/>
  <c r="BK235"/>
  <c r="J235"/>
  <c r="BE235" s="1"/>
  <c r="BI234"/>
  <c r="BH234"/>
  <c r="BG234"/>
  <c r="BF234"/>
  <c r="BE234"/>
  <c r="T234"/>
  <c r="R234"/>
  <c r="P234"/>
  <c r="BK234"/>
  <c r="J234"/>
  <c r="BI230"/>
  <c r="BH230"/>
  <c r="BG230"/>
  <c r="BF230"/>
  <c r="T230"/>
  <c r="R230"/>
  <c r="P230"/>
  <c r="BK230"/>
  <c r="J230"/>
  <c r="BE230" s="1"/>
  <c r="BI228"/>
  <c r="BH228"/>
  <c r="BG228"/>
  <c r="BF228"/>
  <c r="BE228"/>
  <c r="T228"/>
  <c r="R228"/>
  <c r="P228"/>
  <c r="BK228"/>
  <c r="J228"/>
  <c r="BI221"/>
  <c r="BH221"/>
  <c r="BG221"/>
  <c r="BF221"/>
  <c r="T221"/>
  <c r="R221"/>
  <c r="P221"/>
  <c r="BK221"/>
  <c r="J221"/>
  <c r="BE221" s="1"/>
  <c r="BI216"/>
  <c r="BH216"/>
  <c r="BG216"/>
  <c r="BF216"/>
  <c r="BE216"/>
  <c r="T216"/>
  <c r="R216"/>
  <c r="P216"/>
  <c r="BK216"/>
  <c r="J216"/>
  <c r="BI209"/>
  <c r="BH209"/>
  <c r="BG209"/>
  <c r="BF209"/>
  <c r="T209"/>
  <c r="R209"/>
  <c r="P209"/>
  <c r="BK209"/>
  <c r="J209"/>
  <c r="BE209" s="1"/>
  <c r="BI205"/>
  <c r="BH205"/>
  <c r="BG205"/>
  <c r="BF205"/>
  <c r="BE205"/>
  <c r="T205"/>
  <c r="R205"/>
  <c r="P205"/>
  <c r="BK205"/>
  <c r="J205"/>
  <c r="BI200"/>
  <c r="BH200"/>
  <c r="BG200"/>
  <c r="BF200"/>
  <c r="T200"/>
  <c r="R200"/>
  <c r="P200"/>
  <c r="BK200"/>
  <c r="J200"/>
  <c r="BE200" s="1"/>
  <c r="BI196"/>
  <c r="BH196"/>
  <c r="BG196"/>
  <c r="BF196"/>
  <c r="BE196"/>
  <c r="T196"/>
  <c r="R196"/>
  <c r="P196"/>
  <c r="BK196"/>
  <c r="J196"/>
  <c r="BI195"/>
  <c r="BH195"/>
  <c r="BG195"/>
  <c r="BF195"/>
  <c r="T195"/>
  <c r="R195"/>
  <c r="P195"/>
  <c r="BK195"/>
  <c r="J195"/>
  <c r="BE195" s="1"/>
  <c r="BI191"/>
  <c r="BH191"/>
  <c r="BG191"/>
  <c r="BF191"/>
  <c r="BE191"/>
  <c r="T191"/>
  <c r="R191"/>
  <c r="P191"/>
  <c r="BK191"/>
  <c r="J191"/>
  <c r="BI190"/>
  <c r="BH190"/>
  <c r="BG190"/>
  <c r="BF190"/>
  <c r="T190"/>
  <c r="R190"/>
  <c r="P190"/>
  <c r="BK190"/>
  <c r="J190"/>
  <c r="BE190" s="1"/>
  <c r="BI186"/>
  <c r="BH186"/>
  <c r="BG186"/>
  <c r="BF186"/>
  <c r="BE186"/>
  <c r="T186"/>
  <c r="R186"/>
  <c r="P186"/>
  <c r="BK186"/>
  <c r="J186"/>
  <c r="BI184"/>
  <c r="BH184"/>
  <c r="BG184"/>
  <c r="BF184"/>
  <c r="T184"/>
  <c r="R184"/>
  <c r="P184"/>
  <c r="BK184"/>
  <c r="J184"/>
  <c r="BE184" s="1"/>
  <c r="BI179"/>
  <c r="BH179"/>
  <c r="BG179"/>
  <c r="BF179"/>
  <c r="BE179"/>
  <c r="T179"/>
  <c r="R179"/>
  <c r="P179"/>
  <c r="BK179"/>
  <c r="BK174" s="1"/>
  <c r="J174" s="1"/>
  <c r="J65" s="1"/>
  <c r="J179"/>
  <c r="BI175"/>
  <c r="BH175"/>
  <c r="BG175"/>
  <c r="BF175"/>
  <c r="T175"/>
  <c r="T174" s="1"/>
  <c r="R175"/>
  <c r="R174" s="1"/>
  <c r="P175"/>
  <c r="P174" s="1"/>
  <c r="BK175"/>
  <c r="J175"/>
  <c r="BE175" s="1"/>
  <c r="BI168"/>
  <c r="BH168"/>
  <c r="BG168"/>
  <c r="BF168"/>
  <c r="T168"/>
  <c r="R168"/>
  <c r="P168"/>
  <c r="BK168"/>
  <c r="J168"/>
  <c r="BE168" s="1"/>
  <c r="BI163"/>
  <c r="BH163"/>
  <c r="BG163"/>
  <c r="BF163"/>
  <c r="T163"/>
  <c r="R163"/>
  <c r="P163"/>
  <c r="BK163"/>
  <c r="J163"/>
  <c r="BE163" s="1"/>
  <c r="BI159"/>
  <c r="BH159"/>
  <c r="BG159"/>
  <c r="BF159"/>
  <c r="T159"/>
  <c r="R159"/>
  <c r="P159"/>
  <c r="BK159"/>
  <c r="J159"/>
  <c r="BE159" s="1"/>
  <c r="BI152"/>
  <c r="BH152"/>
  <c r="BG152"/>
  <c r="BF152"/>
  <c r="T152"/>
  <c r="R152"/>
  <c r="P152"/>
  <c r="BK152"/>
  <c r="J152"/>
  <c r="BE152" s="1"/>
  <c r="BI145"/>
  <c r="BH145"/>
  <c r="BG145"/>
  <c r="BF145"/>
  <c r="T145"/>
  <c r="T144" s="1"/>
  <c r="R145"/>
  <c r="R144" s="1"/>
  <c r="P145"/>
  <c r="P144" s="1"/>
  <c r="BK145"/>
  <c r="BK144" s="1"/>
  <c r="J144" s="1"/>
  <c r="J64" s="1"/>
  <c r="J145"/>
  <c r="BE145" s="1"/>
  <c r="BI139"/>
  <c r="BH139"/>
  <c r="BG139"/>
  <c r="BF139"/>
  <c r="BE139"/>
  <c r="T139"/>
  <c r="R139"/>
  <c r="P139"/>
  <c r="BK139"/>
  <c r="J139"/>
  <c r="BI133"/>
  <c r="BH133"/>
  <c r="BG133"/>
  <c r="BF133"/>
  <c r="T133"/>
  <c r="R133"/>
  <c r="P133"/>
  <c r="BK133"/>
  <c r="J133"/>
  <c r="BE133" s="1"/>
  <c r="BI126"/>
  <c r="BH126"/>
  <c r="BG126"/>
  <c r="BF126"/>
  <c r="BE126"/>
  <c r="T126"/>
  <c r="T125" s="1"/>
  <c r="R126"/>
  <c r="R125" s="1"/>
  <c r="P126"/>
  <c r="P125" s="1"/>
  <c r="BK126"/>
  <c r="BK125" s="1"/>
  <c r="J125" s="1"/>
  <c r="J63" s="1"/>
  <c r="J126"/>
  <c r="BI122"/>
  <c r="BH122"/>
  <c r="BG122"/>
  <c r="BF122"/>
  <c r="T122"/>
  <c r="R122"/>
  <c r="P122"/>
  <c r="BK122"/>
  <c r="J122"/>
  <c r="BE122" s="1"/>
  <c r="BI119"/>
  <c r="BH119"/>
  <c r="BG119"/>
  <c r="BF119"/>
  <c r="T119"/>
  <c r="R119"/>
  <c r="P119"/>
  <c r="BK119"/>
  <c r="J119"/>
  <c r="BE119" s="1"/>
  <c r="BI114"/>
  <c r="BH114"/>
  <c r="BG114"/>
  <c r="BF114"/>
  <c r="T114"/>
  <c r="R114"/>
  <c r="P114"/>
  <c r="BK114"/>
  <c r="J114"/>
  <c r="BE114" s="1"/>
  <c r="BI112"/>
  <c r="BH112"/>
  <c r="BG112"/>
  <c r="BF112"/>
  <c r="T112"/>
  <c r="R112"/>
  <c r="P112"/>
  <c r="BK112"/>
  <c r="J112"/>
  <c r="BE112" s="1"/>
  <c r="BI108"/>
  <c r="BH108"/>
  <c r="BG108"/>
  <c r="BF108"/>
  <c r="T108"/>
  <c r="R108"/>
  <c r="P108"/>
  <c r="BK108"/>
  <c r="J108"/>
  <c r="BE108" s="1"/>
  <c r="BI102"/>
  <c r="F36" s="1"/>
  <c r="BD54" i="1" s="1"/>
  <c r="BH102" i="3"/>
  <c r="F35" s="1"/>
  <c r="BC54" i="1" s="1"/>
  <c r="BG102" i="3"/>
  <c r="F34" s="1"/>
  <c r="BB54" i="1" s="1"/>
  <c r="BF102" i="3"/>
  <c r="J33" s="1"/>
  <c r="AW54" i="1" s="1"/>
  <c r="T102" i="3"/>
  <c r="T101" s="1"/>
  <c r="T100" s="1"/>
  <c r="R102"/>
  <c r="R101" s="1"/>
  <c r="R100" s="1"/>
  <c r="R99" s="1"/>
  <c r="P102"/>
  <c r="P101" s="1"/>
  <c r="P100" s="1"/>
  <c r="P99" s="1"/>
  <c r="AU54" i="1" s="1"/>
  <c r="BK102" i="3"/>
  <c r="BK101" s="1"/>
  <c r="J102"/>
  <c r="BE102" s="1"/>
  <c r="J95"/>
  <c r="F95"/>
  <c r="J93"/>
  <c r="F93"/>
  <c r="E91"/>
  <c r="F56"/>
  <c r="J55"/>
  <c r="F55"/>
  <c r="F53"/>
  <c r="E51"/>
  <c r="J20"/>
  <c r="E20"/>
  <c r="F96" s="1"/>
  <c r="J19"/>
  <c r="J14"/>
  <c r="J53" s="1"/>
  <c r="E7"/>
  <c r="E47" s="1"/>
  <c r="T537" i="2"/>
  <c r="R537"/>
  <c r="AY53" i="1"/>
  <c r="AX53"/>
  <c r="BI663" i="2"/>
  <c r="BH663"/>
  <c r="BG663"/>
  <c r="BF663"/>
  <c r="BE663"/>
  <c r="T663"/>
  <c r="R663"/>
  <c r="P663"/>
  <c r="BK663"/>
  <c r="J663"/>
  <c r="BI661"/>
  <c r="BH661"/>
  <c r="BG661"/>
  <c r="BF661"/>
  <c r="T661"/>
  <c r="R661"/>
  <c r="P661"/>
  <c r="BK661"/>
  <c r="J661"/>
  <c r="BE661" s="1"/>
  <c r="BI656"/>
  <c r="BH656"/>
  <c r="BG656"/>
  <c r="BF656"/>
  <c r="BE656"/>
  <c r="T656"/>
  <c r="R656"/>
  <c r="P656"/>
  <c r="BK656"/>
  <c r="J656"/>
  <c r="BI654"/>
  <c r="BH654"/>
  <c r="BG654"/>
  <c r="BF654"/>
  <c r="T654"/>
  <c r="R654"/>
  <c r="P654"/>
  <c r="BK654"/>
  <c r="J654"/>
  <c r="BE654" s="1"/>
  <c r="BI649"/>
  <c r="BH649"/>
  <c r="BG649"/>
  <c r="BF649"/>
  <c r="BE649"/>
  <c r="T649"/>
  <c r="R649"/>
  <c r="P649"/>
  <c r="P644" s="1"/>
  <c r="BK649"/>
  <c r="J649"/>
  <c r="BI645"/>
  <c r="BH645"/>
  <c r="BG645"/>
  <c r="BF645"/>
  <c r="T645"/>
  <c r="T644" s="1"/>
  <c r="R645"/>
  <c r="R644" s="1"/>
  <c r="P645"/>
  <c r="BK645"/>
  <c r="BK644" s="1"/>
  <c r="J644" s="1"/>
  <c r="J74" s="1"/>
  <c r="J645"/>
  <c r="BE645" s="1"/>
  <c r="BI643"/>
  <c r="BH643"/>
  <c r="BG643"/>
  <c r="BF643"/>
  <c r="T643"/>
  <c r="R643"/>
  <c r="P643"/>
  <c r="BK643"/>
  <c r="J643"/>
  <c r="BE643" s="1"/>
  <c r="BI638"/>
  <c r="BH638"/>
  <c r="BG638"/>
  <c r="BF638"/>
  <c r="T638"/>
  <c r="R638"/>
  <c r="P638"/>
  <c r="BK638"/>
  <c r="J638"/>
  <c r="BE638" s="1"/>
  <c r="BI636"/>
  <c r="BH636"/>
  <c r="BG636"/>
  <c r="BF636"/>
  <c r="T636"/>
  <c r="R636"/>
  <c r="R629" s="1"/>
  <c r="P636"/>
  <c r="P629" s="1"/>
  <c r="BK636"/>
  <c r="J636"/>
  <c r="BE636" s="1"/>
  <c r="BI630"/>
  <c r="BH630"/>
  <c r="BG630"/>
  <c r="BF630"/>
  <c r="T630"/>
  <c r="T629" s="1"/>
  <c r="R630"/>
  <c r="P630"/>
  <c r="BK630"/>
  <c r="BK629" s="1"/>
  <c r="J629" s="1"/>
  <c r="J73" s="1"/>
  <c r="J630"/>
  <c r="BE630" s="1"/>
  <c r="BI627"/>
  <c r="BH627"/>
  <c r="BG627"/>
  <c r="BF627"/>
  <c r="T627"/>
  <c r="R627"/>
  <c r="P627"/>
  <c r="BK627"/>
  <c r="J627"/>
  <c r="BE627" s="1"/>
  <c r="BI625"/>
  <c r="BH625"/>
  <c r="BG625"/>
  <c r="BF625"/>
  <c r="BE625"/>
  <c r="T625"/>
  <c r="R625"/>
  <c r="P625"/>
  <c r="BK625"/>
  <c r="J625"/>
  <c r="BI623"/>
  <c r="BH623"/>
  <c r="BG623"/>
  <c r="BF623"/>
  <c r="T623"/>
  <c r="R623"/>
  <c r="P623"/>
  <c r="BK623"/>
  <c r="J623"/>
  <c r="BE623" s="1"/>
  <c r="BI618"/>
  <c r="BH618"/>
  <c r="BG618"/>
  <c r="BF618"/>
  <c r="BE618"/>
  <c r="T618"/>
  <c r="R618"/>
  <c r="P618"/>
  <c r="BK618"/>
  <c r="J618"/>
  <c r="BI616"/>
  <c r="BH616"/>
  <c r="BG616"/>
  <c r="BF616"/>
  <c r="T616"/>
  <c r="R616"/>
  <c r="P616"/>
  <c r="BK616"/>
  <c r="J616"/>
  <c r="BE616" s="1"/>
  <c r="BI614"/>
  <c r="BH614"/>
  <c r="BG614"/>
  <c r="BF614"/>
  <c r="BE614"/>
  <c r="T614"/>
  <c r="R614"/>
  <c r="P614"/>
  <c r="BK614"/>
  <c r="J614"/>
  <c r="BI613"/>
  <c r="BH613"/>
  <c r="BG613"/>
  <c r="BF613"/>
  <c r="T613"/>
  <c r="R613"/>
  <c r="P613"/>
  <c r="BK613"/>
  <c r="J613"/>
  <c r="BE613" s="1"/>
  <c r="BI611"/>
  <c r="BH611"/>
  <c r="BG611"/>
  <c r="BF611"/>
  <c r="BE611"/>
  <c r="T611"/>
  <c r="R611"/>
  <c r="P611"/>
  <c r="BK611"/>
  <c r="J611"/>
  <c r="BI610"/>
  <c r="BH610"/>
  <c r="BG610"/>
  <c r="BF610"/>
  <c r="T610"/>
  <c r="R610"/>
  <c r="P610"/>
  <c r="BK610"/>
  <c r="J610"/>
  <c r="BE610" s="1"/>
  <c r="BI607"/>
  <c r="BH607"/>
  <c r="BG607"/>
  <c r="BF607"/>
  <c r="BE607"/>
  <c r="T607"/>
  <c r="R607"/>
  <c r="P607"/>
  <c r="BK607"/>
  <c r="J607"/>
  <c r="BI606"/>
  <c r="BH606"/>
  <c r="BG606"/>
  <c r="BF606"/>
  <c r="T606"/>
  <c r="T602" s="1"/>
  <c r="R606"/>
  <c r="R602" s="1"/>
  <c r="P606"/>
  <c r="BK606"/>
  <c r="J606"/>
  <c r="BE606" s="1"/>
  <c r="BI603"/>
  <c r="BH603"/>
  <c r="BG603"/>
  <c r="BF603"/>
  <c r="BE603"/>
  <c r="T603"/>
  <c r="R603"/>
  <c r="P603"/>
  <c r="P602" s="1"/>
  <c r="BK603"/>
  <c r="BK602" s="1"/>
  <c r="J602" s="1"/>
  <c r="J72" s="1"/>
  <c r="J603"/>
  <c r="BI600"/>
  <c r="BH600"/>
  <c r="BG600"/>
  <c r="BF600"/>
  <c r="BE600"/>
  <c r="T600"/>
  <c r="R600"/>
  <c r="P600"/>
  <c r="BK600"/>
  <c r="J600"/>
  <c r="BI598"/>
  <c r="BH598"/>
  <c r="BG598"/>
  <c r="BF598"/>
  <c r="T598"/>
  <c r="R598"/>
  <c r="P598"/>
  <c r="BK598"/>
  <c r="J598"/>
  <c r="BE598" s="1"/>
  <c r="BI597"/>
  <c r="BH597"/>
  <c r="BG597"/>
  <c r="BF597"/>
  <c r="BE597"/>
  <c r="T597"/>
  <c r="R597"/>
  <c r="P597"/>
  <c r="BK597"/>
  <c r="J597"/>
  <c r="BI592"/>
  <c r="BH592"/>
  <c r="BG592"/>
  <c r="BF592"/>
  <c r="T592"/>
  <c r="R592"/>
  <c r="P592"/>
  <c r="BK592"/>
  <c r="J592"/>
  <c r="BE592" s="1"/>
  <c r="BI590"/>
  <c r="BH590"/>
  <c r="BG590"/>
  <c r="BF590"/>
  <c r="BE590"/>
  <c r="T590"/>
  <c r="R590"/>
  <c r="P590"/>
  <c r="BK590"/>
  <c r="J590"/>
  <c r="BI588"/>
  <c r="BH588"/>
  <c r="BG588"/>
  <c r="BF588"/>
  <c r="T588"/>
  <c r="R588"/>
  <c r="P588"/>
  <c r="BK588"/>
  <c r="J588"/>
  <c r="BE588" s="1"/>
  <c r="BI586"/>
  <c r="BH586"/>
  <c r="BG586"/>
  <c r="BF586"/>
  <c r="BE586"/>
  <c r="T586"/>
  <c r="T579" s="1"/>
  <c r="R586"/>
  <c r="P586"/>
  <c r="BK586"/>
  <c r="BK579" s="1"/>
  <c r="J579" s="1"/>
  <c r="J71" s="1"/>
  <c r="J586"/>
  <c r="BI580"/>
  <c r="BH580"/>
  <c r="BG580"/>
  <c r="BF580"/>
  <c r="T580"/>
  <c r="R580"/>
  <c r="R579" s="1"/>
  <c r="P580"/>
  <c r="P579" s="1"/>
  <c r="BK580"/>
  <c r="J580"/>
  <c r="BE580" s="1"/>
  <c r="BI577"/>
  <c r="BH577"/>
  <c r="BG577"/>
  <c r="BF577"/>
  <c r="BE577"/>
  <c r="T577"/>
  <c r="R577"/>
  <c r="P577"/>
  <c r="BK577"/>
  <c r="J577"/>
  <c r="BI575"/>
  <c r="BH575"/>
  <c r="BG575"/>
  <c r="BF575"/>
  <c r="T575"/>
  <c r="R575"/>
  <c r="P575"/>
  <c r="BK575"/>
  <c r="J575"/>
  <c r="BE575" s="1"/>
  <c r="BI573"/>
  <c r="BH573"/>
  <c r="BG573"/>
  <c r="BF573"/>
  <c r="BE573"/>
  <c r="T573"/>
  <c r="R573"/>
  <c r="P573"/>
  <c r="BK573"/>
  <c r="J573"/>
  <c r="BI571"/>
  <c r="BH571"/>
  <c r="BG571"/>
  <c r="BF571"/>
  <c r="T571"/>
  <c r="R571"/>
  <c r="P571"/>
  <c r="BK571"/>
  <c r="J571"/>
  <c r="BE571" s="1"/>
  <c r="BI570"/>
  <c r="BH570"/>
  <c r="BG570"/>
  <c r="BF570"/>
  <c r="BE570"/>
  <c r="T570"/>
  <c r="R570"/>
  <c r="P570"/>
  <c r="BK570"/>
  <c r="J570"/>
  <c r="BI568"/>
  <c r="BH568"/>
  <c r="BG568"/>
  <c r="BF568"/>
  <c r="T568"/>
  <c r="R568"/>
  <c r="P568"/>
  <c r="BK568"/>
  <c r="J568"/>
  <c r="BE568" s="1"/>
  <c r="BI563"/>
  <c r="BH563"/>
  <c r="BG563"/>
  <c r="BF563"/>
  <c r="BE563"/>
  <c r="T563"/>
  <c r="R563"/>
  <c r="P563"/>
  <c r="BK563"/>
  <c r="J563"/>
  <c r="BI561"/>
  <c r="BH561"/>
  <c r="BG561"/>
  <c r="BF561"/>
  <c r="T561"/>
  <c r="R561"/>
  <c r="P561"/>
  <c r="BK561"/>
  <c r="J561"/>
  <c r="BE561" s="1"/>
  <c r="BI559"/>
  <c r="BH559"/>
  <c r="BG559"/>
  <c r="BF559"/>
  <c r="BE559"/>
  <c r="T559"/>
  <c r="R559"/>
  <c r="P559"/>
  <c r="BK559"/>
  <c r="J559"/>
  <c r="BI557"/>
  <c r="BH557"/>
  <c r="BG557"/>
  <c r="BF557"/>
  <c r="T557"/>
  <c r="R557"/>
  <c r="P557"/>
  <c r="BK557"/>
  <c r="J557"/>
  <c r="BE557" s="1"/>
  <c r="BI551"/>
  <c r="BH551"/>
  <c r="BG551"/>
  <c r="BF551"/>
  <c r="BE551"/>
  <c r="T551"/>
  <c r="R551"/>
  <c r="P551"/>
  <c r="BK551"/>
  <c r="J551"/>
  <c r="BI548"/>
  <c r="BH548"/>
  <c r="BG548"/>
  <c r="BF548"/>
  <c r="T548"/>
  <c r="R548"/>
  <c r="P548"/>
  <c r="BK548"/>
  <c r="J548"/>
  <c r="BE548" s="1"/>
  <c r="BI542"/>
  <c r="BH542"/>
  <c r="BG542"/>
  <c r="BF542"/>
  <c r="BE542"/>
  <c r="T542"/>
  <c r="T541" s="1"/>
  <c r="T540" s="1"/>
  <c r="R542"/>
  <c r="R541" s="1"/>
  <c r="R540" s="1"/>
  <c r="P542"/>
  <c r="P541" s="1"/>
  <c r="P540" s="1"/>
  <c r="BK542"/>
  <c r="BK541" s="1"/>
  <c r="J542"/>
  <c r="BI538"/>
  <c r="BH538"/>
  <c r="BG538"/>
  <c r="BF538"/>
  <c r="BE538"/>
  <c r="T538"/>
  <c r="R538"/>
  <c r="P538"/>
  <c r="P537" s="1"/>
  <c r="BK538"/>
  <c r="BK537" s="1"/>
  <c r="J537" s="1"/>
  <c r="J68" s="1"/>
  <c r="J538"/>
  <c r="BI535"/>
  <c r="BH535"/>
  <c r="BG535"/>
  <c r="BF535"/>
  <c r="BE535"/>
  <c r="T535"/>
  <c r="R535"/>
  <c r="P535"/>
  <c r="BK535"/>
  <c r="J535"/>
  <c r="BI532"/>
  <c r="BH532"/>
  <c r="BG532"/>
  <c r="BF532"/>
  <c r="T532"/>
  <c r="R532"/>
  <c r="P532"/>
  <c r="BK532"/>
  <c r="J532"/>
  <c r="BE532" s="1"/>
  <c r="BI529"/>
  <c r="BH529"/>
  <c r="BG529"/>
  <c r="BF529"/>
  <c r="BE529"/>
  <c r="T529"/>
  <c r="R529"/>
  <c r="P529"/>
  <c r="BK529"/>
  <c r="J529"/>
  <c r="BI526"/>
  <c r="BH526"/>
  <c r="BG526"/>
  <c r="BF526"/>
  <c r="T526"/>
  <c r="R526"/>
  <c r="P526"/>
  <c r="BK526"/>
  <c r="J526"/>
  <c r="BE526" s="1"/>
  <c r="BI524"/>
  <c r="BH524"/>
  <c r="BG524"/>
  <c r="BF524"/>
  <c r="BE524"/>
  <c r="T524"/>
  <c r="T521" s="1"/>
  <c r="R524"/>
  <c r="P524"/>
  <c r="BK524"/>
  <c r="BK521" s="1"/>
  <c r="J521" s="1"/>
  <c r="J67" s="1"/>
  <c r="J524"/>
  <c r="BI522"/>
  <c r="BH522"/>
  <c r="BG522"/>
  <c r="BF522"/>
  <c r="T522"/>
  <c r="R522"/>
  <c r="R521" s="1"/>
  <c r="P522"/>
  <c r="P521" s="1"/>
  <c r="BK522"/>
  <c r="J522"/>
  <c r="BE522" s="1"/>
  <c r="BI519"/>
  <c r="BH519"/>
  <c r="BG519"/>
  <c r="BF519"/>
  <c r="BE519"/>
  <c r="T519"/>
  <c r="R519"/>
  <c r="P519"/>
  <c r="BK519"/>
  <c r="J519"/>
  <c r="BI508"/>
  <c r="BH508"/>
  <c r="BG508"/>
  <c r="BF508"/>
  <c r="T508"/>
  <c r="R508"/>
  <c r="P508"/>
  <c r="BK508"/>
  <c r="J508"/>
  <c r="BE508" s="1"/>
  <c r="BI507"/>
  <c r="BH507"/>
  <c r="BG507"/>
  <c r="BF507"/>
  <c r="BE507"/>
  <c r="T507"/>
  <c r="R507"/>
  <c r="P507"/>
  <c r="BK507"/>
  <c r="J507"/>
  <c r="BI506"/>
  <c r="BH506"/>
  <c r="BG506"/>
  <c r="BF506"/>
  <c r="T506"/>
  <c r="R506"/>
  <c r="P506"/>
  <c r="BK506"/>
  <c r="J506"/>
  <c r="BE506" s="1"/>
  <c r="BI501"/>
  <c r="BH501"/>
  <c r="BG501"/>
  <c r="BF501"/>
  <c r="BE501"/>
  <c r="T501"/>
  <c r="R501"/>
  <c r="P501"/>
  <c r="BK501"/>
  <c r="J501"/>
  <c r="BI495"/>
  <c r="BH495"/>
  <c r="BG495"/>
  <c r="BF495"/>
  <c r="T495"/>
  <c r="R495"/>
  <c r="P495"/>
  <c r="BK495"/>
  <c r="J495"/>
  <c r="BE495" s="1"/>
  <c r="BI489"/>
  <c r="BH489"/>
  <c r="BG489"/>
  <c r="BF489"/>
  <c r="BE489"/>
  <c r="T489"/>
  <c r="R489"/>
  <c r="P489"/>
  <c r="BK489"/>
  <c r="J489"/>
  <c r="BI487"/>
  <c r="BH487"/>
  <c r="BG487"/>
  <c r="BF487"/>
  <c r="T487"/>
  <c r="R487"/>
  <c r="P487"/>
  <c r="BK487"/>
  <c r="J487"/>
  <c r="BE487" s="1"/>
  <c r="BI485"/>
  <c r="BH485"/>
  <c r="BG485"/>
  <c r="BF485"/>
  <c r="BE485"/>
  <c r="T485"/>
  <c r="R485"/>
  <c r="P485"/>
  <c r="BK485"/>
  <c r="J485"/>
  <c r="BI479"/>
  <c r="BH479"/>
  <c r="BG479"/>
  <c r="BF479"/>
  <c r="T479"/>
  <c r="R479"/>
  <c r="P479"/>
  <c r="BK479"/>
  <c r="J479"/>
  <c r="BE479" s="1"/>
  <c r="BI469"/>
  <c r="BH469"/>
  <c r="BG469"/>
  <c r="BF469"/>
  <c r="BE469"/>
  <c r="T469"/>
  <c r="R469"/>
  <c r="P469"/>
  <c r="BK469"/>
  <c r="J469"/>
  <c r="BI451"/>
  <c r="BH451"/>
  <c r="BG451"/>
  <c r="BF451"/>
  <c r="T451"/>
  <c r="R451"/>
  <c r="P451"/>
  <c r="BK451"/>
  <c r="J451"/>
  <c r="BE451" s="1"/>
  <c r="BI445"/>
  <c r="BH445"/>
  <c r="BG445"/>
  <c r="BF445"/>
  <c r="BE445"/>
  <c r="T445"/>
  <c r="R445"/>
  <c r="P445"/>
  <c r="BK445"/>
  <c r="J445"/>
  <c r="BI440"/>
  <c r="BH440"/>
  <c r="BG440"/>
  <c r="BF440"/>
  <c r="T440"/>
  <c r="R440"/>
  <c r="P440"/>
  <c r="BK440"/>
  <c r="J440"/>
  <c r="BE440" s="1"/>
  <c r="BI429"/>
  <c r="BH429"/>
  <c r="BG429"/>
  <c r="BF429"/>
  <c r="BE429"/>
  <c r="T429"/>
  <c r="R429"/>
  <c r="P429"/>
  <c r="BK429"/>
  <c r="J429"/>
  <c r="BI426"/>
  <c r="BH426"/>
  <c r="BG426"/>
  <c r="BF426"/>
  <c r="T426"/>
  <c r="R426"/>
  <c r="P426"/>
  <c r="BK426"/>
  <c r="J426"/>
  <c r="BE426" s="1"/>
  <c r="BI412"/>
  <c r="BH412"/>
  <c r="BG412"/>
  <c r="BF412"/>
  <c r="BE412"/>
  <c r="T412"/>
  <c r="R412"/>
  <c r="P412"/>
  <c r="BK412"/>
  <c r="J412"/>
  <c r="BI402"/>
  <c r="BH402"/>
  <c r="BG402"/>
  <c r="BF402"/>
  <c r="T402"/>
  <c r="R402"/>
  <c r="P402"/>
  <c r="BK402"/>
  <c r="J402"/>
  <c r="BE402" s="1"/>
  <c r="BI391"/>
  <c r="BH391"/>
  <c r="BG391"/>
  <c r="BF391"/>
  <c r="BE391"/>
  <c r="T391"/>
  <c r="R391"/>
  <c r="P391"/>
  <c r="BK391"/>
  <c r="J391"/>
  <c r="BI386"/>
  <c r="BH386"/>
  <c r="BG386"/>
  <c r="BF386"/>
  <c r="T386"/>
  <c r="R386"/>
  <c r="P386"/>
  <c r="BK386"/>
  <c r="J386"/>
  <c r="BE386" s="1"/>
  <c r="BI377"/>
  <c r="BH377"/>
  <c r="BG377"/>
  <c r="BF377"/>
  <c r="BE377"/>
  <c r="T377"/>
  <c r="T376" s="1"/>
  <c r="R377"/>
  <c r="R376" s="1"/>
  <c r="P377"/>
  <c r="P376" s="1"/>
  <c r="BK377"/>
  <c r="BK376" s="1"/>
  <c r="J376" s="1"/>
  <c r="J66" s="1"/>
  <c r="J377"/>
  <c r="BI375"/>
  <c r="BH375"/>
  <c r="BG375"/>
  <c r="BF375"/>
  <c r="BE375"/>
  <c r="T375"/>
  <c r="R375"/>
  <c r="P375"/>
  <c r="BK375"/>
  <c r="J375"/>
  <c r="BI369"/>
  <c r="BH369"/>
  <c r="BG369"/>
  <c r="BF369"/>
  <c r="T369"/>
  <c r="R369"/>
  <c r="P369"/>
  <c r="BK369"/>
  <c r="J369"/>
  <c r="BE369" s="1"/>
  <c r="BI359"/>
  <c r="BH359"/>
  <c r="BG359"/>
  <c r="BF359"/>
  <c r="BE359"/>
  <c r="T359"/>
  <c r="R359"/>
  <c r="P359"/>
  <c r="BK359"/>
  <c r="J359"/>
  <c r="BI349"/>
  <c r="BH349"/>
  <c r="BG349"/>
  <c r="BF349"/>
  <c r="T349"/>
  <c r="R349"/>
  <c r="P349"/>
  <c r="BK349"/>
  <c r="J349"/>
  <c r="BE349" s="1"/>
  <c r="BI334"/>
  <c r="BH334"/>
  <c r="BG334"/>
  <c r="BF334"/>
  <c r="BE334"/>
  <c r="T334"/>
  <c r="R334"/>
  <c r="P334"/>
  <c r="BK334"/>
  <c r="J334"/>
  <c r="BI322"/>
  <c r="BH322"/>
  <c r="BG322"/>
  <c r="BF322"/>
  <c r="T322"/>
  <c r="R322"/>
  <c r="P322"/>
  <c r="BK322"/>
  <c r="J322"/>
  <c r="BE322" s="1"/>
  <c r="BI317"/>
  <c r="BH317"/>
  <c r="BG317"/>
  <c r="BF317"/>
  <c r="BE317"/>
  <c r="T317"/>
  <c r="R317"/>
  <c r="P317"/>
  <c r="BK317"/>
  <c r="J317"/>
  <c r="BI299"/>
  <c r="BH299"/>
  <c r="BG299"/>
  <c r="BF299"/>
  <c r="T299"/>
  <c r="R299"/>
  <c r="P299"/>
  <c r="BK299"/>
  <c r="J299"/>
  <c r="BE299" s="1"/>
  <c r="BI294"/>
  <c r="BH294"/>
  <c r="BG294"/>
  <c r="BF294"/>
  <c r="BE294"/>
  <c r="T294"/>
  <c r="R294"/>
  <c r="P294"/>
  <c r="BK294"/>
  <c r="J294"/>
  <c r="BI282"/>
  <c r="BH282"/>
  <c r="BG282"/>
  <c r="BF282"/>
  <c r="T282"/>
  <c r="R282"/>
  <c r="P282"/>
  <c r="BK282"/>
  <c r="J282"/>
  <c r="BE282" s="1"/>
  <c r="BI277"/>
  <c r="BH277"/>
  <c r="BG277"/>
  <c r="BF277"/>
  <c r="BE277"/>
  <c r="T277"/>
  <c r="R277"/>
  <c r="P277"/>
  <c r="BK277"/>
  <c r="J277"/>
  <c r="BI271"/>
  <c r="BH271"/>
  <c r="BG271"/>
  <c r="BF271"/>
  <c r="T271"/>
  <c r="R271"/>
  <c r="P271"/>
  <c r="BK271"/>
  <c r="J271"/>
  <c r="BE271" s="1"/>
  <c r="BI266"/>
  <c r="BH266"/>
  <c r="BG266"/>
  <c r="BF266"/>
  <c r="BE266"/>
  <c r="T266"/>
  <c r="R266"/>
  <c r="P266"/>
  <c r="BK266"/>
  <c r="J266"/>
  <c r="BI260"/>
  <c r="BH260"/>
  <c r="BG260"/>
  <c r="BF260"/>
  <c r="T260"/>
  <c r="R260"/>
  <c r="P260"/>
  <c r="BK260"/>
  <c r="J260"/>
  <c r="BE260" s="1"/>
  <c r="BI254"/>
  <c r="BH254"/>
  <c r="BG254"/>
  <c r="BF254"/>
  <c r="BE254"/>
  <c r="T254"/>
  <c r="R254"/>
  <c r="P254"/>
  <c r="BK254"/>
  <c r="J254"/>
  <c r="BI244"/>
  <c r="BH244"/>
  <c r="BG244"/>
  <c r="BF244"/>
  <c r="T244"/>
  <c r="R244"/>
  <c r="R234" s="1"/>
  <c r="P244"/>
  <c r="P234" s="1"/>
  <c r="BK244"/>
  <c r="J244"/>
  <c r="BE244" s="1"/>
  <c r="BI235"/>
  <c r="BH235"/>
  <c r="BG235"/>
  <c r="BF235"/>
  <c r="BE235"/>
  <c r="T235"/>
  <c r="T234" s="1"/>
  <c r="R235"/>
  <c r="P235"/>
  <c r="BK235"/>
  <c r="BK234" s="1"/>
  <c r="J234" s="1"/>
  <c r="J65" s="1"/>
  <c r="J235"/>
  <c r="BI224"/>
  <c r="BH224"/>
  <c r="BG224"/>
  <c r="BF224"/>
  <c r="T224"/>
  <c r="R224"/>
  <c r="P224"/>
  <c r="BK224"/>
  <c r="J224"/>
  <c r="BE224" s="1"/>
  <c r="BI214"/>
  <c r="BH214"/>
  <c r="BG214"/>
  <c r="BF214"/>
  <c r="BE214"/>
  <c r="T214"/>
  <c r="R214"/>
  <c r="P214"/>
  <c r="BK214"/>
  <c r="J214"/>
  <c r="BI204"/>
  <c r="BH204"/>
  <c r="BG204"/>
  <c r="BF204"/>
  <c r="T204"/>
  <c r="R204"/>
  <c r="P204"/>
  <c r="BK204"/>
  <c r="J204"/>
  <c r="BE204" s="1"/>
  <c r="BI199"/>
  <c r="BH199"/>
  <c r="BG199"/>
  <c r="BF199"/>
  <c r="BE199"/>
  <c r="T199"/>
  <c r="R199"/>
  <c r="P199"/>
  <c r="BK199"/>
  <c r="BK187" s="1"/>
  <c r="J187" s="1"/>
  <c r="J64" s="1"/>
  <c r="J199"/>
  <c r="BI188"/>
  <c r="BH188"/>
  <c r="BG188"/>
  <c r="BF188"/>
  <c r="T188"/>
  <c r="T187" s="1"/>
  <c r="R188"/>
  <c r="R187" s="1"/>
  <c r="P188"/>
  <c r="P187" s="1"/>
  <c r="BK188"/>
  <c r="J188"/>
  <c r="BE188" s="1"/>
  <c r="BI185"/>
  <c r="BH185"/>
  <c r="BG185"/>
  <c r="BF185"/>
  <c r="T185"/>
  <c r="R185"/>
  <c r="P185"/>
  <c r="BK185"/>
  <c r="J185"/>
  <c r="BE185" s="1"/>
  <c r="BI181"/>
  <c r="BH181"/>
  <c r="BG181"/>
  <c r="BF181"/>
  <c r="BE181"/>
  <c r="T181"/>
  <c r="R181"/>
  <c r="P181"/>
  <c r="BK181"/>
  <c r="J181"/>
  <c r="BI179"/>
  <c r="BH179"/>
  <c r="BG179"/>
  <c r="BF179"/>
  <c r="T179"/>
  <c r="R179"/>
  <c r="P179"/>
  <c r="BK179"/>
  <c r="J179"/>
  <c r="BE179" s="1"/>
  <c r="BI175"/>
  <c r="BH175"/>
  <c r="BG175"/>
  <c r="BF175"/>
  <c r="BE175"/>
  <c r="T175"/>
  <c r="R175"/>
  <c r="P175"/>
  <c r="BK175"/>
  <c r="J175"/>
  <c r="BI173"/>
  <c r="BH173"/>
  <c r="BG173"/>
  <c r="BF173"/>
  <c r="T173"/>
  <c r="R173"/>
  <c r="P173"/>
  <c r="BK173"/>
  <c r="J173"/>
  <c r="BE173" s="1"/>
  <c r="BI168"/>
  <c r="BH168"/>
  <c r="BG168"/>
  <c r="BF168"/>
  <c r="BE168"/>
  <c r="T168"/>
  <c r="R168"/>
  <c r="P168"/>
  <c r="BK168"/>
  <c r="J168"/>
  <c r="BI163"/>
  <c r="BH163"/>
  <c r="BG163"/>
  <c r="BF163"/>
  <c r="BE163"/>
  <c r="T163"/>
  <c r="R163"/>
  <c r="P163"/>
  <c r="BK163"/>
  <c r="J163"/>
  <c r="BI157"/>
  <c r="BH157"/>
  <c r="BG157"/>
  <c r="BF157"/>
  <c r="BE157"/>
  <c r="T157"/>
  <c r="R157"/>
  <c r="P157"/>
  <c r="BK157"/>
  <c r="J157"/>
  <c r="BI149"/>
  <c r="BH149"/>
  <c r="BG149"/>
  <c r="BF149"/>
  <c r="BE149"/>
  <c r="T149"/>
  <c r="R149"/>
  <c r="P149"/>
  <c r="BK149"/>
  <c r="J149"/>
  <c r="BI141"/>
  <c r="BH141"/>
  <c r="BG141"/>
  <c r="BF141"/>
  <c r="BE141"/>
  <c r="T141"/>
  <c r="R141"/>
  <c r="P141"/>
  <c r="BK141"/>
  <c r="J141"/>
  <c r="BI134"/>
  <c r="BH134"/>
  <c r="BG134"/>
  <c r="BF134"/>
  <c r="BE134"/>
  <c r="T134"/>
  <c r="R134"/>
  <c r="P134"/>
  <c r="BK134"/>
  <c r="J134"/>
  <c r="BI129"/>
  <c r="BH129"/>
  <c r="BG129"/>
  <c r="BF129"/>
  <c r="BE129"/>
  <c r="T129"/>
  <c r="T128" s="1"/>
  <c r="R129"/>
  <c r="R128" s="1"/>
  <c r="P129"/>
  <c r="P128" s="1"/>
  <c r="BK129"/>
  <c r="BK128" s="1"/>
  <c r="J128" s="1"/>
  <c r="J63" s="1"/>
  <c r="J129"/>
  <c r="BI125"/>
  <c r="BH125"/>
  <c r="BG125"/>
  <c r="BF125"/>
  <c r="T125"/>
  <c r="R125"/>
  <c r="P125"/>
  <c r="BK125"/>
  <c r="J125"/>
  <c r="BE125" s="1"/>
  <c r="BI122"/>
  <c r="BH122"/>
  <c r="BG122"/>
  <c r="BF122"/>
  <c r="BE122"/>
  <c r="T122"/>
  <c r="R122"/>
  <c r="P122"/>
  <c r="BK122"/>
  <c r="J122"/>
  <c r="BI113"/>
  <c r="BH113"/>
  <c r="BG113"/>
  <c r="BF113"/>
  <c r="T113"/>
  <c r="R113"/>
  <c r="P113"/>
  <c r="BK113"/>
  <c r="J113"/>
  <c r="BE113" s="1"/>
  <c r="BI111"/>
  <c r="BH111"/>
  <c r="BG111"/>
  <c r="BF111"/>
  <c r="BE111"/>
  <c r="T111"/>
  <c r="R111"/>
  <c r="P111"/>
  <c r="BK111"/>
  <c r="J111"/>
  <c r="BI107"/>
  <c r="BH107"/>
  <c r="BG107"/>
  <c r="F34" s="1"/>
  <c r="BB53" i="1" s="1"/>
  <c r="BF107" i="2"/>
  <c r="T107"/>
  <c r="R107"/>
  <c r="P107"/>
  <c r="BK107"/>
  <c r="J107"/>
  <c r="BE107" s="1"/>
  <c r="BI99"/>
  <c r="F36" s="1"/>
  <c r="BD53" i="1" s="1"/>
  <c r="BD52" s="1"/>
  <c r="BD51" s="1"/>
  <c r="W30" s="1"/>
  <c r="BH99" i="2"/>
  <c r="F35" s="1"/>
  <c r="BC53" i="1" s="1"/>
  <c r="BG99" i="2"/>
  <c r="BF99"/>
  <c r="F33" s="1"/>
  <c r="BA53" i="1" s="1"/>
  <c r="BE99" i="2"/>
  <c r="T99"/>
  <c r="T98" s="1"/>
  <c r="R99"/>
  <c r="R98" s="1"/>
  <c r="P99"/>
  <c r="P98" s="1"/>
  <c r="P97" s="1"/>
  <c r="P96" s="1"/>
  <c r="AU53" i="1" s="1"/>
  <c r="BK99" i="2"/>
  <c r="BK98" s="1"/>
  <c r="J99"/>
  <c r="J92"/>
  <c r="F92"/>
  <c r="J90"/>
  <c r="F90"/>
  <c r="E88"/>
  <c r="F56"/>
  <c r="J55"/>
  <c r="F55"/>
  <c r="F53"/>
  <c r="E51"/>
  <c r="J20"/>
  <c r="E20"/>
  <c r="F93" s="1"/>
  <c r="J19"/>
  <c r="J14"/>
  <c r="J53" s="1"/>
  <c r="E7"/>
  <c r="E84" s="1"/>
  <c r="AS52" i="1"/>
  <c r="AS51" s="1"/>
  <c r="L47"/>
  <c r="AM46"/>
  <c r="L46"/>
  <c r="AM44"/>
  <c r="L44"/>
  <c r="L42"/>
  <c r="L41"/>
  <c r="BK540" i="2" l="1"/>
  <c r="J540" s="1"/>
  <c r="J69" s="1"/>
  <c r="J541"/>
  <c r="J70" s="1"/>
  <c r="BK802" i="3"/>
  <c r="J802" s="1"/>
  <c r="J76" s="1"/>
  <c r="J803"/>
  <c r="J77" s="1"/>
  <c r="J32" i="2"/>
  <c r="AV53" i="1" s="1"/>
  <c r="T97" i="2"/>
  <c r="T96" s="1"/>
  <c r="R97"/>
  <c r="R96" s="1"/>
  <c r="T580" i="3"/>
  <c r="BK97" i="2"/>
  <c r="J98"/>
  <c r="J62" s="1"/>
  <c r="J101" i="3"/>
  <c r="J62" s="1"/>
  <c r="BK100"/>
  <c r="F32"/>
  <c r="AZ54" i="1" s="1"/>
  <c r="J32" i="3"/>
  <c r="AV54" i="1" s="1"/>
  <c r="AT54" s="1"/>
  <c r="J581" i="3"/>
  <c r="J71" s="1"/>
  <c r="BK580"/>
  <c r="J580" s="1"/>
  <c r="J70" s="1"/>
  <c r="T99"/>
  <c r="J33" i="4"/>
  <c r="AW55" i="1" s="1"/>
  <c r="F33" i="4"/>
  <c r="BA55" i="1" s="1"/>
  <c r="BA52" s="1"/>
  <c r="J118" i="5"/>
  <c r="J62" s="1"/>
  <c r="BK117"/>
  <c r="F32" i="2"/>
  <c r="AZ53" i="1" s="1"/>
  <c r="E87" i="3"/>
  <c r="F33"/>
  <c r="BA54" i="1" s="1"/>
  <c r="F56" i="4"/>
  <c r="J98"/>
  <c r="J62" s="1"/>
  <c r="F32"/>
  <c r="AZ55" i="1" s="1"/>
  <c r="J32" i="4"/>
  <c r="AV55" i="1" s="1"/>
  <c r="AT55" s="1"/>
  <c r="R1038" i="4"/>
  <c r="BK1069"/>
  <c r="P1157"/>
  <c r="P1068" s="1"/>
  <c r="R1202"/>
  <c r="BK2439" i="5"/>
  <c r="J2439" s="1"/>
  <c r="J90" s="1"/>
  <c r="J2440"/>
  <c r="J91" s="1"/>
  <c r="BK91" i="6"/>
  <c r="J92"/>
  <c r="J62" s="1"/>
  <c r="J33" i="2"/>
  <c r="AW53" i="1" s="1"/>
  <c r="E47" i="2"/>
  <c r="E47" i="4"/>
  <c r="T98"/>
  <c r="F35"/>
  <c r="BC55" i="1" s="1"/>
  <c r="BC52" s="1"/>
  <c r="R205" i="4"/>
  <c r="T690"/>
  <c r="P1038"/>
  <c r="T1069"/>
  <c r="BK1157"/>
  <c r="J1157" s="1"/>
  <c r="J69" s="1"/>
  <c r="P1202"/>
  <c r="P1132" i="5"/>
  <c r="BK1132"/>
  <c r="J1132" s="1"/>
  <c r="J70" s="1"/>
  <c r="J1133"/>
  <c r="J71" s="1"/>
  <c r="J32" i="6"/>
  <c r="AV57" i="1" s="1"/>
  <c r="F32" i="6"/>
  <c r="AZ57" i="1" s="1"/>
  <c r="R98" i="4"/>
  <c r="F34"/>
  <c r="BB55" i="1" s="1"/>
  <c r="BB52" s="1"/>
  <c r="P205" i="4"/>
  <c r="P97" s="1"/>
  <c r="P96" s="1"/>
  <c r="AU55" i="1" s="1"/>
  <c r="AU52" s="1"/>
  <c r="AU51" s="1"/>
  <c r="R690" i="4"/>
  <c r="BK1038"/>
  <c r="J1038" s="1"/>
  <c r="J65" s="1"/>
  <c r="R1069"/>
  <c r="R1068" s="1"/>
  <c r="T1157"/>
  <c r="BK1202"/>
  <c r="J1202" s="1"/>
  <c r="J70" s="1"/>
  <c r="P116" i="5"/>
  <c r="AU56" i="1" s="1"/>
  <c r="T2439" i="5"/>
  <c r="T116" s="1"/>
  <c r="T91" i="6"/>
  <c r="T90" s="1"/>
  <c r="J32" i="5"/>
  <c r="AV56" i="1" s="1"/>
  <c r="AT56" s="1"/>
  <c r="E47" i="6"/>
  <c r="J53"/>
  <c r="J33"/>
  <c r="AW57" i="1" s="1"/>
  <c r="J53" i="5"/>
  <c r="J33"/>
  <c r="AW56" i="1" s="1"/>
  <c r="F56" i="6"/>
  <c r="AX52" i="1" l="1"/>
  <c r="BB51"/>
  <c r="BC51"/>
  <c r="AY52"/>
  <c r="BA51"/>
  <c r="AW52"/>
  <c r="BK1068" i="4"/>
  <c r="J1068" s="1"/>
  <c r="J67" s="1"/>
  <c r="J1069"/>
  <c r="J68" s="1"/>
  <c r="J117" i="5"/>
  <c r="J61" s="1"/>
  <c r="BK116"/>
  <c r="J116" s="1"/>
  <c r="BK99" i="3"/>
  <c r="J99" s="1"/>
  <c r="J100"/>
  <c r="J61" s="1"/>
  <c r="R97" i="4"/>
  <c r="R96" s="1"/>
  <c r="T1068"/>
  <c r="BK97"/>
  <c r="AT53" i="1"/>
  <c r="J97" i="2"/>
  <c r="J61" s="1"/>
  <c r="BK96"/>
  <c r="J96" s="1"/>
  <c r="AZ52" i="1"/>
  <c r="J91" i="6"/>
  <c r="J61" s="1"/>
  <c r="BK90"/>
  <c r="J90" s="1"/>
  <c r="AT57" i="1"/>
  <c r="T97" i="4"/>
  <c r="AV52" i="1" l="1"/>
  <c r="AT52" s="1"/>
  <c r="AZ51"/>
  <c r="J29" i="6"/>
  <c r="J60"/>
  <c r="AW51" i="1"/>
  <c r="AK27" s="1"/>
  <c r="W27"/>
  <c r="J29" i="5"/>
  <c r="J60"/>
  <c r="BK96" i="4"/>
  <c r="J96" s="1"/>
  <c r="J97"/>
  <c r="J61" s="1"/>
  <c r="J29" i="3"/>
  <c r="J60"/>
  <c r="AY51" i="1"/>
  <c r="W29"/>
  <c r="T96" i="4"/>
  <c r="J29" i="2"/>
  <c r="J60"/>
  <c r="W28" i="1"/>
  <c r="AX51"/>
  <c r="J29" i="4" l="1"/>
  <c r="J60"/>
  <c r="W26" i="1"/>
  <c r="AV51"/>
  <c r="AG54"/>
  <c r="AN54" s="1"/>
  <c r="J38" i="3"/>
  <c r="J38" i="5"/>
  <c r="AG56" i="1"/>
  <c r="AN56" s="1"/>
  <c r="AG57"/>
  <c r="AN57" s="1"/>
  <c r="J38" i="6"/>
  <c r="AG53" i="1"/>
  <c r="J38" i="2"/>
  <c r="AG55" i="1" l="1"/>
  <c r="AN55" s="1"/>
  <c r="J38" i="4"/>
  <c r="AG52" i="1"/>
  <c r="AN53"/>
  <c r="AK26"/>
  <c r="AT51"/>
  <c r="AN52" l="1"/>
  <c r="AG51"/>
  <c r="AN51" l="1"/>
  <c r="AK23"/>
  <c r="AK32" s="1"/>
</calcChain>
</file>

<file path=xl/sharedStrings.xml><?xml version="1.0" encoding="utf-8"?>
<sst xmlns="http://schemas.openxmlformats.org/spreadsheetml/2006/main" count="52753" uniqueCount="4959">
  <si>
    <t>Export VZ</t>
  </si>
  <si>
    <t>List obsahuje:</t>
  </si>
  <si>
    <t>1) Rekapitulace stavby</t>
  </si>
  <si>
    <t>2) Rekapitulace objektů stavby a soupisů prací</t>
  </si>
  <si>
    <t>3.0</t>
  </si>
  <si>
    <t/>
  </si>
  <si>
    <t>False</t>
  </si>
  <si>
    <t>{ccb516e3-bea6-4439-993f-8df46fc08ba3}</t>
  </si>
  <si>
    <t>&gt;&gt;  skryté sloupce  &lt;&lt;</t>
  </si>
  <si>
    <t>0,01</t>
  </si>
  <si>
    <t>21</t>
  </si>
  <si>
    <t>15</t>
  </si>
  <si>
    <t>REKAPITULACE STAVBY</t>
  </si>
  <si>
    <t>v ---  níže se nacházejí doplnkové a pomocné údaje k sestavám  --- v</t>
  </si>
  <si>
    <t>Návod na vyplnění</t>
  </si>
  <si>
    <t>0,001</t>
  </si>
  <si>
    <t>Kód:</t>
  </si>
  <si>
    <t>R16-066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</si>
  <si>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</si>
  <si>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</si>
  <si>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AQUACENTRUM TEPLICE - DĚTSKÝ SVĚT</t>
  </si>
  <si>
    <t>KSO:</t>
  </si>
  <si>
    <t>801 54 14</t>
  </si>
  <si>
    <t>CC-CZ:</t>
  </si>
  <si>
    <t>12653</t>
  </si>
  <si>
    <t>Místo:</t>
  </si>
  <si>
    <t>Teplice</t>
  </si>
  <si>
    <t>Datum:</t>
  </si>
  <si>
    <t>10.11.2016</t>
  </si>
  <si>
    <t>CZ-CPV:</t>
  </si>
  <si>
    <t>45000000-7</t>
  </si>
  <si>
    <t>CZ-CPA:</t>
  </si>
  <si>
    <t>41.00.48</t>
  </si>
  <si>
    <t>Zadavatel:</t>
  </si>
  <si>
    <t>IČ:</t>
  </si>
  <si>
    <t>0,1</t>
  </si>
  <si>
    <t>AQUACENTRUM TEPLICE</t>
  </si>
  <si>
    <t>DIČ:</t>
  </si>
  <si>
    <t>Uchazeč:</t>
  </si>
  <si>
    <t>Vyplň údaj</t>
  </si>
  <si>
    <t>Projektant:</t>
  </si>
  <si>
    <t>28693213</t>
  </si>
  <si>
    <t>True</t>
  </si>
  <si>
    <t>PROJEKTY CZ, s.r.o.</t>
  </si>
  <si>
    <t>CZ28693213</t>
  </si>
  <si>
    <t>1</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</si>
  <si>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</si>
  <si>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</si>
  <si>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</si>
  <si>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</si>
  <si>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</si>
  <si>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</si>
  <si>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</si>
  <si>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</si>
  <si>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</si>
  <si>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</si>
  <si>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</si>
  <si>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</si>
  <si>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</si>
  <si>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</si>
  <si>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</si>
  <si>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</si>
  <si>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</si>
  <si>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</si>
  <si>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</si>
  <si>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</si>
  <si>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</si>
  <si>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</si>
  <si>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</si>
  <si>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</si>
  <si>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</si>
  <si>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</si>
  <si>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</si>
  <si>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</si>
  <si>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</si>
  <si>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</si>
  <si>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</si>
  <si>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</si>
  <si>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</si>
  <si>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</si>
  <si>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</si>
  <si>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</si>
  <si>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</si>
  <si>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</si>
  <si>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</si>
  <si>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</si>
  <si>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100.00 - Přístavba a stavební úpravy</t>
  </si>
  <si>
    <t>STA</t>
  </si>
  <si>
    <t>{e4077893-b6ad-46ad-970e-d401d3ac7526}</t>
  </si>
  <si>
    <t>2</t>
  </si>
  <si>
    <t>/</t>
  </si>
  <si>
    <t>01</t>
  </si>
  <si>
    <t>SO 100.01 - Stavební úpravy v 1.PP (mimo výtahu)</t>
  </si>
  <si>
    <t>Soupis</t>
  </si>
  <si>
    <t>{f94d6400-4252-428b-b05f-8de2502c5bc3}</t>
  </si>
  <si>
    <t>02</t>
  </si>
  <si>
    <t>SO 100.02 - Stavební úpravy (vestavba výtahu a schodiště)</t>
  </si>
  <si>
    <t>{d33d6dfc-bdfc-4caf-9941-42654c993cc7}</t>
  </si>
  <si>
    <t>03</t>
  </si>
  <si>
    <t>SO 100.03 - Stavební úpravy v 1.NP</t>
  </si>
  <si>
    <t>{53b2b87c-67ee-4ba0-95f7-aca4bbb37b6f}</t>
  </si>
  <si>
    <t>04</t>
  </si>
  <si>
    <t>SO 100.04 - Přístavba a nástavba</t>
  </si>
  <si>
    <t>{b6798249-84f8-4602-946c-d24e58b757ab}</t>
  </si>
  <si>
    <t>05</t>
  </si>
  <si>
    <t>VRN</t>
  </si>
  <si>
    <t>{4433f438-d35f-4551-be6e-abf75af36e92}</t>
  </si>
  <si>
    <t>1) Krycí list soupisu</t>
  </si>
  <si>
    <t>2) Rekapitulace</t>
  </si>
  <si>
    <t>3) Soupis prací</t>
  </si>
  <si>
    <t>Zpět na list:</t>
  </si>
  <si>
    <t>Rekapitulace stavby</t>
  </si>
  <si>
    <t>KRYCÍ LIST SOUPISU</t>
  </si>
  <si>
    <t>Objekt:</t>
  </si>
  <si>
    <t>1 - SO 100.00 - Přístavba a stavební úpravy</t>
  </si>
  <si>
    <t>Soupis:</t>
  </si>
  <si>
    <t>01 - SO 100.01 - Stavební úpravy v 1.PP (mimo výtahu)</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</si>
  <si>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</si>
  <si>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</si>
  <si>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</si>
  <si>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</si>
  <si>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</si>
  <si>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</si>
  <si>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</si>
  <si>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</si>
  <si>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</si>
  <si>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</si>
  <si>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</si>
  <si>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</si>
  <si>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</si>
  <si>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</si>
  <si>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</si>
  <si>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763 - Konstrukce suché výstavby</t>
  </si>
  <si>
    <t xml:space="preserve">    766 - Konstrukce truhlářské</t>
  </si>
  <si>
    <t xml:space="preserve">    783 - Dokončovací práce - nátěry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</si>
  <si>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</si>
  <si>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</si>
  <si>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</si>
  <si>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</si>
  <si>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</si>
  <si>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</si>
  <si>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</si>
  <si>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</si>
  <si>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</si>
  <si>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</si>
  <si>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</si>
  <si>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</si>
  <si>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</si>
  <si>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</si>
  <si>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</si>
  <si>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</si>
  <si>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</si>
  <si>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</si>
  <si>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</si>
  <si>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</si>
  <si>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139711101</t>
  </si>
  <si>
    <t>Vykopávka v uzavřených prostorách s naložením výkopku na dopravní prostředek v hornině tř. 1 až 4</t>
  </si>
  <si>
    <t>m3</t>
  </si>
  <si>
    <t>CS ÚRS 2017 01</t>
  </si>
  <si>
    <t>4</t>
  </si>
  <si>
    <t>1083336684</t>
  </si>
  <si>
    <t>PSC</t>
  </si>
  <si>
    <t xml:space="preserve">Poznámka k souboru cen:_x000D_
1. V cenách nejsou započteny náklady na podchycení stavebních konstrukcí a případné odvětrávání pracovního prostoru. </t>
  </si>
  <si>
    <t>VV</t>
  </si>
  <si>
    <t>"viz.výkr.č. D.1.2.05 + D.1.1.5"</t>
  </si>
  <si>
    <t>"1.PP - obetonování původních sloupů"</t>
  </si>
  <si>
    <t>8*(2,100*2,100)*1,250</t>
  </si>
  <si>
    <t>"odpočet objemu původní piloty" -8*(PI*0,600*0,600*1,250)</t>
  </si>
  <si>
    <t>Mezisoučet - úprava původní piloty P2</t>
  </si>
  <si>
    <t>3</t>
  </si>
  <si>
    <t>Součet</t>
  </si>
  <si>
    <t>162201211</t>
  </si>
  <si>
    <t>Vodorovné přemístění výkopku nebo sypaniny stavebním kolečkem s naložením a vyprázdněním kolečka na hromady nebo do dopravního prostředku na vzdálenost do 10 m z horniny tř. 1 až 4</t>
  </si>
  <si>
    <t>2031188409</t>
  </si>
  <si>
    <t>"k místu centrální nakládky"</t>
  </si>
  <si>
    <t>32,79</t>
  </si>
  <si>
    <t>162201219</t>
  </si>
  <si>
    <t>Vodorovné přemístění výkopku nebo sypaniny stavebním kolečkem s naložením a vyprázdněním kolečka na hromady nebo do dopravního prostředku na vzdálenost do 10 m z horniny Příplatek k ceně za každých dalších 10 m</t>
  </si>
  <si>
    <t>-1837679974</t>
  </si>
  <si>
    <t>32,79*4 'Přepočtené koeficientem množství</t>
  </si>
  <si>
    <t>162701105</t>
  </si>
  <si>
    <t>Vodorovné přemístění výkopku nebo sypaniny po suchu na obvyklém dopravním prostředku, bez naložení výkopku, avšak se složením bez rozhrnutí z horniny tř. 1 až 4 na vzdálenost přes 9 000 do 10 000 m</t>
  </si>
  <si>
    <t>-30925346</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</si>
  <si>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</si>
  <si>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"od místa centrální nakládky na řízenou skládku"</t>
  </si>
  <si>
    <t>5</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</si>
  <si>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</si>
  <si>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</si>
  <si>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13246021</t>
  </si>
  <si>
    <t>32,79*5 'Přepočtené koeficientem množství</t>
  </si>
  <si>
    <t>6</t>
  </si>
  <si>
    <t>171201211</t>
  </si>
  <si>
    <t>Uložení sypaniny poplatek za uložení sypaniny na skládce (skládkovné)</t>
  </si>
  <si>
    <t>t</t>
  </si>
  <si>
    <t>-1710698538</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</si>
  <si>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</si>
  <si>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32,79*1,7 'Přepočtené koeficientem množství</t>
  </si>
  <si>
    <t>Zakládání</t>
  </si>
  <si>
    <t>7</t>
  </si>
  <si>
    <t>224511114</t>
  </si>
  <si>
    <t>Maloprofilové vrty průběžným sacím vrtáním průměru přes 195 do 245 mm do úklonu 45 st. v hl 0 až 25 m v hornině tř. III a IV</t>
  </si>
  <si>
    <t>m</t>
  </si>
  <si>
    <t>722831707</t>
  </si>
  <si>
    <t>"viz. část statika"</t>
  </si>
  <si>
    <t>"mikropiloty pro základy ocelových sloupů - pod úrovní stávající podlahy"</t>
  </si>
  <si>
    <t>8*(3,290*4)</t>
  </si>
  <si>
    <t>8</t>
  </si>
  <si>
    <t>271532212</t>
  </si>
  <si>
    <t>Podsyp pod základové konstrukce se zhutněním a urovnáním povrchu z kameniva hrubého, frakce 16 - 32 mm</t>
  </si>
  <si>
    <t>-522487993</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</si>
  <si>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</si>
  <si>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"viz.výkr.č. D.1.2.05"</t>
  </si>
  <si>
    <t>8*(2,100*2,100)*0,150</t>
  </si>
  <si>
    <t>"odpočet objemu původní piloty" -8*(PI*0,600*0,600*0,150)</t>
  </si>
  <si>
    <t>9</t>
  </si>
  <si>
    <t>273313511</t>
  </si>
  <si>
    <t>Základy z betonu prostého desky z betonu kamenem neprokládaného tř. C 12/15</t>
  </si>
  <si>
    <t>-1331573920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</si>
  <si>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</si>
  <si>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"1.PP - obetonování původních sloupů - vyrovnávací vrstva tl.50 mm"</t>
  </si>
  <si>
    <t>8*(2,100*2,100)*0,050</t>
  </si>
  <si>
    <t>"odpočet objemu původní piloty" -8*(PI*0,600*0,600*0,050)</t>
  </si>
  <si>
    <t>"přípočet 3% na betonáž přímo do výkopu bez bednění" (1,764-0,452)*3/100</t>
  </si>
  <si>
    <t>10</t>
  </si>
  <si>
    <t>275322611</t>
  </si>
  <si>
    <t>Základy z betonu železového (bez výztuže) patky z betonu se zvýšenými nároky na prostředí tř. C 30/37</t>
  </si>
  <si>
    <t>-1003194839</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</si>
  <si>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</si>
  <si>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8*(2,100*2,100)*1,000</t>
  </si>
  <si>
    <t>"odpočet objemu původní piloty" -8*(PI*0,600*0,600*1,000)</t>
  </si>
  <si>
    <t>"přípočet 3% na betonáž přímo do výkopu bez bednění" (35,280-9,048)*3/100</t>
  </si>
  <si>
    <t>11</t>
  </si>
  <si>
    <t>275361821</t>
  </si>
  <si>
    <t>Výztuž základů patek z betonářské oceli 10 505 (R)</t>
  </si>
  <si>
    <t>-607488664</t>
  </si>
  <si>
    <t xml:space="preserve">Poznámka k souboru cen:_x000D_
1. Ceny platí pro desky rovné, s náběhy, hřibové nebo upnuté do žeber včetně výztuže těchto žeber. </t>
  </si>
  <si>
    <t>27,019*120,000*0,001</t>
  </si>
  <si>
    <t>12</t>
  </si>
  <si>
    <t>279321348</t>
  </si>
  <si>
    <t>Základové zdi z betonu železového (bez výztuže) bez zvláštních nároků na vliv prostředí tř. C 30/37</t>
  </si>
  <si>
    <t>-1360993404</t>
  </si>
  <si>
    <t xml:space="preserve">Poznámka k souboru cen:_x000D_
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a) bednění; tyto se oceňují cenami souboru cen 279 35-11 Bednění základových zdí, b) dodání a uložení výztuže; tyto se oceňují cenami souboru cen 279 36- . . Výztuž základových zdí nosných. </t>
  </si>
  <si>
    <t>"1.PP - podbetonování ocelových sloupů"</t>
  </si>
  <si>
    <t>3*(0,750*(3,200*0,600))</t>
  </si>
  <si>
    <t>13</t>
  </si>
  <si>
    <t>279351101</t>
  </si>
  <si>
    <t>Bednění základových zdí svislé nebo šikmé (odkloněné), půdorysně přímé nebo zalomené ve volných nebo zapažených jámách, rýhách, šachtách, včetně případných vzpěr, jednostranné zřízení</t>
  </si>
  <si>
    <t>m2</t>
  </si>
  <si>
    <t>24189841</t>
  </si>
  <si>
    <t xml:space="preserve">Poznámka k souboru cen:_x000D_
1. Položky -1101, -1102, -1105 a -1106 nelze použít pro bednění výšky přes 4 m při předepsané nepřetržité betonáži konstrukce. Toto bednění se oceňuje individuálně. </t>
  </si>
  <si>
    <t>3*(0,600*(3,200+0,600*2))</t>
  </si>
  <si>
    <t>14</t>
  </si>
  <si>
    <t>279351102</t>
  </si>
  <si>
    <t>Bednění základových zdí svislé nebo šikmé (odkloněné), půdorysně přímé nebo zalomené ve volných nebo zapažených jámách, rýhách, šachtách, včetně případných vzpěr, jednostranné odstranění</t>
  </si>
  <si>
    <t>-584538999</t>
  </si>
  <si>
    <t>279361821</t>
  </si>
  <si>
    <t>Výztuž základových zdí nosných svislých nebo odkloněných od svislice, rovinných nebo oblých, deskových nebo žebrových, včetně výztuže jejich žeber z betonářské oceli 10 505 (R) nebo BSt 500</t>
  </si>
  <si>
    <t>-1931427746</t>
  </si>
  <si>
    <t>3*(0,750*(3,200*0,600))*165,000*0,001</t>
  </si>
  <si>
    <t>16</t>
  </si>
  <si>
    <t>281602111</t>
  </si>
  <si>
    <t>Injektování povrchové s dvojitým obturátorem mikropilot nebo kotev tlakem do 0,60 MPa</t>
  </si>
  <si>
    <t>hod</t>
  </si>
  <si>
    <t>1397421445</t>
  </si>
  <si>
    <t xml:space="preserve">Poznámka k souboru cen:_x000D_
1. Ceny nelze použít pro injektování: a) jednoduchým obturátorem; toto injektování se oceňuje cenami souboru cen 28. 60-11 Injektování, b) aktivovanou maltou; toto injektování se oceňuje cenami souboru cen 28. 60-41 Injektování aktivovanými směsmi, c) vysokotlaké s dvojitým obturátorem; toto injektování se oceňuje cenami souboru cen 282 60-31 Injektování vysokotlaké s dvojitým obturátorem, d) organickými pryskyřicemi neředitelnými vodou; toto injektování se oceňuje cenami souboru cen 282 60-51 Injektování povrchové vysokotlaké pryskyřicemi neředitelnými vodou, e) živicemi za tepla; toto injektování se oceňuje individuálně, f) tryskové; tato injektáž se oceňuje cenami souboru cen 282 61-21 Trysková injektáž. 2. Rozhodující pro volbu ceny podle výšky tlaku je maximální tlak na jednom vrtu. </t>
  </si>
  <si>
    <t>17</t>
  </si>
  <si>
    <t>M</t>
  </si>
  <si>
    <t>589337310</t>
  </si>
  <si>
    <t>směs pro beton třída C35/45 XF4 frakce do 8 mm</t>
  </si>
  <si>
    <t>-874091841</t>
  </si>
  <si>
    <t>32*(PI*0,110*0,110*3,590)</t>
  </si>
  <si>
    <t>"přípočet 5%" 4,367*5/100</t>
  </si>
  <si>
    <t>18</t>
  </si>
  <si>
    <t>282602119</t>
  </si>
  <si>
    <t>Injektování povrchové s dvojitým obturátorem mikropilot nebo kotev Příplatek k ceně za injektování v podzemí nebo uzavřeném prostoru</t>
  </si>
  <si>
    <t>-1744410510</t>
  </si>
  <si>
    <t>Svislé a kompletní konstrukce</t>
  </si>
  <si>
    <t>19</t>
  </si>
  <si>
    <t>310901113</t>
  </si>
  <si>
    <t>Úprava líce při zdění režného zdiva bez spárování jakékoliv vazby, popř. předlohy, prováděná volně bez lišt (např. do šňůry)</t>
  </si>
  <si>
    <t>-1332377302</t>
  </si>
  <si>
    <t xml:space="preserve">Poznámka k souboru cen:_x000D_
1. Množství měrných jednotek se určuje jako u omítek. </t>
  </si>
  <si>
    <t>"viz.výkr.č. D.1.4.H.1"</t>
  </si>
  <si>
    <t>"m.č. 001 (příčka u rampy)"</t>
  </si>
  <si>
    <t>3,990*6,500*2</t>
  </si>
  <si>
    <t>"obnovené příčky m.č. 007,008,008"</t>
  </si>
  <si>
    <t>3,220*(2,475+1,900+0,325)*2</t>
  </si>
  <si>
    <t>"odpočet otvoru" -1*(0,900*1,970)*2</t>
  </si>
  <si>
    <t>"obnovená příčka m.č.004"</t>
  </si>
  <si>
    <t>3,220*(1,000+1,100)</t>
  </si>
  <si>
    <t>20</t>
  </si>
  <si>
    <t>317151124</t>
  </si>
  <si>
    <t>Překlady ploché vápenopískové osazené do tenkého maltového lože, výšky překladu 123 mm, šířky 150 mm, délky 1250 mm</t>
  </si>
  <si>
    <t>kus</t>
  </si>
  <si>
    <t>366467647</t>
  </si>
  <si>
    <t xml:space="preserve">Poznámka k souboru cen:_x000D_
1. V cenách jsou započteny náklady na: a) dodání a uložení překladu předepsané délky, včetně podmazání ložné plochy tenkovrstvou maltou, b) montážní podepření plochých překladů tak, aby světlá vzdálenost mezi podporou a okrajem otvoru nebo mezi podporami byla maximálně 1,25 m. 2. Množství jednotek se určuje v kusech překladů podle šířky a světlosti otvoru. Minimální délka uložení překladu je 115 mm na každé straně. </t>
  </si>
  <si>
    <t>"překlad nad otvorem do m.č. 009"</t>
  </si>
  <si>
    <t>1,000</t>
  </si>
  <si>
    <t>342278012</t>
  </si>
  <si>
    <t>Příčky z cihel nebo tvárnic nepálených vápenopískových na maltu cementovou z cihel plných 290x140x65 mm, tloušťky stěny 140 mm, P 30</t>
  </si>
  <si>
    <t>-1818768687</t>
  </si>
  <si>
    <t>3,990*6,500</t>
  </si>
  <si>
    <t>3,220*(2,475+1,900+0,325)</t>
  </si>
  <si>
    <t>"odpočet otvoru" -1*(0,900*1,970)</t>
  </si>
  <si>
    <t>22</t>
  </si>
  <si>
    <t>342291112</t>
  </si>
  <si>
    <t>Ukotvení příček polyuretanovou pěnou, tl. příčky přes 100 mm</t>
  </si>
  <si>
    <t>797221637</t>
  </si>
  <si>
    <t xml:space="preserve">Poznámka k souboru cen:_x000D_
1. V cenách -1111 a -1112 jsou započteny náklady na dodání a aplikaci polyuretanové pěny ve spreji a na odříznutí zatvrdlé pěny u líce příčky. 2. Ceny -1111 a -1112 lze použít i pro ukotvení příček ke stropu. 3. Množství jednotek se určuje v m styku příčky s konstrukcí (výšky příčky). </t>
  </si>
  <si>
    <t>6,500</t>
  </si>
  <si>
    <t>2,475+1,900+0,325</t>
  </si>
  <si>
    <t>"obnovená příčky m.č.004"</t>
  </si>
  <si>
    <t>1,000+1,100</t>
  </si>
  <si>
    <t>23</t>
  </si>
  <si>
    <t>342291121</t>
  </si>
  <si>
    <t>Ukotvení příček plochými kotvami, do konstrukce cihelné</t>
  </si>
  <si>
    <t>-1449773174</t>
  </si>
  <si>
    <t>3,990</t>
  </si>
  <si>
    <t>3,220*5</t>
  </si>
  <si>
    <t>3,220*2</t>
  </si>
  <si>
    <t>Úpravy povrchů, podlahy a osazování výplní</t>
  </si>
  <si>
    <t>24</t>
  </si>
  <si>
    <t>612121101</t>
  </si>
  <si>
    <t>Zatření spár vnitřních povrchů cementovou maltou, ploch z cihel stěn</t>
  </si>
  <si>
    <t>-867832369</t>
  </si>
  <si>
    <t>"příčky z VPC cihel"</t>
  </si>
  <si>
    <t>"m.č. 001" 3,990*(3,000+0,150+6,500)</t>
  </si>
  <si>
    <t>"m.č.004" 3,220*(1,000*2+1,100*2)</t>
  </si>
  <si>
    <t>"m.č. 007" 3,220*(1,200+2,475)</t>
  </si>
  <si>
    <t>"m.č. 008" 3,220*(0,325+1,950)</t>
  </si>
  <si>
    <t>"m.č. 009" 3,220*(2,000*2+1,950*2)</t>
  </si>
  <si>
    <t>"odpočet otvoru" -2*(0,900*1,970)</t>
  </si>
  <si>
    <t>25</t>
  </si>
  <si>
    <t>612631001</t>
  </si>
  <si>
    <t>Spárování vnitřních ploch pohledového zdiva z cihel, spárovací maltou stěn</t>
  </si>
  <si>
    <t>-1716463649</t>
  </si>
  <si>
    <t xml:space="preserve">Poznámka k souboru cen:_x000D_
1. Ceny jsou určeny pro ocenění dodatečného povrchového spárování vnitřních ploch pohledového zdiva spárovací maltou. </t>
  </si>
  <si>
    <t>26</t>
  </si>
  <si>
    <t>613111001</t>
  </si>
  <si>
    <t>Ubroušení výstupků betonu po odbednění neomítaných vnitřních ploch ze spár bednicích desek do roviny povrchu pilířů nebo sloupů</t>
  </si>
  <si>
    <t>-256887826</t>
  </si>
  <si>
    <t xml:space="preserve">Poznámka k souboru cen:_x000D_
1. V cenách nejsou započteny náklady na zahlazení povrchu cementovou maltou; tyto se oceňují cenami souboru cen 61. 11-11.. Vyspravení povrchu neomítaných vnitřních ploch. </t>
  </si>
  <si>
    <t>3*(3,200*0,600)</t>
  </si>
  <si>
    <t>27</t>
  </si>
  <si>
    <t>613111111</t>
  </si>
  <si>
    <t>Vyspravení povrchu neomítaných vnitřních ploch monolitických betonových nebo železobetonových konstrukcí rozetřením vysprávky do ztracena maltou cementovou celoplošně pilířů nebo sloupů</t>
  </si>
  <si>
    <t>1372396633</t>
  </si>
  <si>
    <t xml:space="preserve">Poznámka k souboru cen:_x000D_
1. Ceny -1121 jsou určeny pro lokální vyspravení povrchu do 30% z celkové plochy povrchu (např. zahlazení spár po odbednění), plocha větší než 30% se oceňuje cenami pro celoplošné vyspravení povrchu -1111. 2. Pro ocenění betonových konstrukcí z prefabrikovaných dílců je rozhodující: a) u stropních a schodišťových konstrukcí šířka dílců; jsou-li na strop kladeny dílce různé šířky, určuje se pro všechny dílce jediná cena podle množství m2 převládajícího výskytu dílců téže šířky, b) u stěnových konstrukcí délka dílců; jsou-li dílce různé délky, určuje se pro všechny dílce v podlaží jediná cena podle množství m2 převládajícího výskytu dílců téže délky. 3. Ceny jsou určeny pod úpravu povrchu vyžadující rovinný podklad, jako konečná zednická úprava (např. pod tapetování, malbu či nátěr). 4. Ceny nelze použít, je-li předepsána omítka. 5. Měrná jednotka se určuje v m2 celkové plochy betonového povrchu vnitřních ploch. </t>
  </si>
  <si>
    <t>28</t>
  </si>
  <si>
    <t>613131111</t>
  </si>
  <si>
    <t>Podkladní a spojovací vrstva vnitřních omítaných ploch polymercementový spojovací můstek nanášený ručně pilířů nebo sloupů</t>
  </si>
  <si>
    <t>-391934576</t>
  </si>
  <si>
    <t>29</t>
  </si>
  <si>
    <t>629991001</t>
  </si>
  <si>
    <t>Zakrytí vnějších ploch před znečištěním včetně pozdějšího odkrytí ploch podélných rovných (např. chodníků) fólií položenou volně</t>
  </si>
  <si>
    <t>1644569179</t>
  </si>
  <si>
    <t xml:space="preserve">Poznámka k souboru cen:_x000D_
1. V ceně -1012 nejsou započteny náklady na dodávku a montáž začišťovací lišty; tyto se oceňují cenou 622 14-3004 této části katalogu a materiálem ve specifikaci. </t>
  </si>
  <si>
    <t>"viz. výkr.č. D.1.4.H.1"</t>
  </si>
  <si>
    <t>"transportní trasa"</t>
  </si>
  <si>
    <t>"m.č. 034" 68,400</t>
  </si>
  <si>
    <t>30</t>
  </si>
  <si>
    <t>631311131</t>
  </si>
  <si>
    <t>Doplnění dosavadních mazanin prostým betonem s dodáním hmot, bez potěru, plochy jednotlivě do 1 m2 a tl. přes 80 mm</t>
  </si>
  <si>
    <t>1585948209</t>
  </si>
  <si>
    <t>"zpětné dobetonování podlah po úpravě příček"</t>
  </si>
  <si>
    <t>"m.č. 008" 0,150*(0,325*1,950)</t>
  </si>
  <si>
    <t>31</t>
  </si>
  <si>
    <t>631312131</t>
  </si>
  <si>
    <t>Doplnění dosavadních mazanin prostým betonem s dodáním hmot, bez potěru, plochy jednotlivě přes 1 m2 do 4 m2 a tl. přes 80 mm</t>
  </si>
  <si>
    <t>-1612075838</t>
  </si>
  <si>
    <t>"m.č. 004" 0,150*(1,000*2,400)</t>
  </si>
  <si>
    <t>"m.č. 007" 0,150*(2,475*1,200)</t>
  </si>
  <si>
    <t>"m.č. 009" 0,150*(2,000*1,950)</t>
  </si>
  <si>
    <t>Mezisoučet</t>
  </si>
  <si>
    <t>"viz. výkr.č. D.1.2.05"</t>
  </si>
  <si>
    <t>"zpětné dobetonování podlah po úpravě pilot P2"</t>
  </si>
  <si>
    <t>"m.č. 001" 0,150*(3*(2,700*2,700-(0,400*0,400)))</t>
  </si>
  <si>
    <t>32</t>
  </si>
  <si>
    <t>631312141</t>
  </si>
  <si>
    <t>Doplnění dosavadních mazanin prostým betonem s dodáním hmot, bez potěru, plochy jednotlivě rýh v dosavadních mazaninách</t>
  </si>
  <si>
    <t>730825686</t>
  </si>
  <si>
    <t>"m.č. 001 - dobetonování rampy v pruhu š. 300 mm"</t>
  </si>
  <si>
    <t>0,150*(0,300*6,500)</t>
  </si>
  <si>
    <t>33</t>
  </si>
  <si>
    <t>631362021</t>
  </si>
  <si>
    <t>Výztuž mazanin ze svařovaných sítí z drátů typu KARI</t>
  </si>
  <si>
    <t>-1219015085</t>
  </si>
  <si>
    <t>"2 x KARI 8/100/100 mm"</t>
  </si>
  <si>
    <t>"m.č. 004" 1,000*2,400*7,900*2*0,001</t>
  </si>
  <si>
    <t>"m.č. 007" 2,475*1,200*7,900*2*0,001</t>
  </si>
  <si>
    <t>"m.č. 008" 0,325*1,950*7,900*2*0,001</t>
  </si>
  <si>
    <t>"m.č. 009" 2,000*1,950*7,900*2*0,001</t>
  </si>
  <si>
    <t>"dobetonování rampy v pruhu š. 300 mm"</t>
  </si>
  <si>
    <t>"m.č. 001" (0,300*6,500)*7,900*2*0,001</t>
  </si>
  <si>
    <t>"přípočet 30% na prostřih a stykování" (0,038+0,047+0,010+0,062+0,031)*30/100</t>
  </si>
  <si>
    <t>"m.č. 001" 8*(2,100*2,100-(0,400*0,400))*7,900*2*0,001</t>
  </si>
  <si>
    <t>"přípočet 30% na prostřih a stykování" 0,537*30/100</t>
  </si>
  <si>
    <t>34</t>
  </si>
  <si>
    <t>632451411</t>
  </si>
  <si>
    <t>Doplnění cementového potěru na mazaninách a betonových podkladech (s dodáním hmot), hlazeného dřevěným nebo ocelovým hladítkem, plochy jednotlivě do 1 m2 a tl. do 10 mm</t>
  </si>
  <si>
    <t>1020165986</t>
  </si>
  <si>
    <t>"m.č. 008" 0,325*1,950</t>
  </si>
  <si>
    <t>35</t>
  </si>
  <si>
    <t>632452411</t>
  </si>
  <si>
    <t>Doplnění cementového potěru na mazaninách a betonových podkladech (s dodáním hmot), hlazeného dřevěným nebo ocelovým hladítkem, plochy jednotlivě přes 1 m2 do 4 m2 a tl. do 10 mm</t>
  </si>
  <si>
    <t>41100117</t>
  </si>
  <si>
    <t>"m.č. 004" 1,000*2,400</t>
  </si>
  <si>
    <t>"m.č. 007" 2,475*1,200</t>
  </si>
  <si>
    <t>"m.č. 009" 2,000*1,950</t>
  </si>
  <si>
    <t>"m.č. 001" 8*(2,100*2,100-(0,400*0,400))</t>
  </si>
  <si>
    <t>36</t>
  </si>
  <si>
    <t>633811111</t>
  </si>
  <si>
    <t>Broušení betonových podlah nerovností do 2 mm (stržení šlemu)</t>
  </si>
  <si>
    <t>2137139429</t>
  </si>
  <si>
    <t>"m.č. 001" 0,300*6,500</t>
  </si>
  <si>
    <t>37</t>
  </si>
  <si>
    <t>634111116</t>
  </si>
  <si>
    <t>Obvodová dilatace mezi stěnou a mazaninou pružnou těsnicí páskou výšky 150 mm</t>
  </si>
  <si>
    <t>797736348</t>
  </si>
  <si>
    <t>"m.č. 004" 1,000*2+2,400*2</t>
  </si>
  <si>
    <t>"m.č. 007" 2,475*2+1,200*2</t>
  </si>
  <si>
    <t>"m.č. 008" 0,325*2+1,950*2</t>
  </si>
  <si>
    <t>"m.č. 009" 2,000*2+1,950*2</t>
  </si>
  <si>
    <t>"m.č. 001" 0,300*2+6,500*2</t>
  </si>
  <si>
    <t>38</t>
  </si>
  <si>
    <t>635111232</t>
  </si>
  <si>
    <t>Násyp ze štěrkopísku, písku nebo kameniva pod podlahy se zhutněním z kameniva drobného 0-4</t>
  </si>
  <si>
    <t>865848048</t>
  </si>
  <si>
    <t xml:space="preserve">Poznámka k souboru cen:_x000D_
1. Ceny jsou určeny pro násyp vodorovný nebo ve spádu pod podlahy, mazaniny, dlažby a pro násypy na plochých střechách. </t>
  </si>
  <si>
    <t>"zpětné dosypání do úrovně původních podlah po úpravě příček"</t>
  </si>
  <si>
    <t>"m.č. 001" (0,300*6,500)*((0,000+0,620)/2)</t>
  </si>
  <si>
    <t>"m.č. 004" (1,000*2,400)*0,620</t>
  </si>
  <si>
    <t>"m.č. 007" (2,475*1,200)*0,620</t>
  </si>
  <si>
    <t>"m.č. 008" (0,325*1,950)*0,620</t>
  </si>
  <si>
    <t>"m.č. 009" (2,000*1,950)*0,620</t>
  </si>
  <si>
    <t>39</t>
  </si>
  <si>
    <t>642942611</t>
  </si>
  <si>
    <t>Osazování zárubní nebo rámů kovových dveřních lisovaných nebo z úhelníků bez dveřních křídel, na montážní pěnu, plochy otvoru do 2,5 m2</t>
  </si>
  <si>
    <t>912788314</t>
  </si>
  <si>
    <t xml:space="preserve">Poznámka k souboru cen:_x000D_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 </t>
  </si>
  <si>
    <t>"viz. výkr.č. D.1.4.H.1</t>
  </si>
  <si>
    <t>"do m.č.009"</t>
  </si>
  <si>
    <t>40</t>
  </si>
  <si>
    <t>553311580</t>
  </si>
  <si>
    <t>zárubeň ocelová pro běžné zdění hranatý profil 160 900 L/P</t>
  </si>
  <si>
    <t>364815466</t>
  </si>
  <si>
    <t>Ostatní konstrukce a práce, bourání</t>
  </si>
  <si>
    <t>41</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</si>
  <si>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</si>
  <si>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</si>
  <si>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854181157</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</si>
  <si>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</si>
  <si>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"m.č. 001 (část)" 2,700*6,500+3,675*3,000+6,550*17,700</t>
  </si>
  <si>
    <t xml:space="preserve">"m.č. 004" 8,520 </t>
  </si>
  <si>
    <t>"m.č. 007" 4,800</t>
  </si>
  <si>
    <t>"m.č. 008" 3,510</t>
  </si>
  <si>
    <t>"m.č. 009" 3,900</t>
  </si>
  <si>
    <t>42</t>
  </si>
  <si>
    <t>961044111</t>
  </si>
  <si>
    <t>Bourání základů z betonu prostého</t>
  </si>
  <si>
    <t>917724126</t>
  </si>
  <si>
    <t>"viz. výkr.č. D.1.1.5"</t>
  </si>
  <si>
    <t>"m.č.001 - původní základ VZT"</t>
  </si>
  <si>
    <t>2*(0,125*(1,400*5,500))</t>
  </si>
  <si>
    <t>43</t>
  </si>
  <si>
    <t>962031133</t>
  </si>
  <si>
    <t>Bourání příček z cihel, tvárnic nebo příčkovek z cihel pálených, plných nebo dutých na maltu vápennou nebo vápenocementovou, tl. do 150 mm</t>
  </si>
  <si>
    <t>1427392677</t>
  </si>
  <si>
    <t>"1.PP - posunutí příčky u rampy - m.č. 001,007-009"</t>
  </si>
  <si>
    <t>3,990*6,510</t>
  </si>
  <si>
    <t>3,250*(1,950+0,325+2,000+0,325)</t>
  </si>
  <si>
    <t>"1.PP - pro úpravu piloty P2 v m.č.004"</t>
  </si>
  <si>
    <t>3,250*(1,000+1,100)</t>
  </si>
  <si>
    <t>44</t>
  </si>
  <si>
    <t>965042241</t>
  </si>
  <si>
    <t>Bourání mazanin betonových nebo z litého asfaltu tl. přes 100 mm, plochy přes 4 m2</t>
  </si>
  <si>
    <t>772600413</t>
  </si>
  <si>
    <t>8*(2,100*2,100)*0,350</t>
  </si>
  <si>
    <t>"viz.výkr.č. D.1.1.6"</t>
  </si>
  <si>
    <t>"1.PP - pro dojezd výtahu"</t>
  </si>
  <si>
    <t>(2,000*2,410)*0,350</t>
  </si>
  <si>
    <t>45</t>
  </si>
  <si>
    <t>965043431</t>
  </si>
  <si>
    <t>Bourání mazanin betonových s potěrem nebo teracem tl. do 150 mm, plochy do 4 m2</t>
  </si>
  <si>
    <t>590194827</t>
  </si>
  <si>
    <t>3*(0,150*(3,200*0,600))</t>
  </si>
  <si>
    <t>"1.PP - m.č. 007+009 - posunutí příčky u rampy"</t>
  </si>
  <si>
    <t>"m.č. 007" 0,150*(2,425*1,200)</t>
  </si>
  <si>
    <t>"m.č. 008" 0,150*(0,325*2,000)</t>
  </si>
  <si>
    <t>"m.č. 009" 0,150*(1,950*2,000)</t>
  </si>
  <si>
    <t>"1.PP - m.č.004 - úprava piloty P2</t>
  </si>
  <si>
    <t>"m.č.004" 0,150*(1,000*2,400)</t>
  </si>
  <si>
    <t>46</t>
  </si>
  <si>
    <t>965049112</t>
  </si>
  <si>
    <t>Bourání mazanin Příplatek k cenám za bourání mazanin betonových se svařovanou sítí, tl. přes 100 mm</t>
  </si>
  <si>
    <t>1608152370</t>
  </si>
  <si>
    <t>14,035+2,344</t>
  </si>
  <si>
    <t>47</t>
  </si>
  <si>
    <t>965082941</t>
  </si>
  <si>
    <t>Odstranění násypu pod podlahami nebo ochranného násypu na střechách tl. přes 200 mm jakékoliv plochy</t>
  </si>
  <si>
    <t>-380848371</t>
  </si>
  <si>
    <t>"dle původní PD kamenivo fr. 4-8 mm"</t>
  </si>
  <si>
    <t>"m.č. 007" 0,620*(1,950*1,200)</t>
  </si>
  <si>
    <t>"m.č. 009" 0,620*(1,950*2,000)</t>
  </si>
  <si>
    <t>"1.PP - m.č.004 - úprava piloty P2"</t>
  </si>
  <si>
    <t>"m.č.004" 0,620*(1,000*2,400)</t>
  </si>
  <si>
    <t>48</t>
  </si>
  <si>
    <t>968072455</t>
  </si>
  <si>
    <t>Vybourání kovových rámů oken s křídly, dveřních zárubní, vrat, stěn, ostění nebo obkladů dveřních zárubní, plochy do 2 m2</t>
  </si>
  <si>
    <t>-286069194</t>
  </si>
  <si>
    <t xml:space="preserve">Poznámka k souboru cen:_x000D_
1. V cenách -2244 až -2559 jsou započteny i náklady na vyvěšení křídel. 2. Cenou -2641 se oceňuje i vybourání nosné ocelové konstrukce pro sádrokartonové příčky. </t>
  </si>
  <si>
    <t>"1.PP - původní dveře ozn.312/L do m.č.009"</t>
  </si>
  <si>
    <t>1*(0,900*1,970)</t>
  </si>
  <si>
    <t>49</t>
  </si>
  <si>
    <t>977151126</t>
  </si>
  <si>
    <t>Jádrové vrty diamantovými korunkami do stavebních materiálů (železobetonu, betonu, cihel, obkladů, dlažeb, kamene) průměru přes 200 do 225 mm</t>
  </si>
  <si>
    <t>1658265426</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</si>
  <si>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</si>
  <si>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"mikropiloty pro základy ocelových sloupů - stávající podlaha"</t>
  </si>
  <si>
    <t>8*(0,300*4)</t>
  </si>
  <si>
    <t>50</t>
  </si>
  <si>
    <t>977312113</t>
  </si>
  <si>
    <t>Řezání stávajících betonových mazanin s vyztužením hloubky přes 100 do 150 mm</t>
  </si>
  <si>
    <t>-1728929579</t>
  </si>
  <si>
    <t>8*(2,100*2+2,100*2)</t>
  </si>
  <si>
    <t>Mezisoučet - patka stávající piloty P2</t>
  </si>
  <si>
    <t>3*(3,200+0,600*2)</t>
  </si>
  <si>
    <t>Mezisoučet - úprava pro ocelové sloupy</t>
  </si>
  <si>
    <t>2,000*2+2,410*2</t>
  </si>
  <si>
    <t>Mezisoučet - dojezd výtahu</t>
  </si>
  <si>
    <t>"1.PP - posunutí příčky u rampy"</t>
  </si>
  <si>
    <t>1,200+2,000</t>
  </si>
  <si>
    <t>Mezisoučet - m.č. 007+008</t>
  </si>
  <si>
    <t>"1.PP - úprava piloty P2"</t>
  </si>
  <si>
    <t>"m.č.004" 2,400</t>
  </si>
  <si>
    <t>Mezisoučet - m.č.004</t>
  </si>
  <si>
    <t>51</t>
  </si>
  <si>
    <t>977312114</t>
  </si>
  <si>
    <t>Řezání stávajících betonových mazanin s vyztužením hloubky přes 150 do 200 mm</t>
  </si>
  <si>
    <t>-737067024</t>
  </si>
  <si>
    <t>"viz. výkr.č. D.1.1.6"</t>
  </si>
  <si>
    <t>"dojezd výtahu"</t>
  </si>
  <si>
    <t>52</t>
  </si>
  <si>
    <t>985112111</t>
  </si>
  <si>
    <t>Odsekání degradovaného betonu stěn, tloušťky do 10 mm</t>
  </si>
  <si>
    <t>-846435032</t>
  </si>
  <si>
    <t xml:space="preserve">Poznámka k souboru cen:_x000D_
1. V ceně -2111 až -2133 jsou započteny i náklady na odstranění degradovaného betonu ručním pneumatickým kladivem s dočištěním k obnažení betonářské výztuže a jejím ručním očištěním. </t>
  </si>
  <si>
    <t>"1.PP - obetonování původních sloupů - úprava původní piloty"</t>
  </si>
  <si>
    <t>8*(2*PI*0,600*0,600+2*PI*0,600*1,000)</t>
  </si>
  <si>
    <t>53</t>
  </si>
  <si>
    <t>985112192</t>
  </si>
  <si>
    <t>Odsekání degradovaného betonu Příplatek k cenám za práci ve stísněném prostoru</t>
  </si>
  <si>
    <t>-1305168979</t>
  </si>
  <si>
    <t>54</t>
  </si>
  <si>
    <t>985112193</t>
  </si>
  <si>
    <t>Odsekání degradovaného betonu Příplatek k cenám za plochu do 10 m2 jednotlivě</t>
  </si>
  <si>
    <t>-799023902</t>
  </si>
  <si>
    <t>55</t>
  </si>
  <si>
    <t>985131111</t>
  </si>
  <si>
    <t>Očištění ploch stěn, rubu kleneb a podlah tlakovou vodou</t>
  </si>
  <si>
    <t>1203805140</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</si>
  <si>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</si>
  <si>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56</t>
  </si>
  <si>
    <t>985131311</t>
  </si>
  <si>
    <t>Očištění ploch stěn, rubu kleneb a podlah ruční dočištění ocelovými kartáči</t>
  </si>
  <si>
    <t>1348405304</t>
  </si>
  <si>
    <t>57</t>
  </si>
  <si>
    <t>985323111</t>
  </si>
  <si>
    <t>Spojovací můstek reprofilovaného betonu na cementové bázi, tloušťky 1 mm</t>
  </si>
  <si>
    <t>399618583</t>
  </si>
  <si>
    <t>58</t>
  </si>
  <si>
    <t>985323911</t>
  </si>
  <si>
    <t>Spojovací můstek reprofilovaného betonu Příplatek k cenám za práci ve stísněném prostoru</t>
  </si>
  <si>
    <t>344498219</t>
  </si>
  <si>
    <t>59</t>
  </si>
  <si>
    <t>985323912</t>
  </si>
  <si>
    <t>Spojovací můstek reprofilovaného betonu Příplatek k cenám za plochu do 10 m2 jednotlivě</t>
  </si>
  <si>
    <t>-1346795894</t>
  </si>
  <si>
    <t>60</t>
  </si>
  <si>
    <t>985331214</t>
  </si>
  <si>
    <t>Dodatečné vlepování betonářské výztuže včetně vyvrtání a vyčištění otvoru chemickou maltou průměr výztuže 14 mm</t>
  </si>
  <si>
    <t>-964503131</t>
  </si>
  <si>
    <t xml:space="preserve">Poznámka k souboru cen:_x000D_
1. Množství měrných jednotek se určuje v m délky vyvrtaného otvoru pro zasunutí výztuže. 2. V cenách jsou započteny i náklady na: a) rozměření, vrtání a spotřebu vrtáků, b) vyčištění otvoru, vyplnění otvorů maltou včetně dodání materiálu, c) zasunutí betonářské výztuže do otvoru vyplněného maltou. 3. V cenách nejsou započteny náklady na dodání betonářské výztuže. </t>
  </si>
  <si>
    <t>2*(0,400*10,000)</t>
  </si>
  <si>
    <t>"4 ks/m2"</t>
  </si>
  <si>
    <t>8*(3,200*0,600)*4</t>
  </si>
  <si>
    <t>61</t>
  </si>
  <si>
    <t>985331911</t>
  </si>
  <si>
    <t>Dodatečné vlepování betonářské výztuže Příplatek k cenám za práci ve stísněném prostoru</t>
  </si>
  <si>
    <t>-1756238097</t>
  </si>
  <si>
    <t>997</t>
  </si>
  <si>
    <t>Přesun sutě</t>
  </si>
  <si>
    <t>62</t>
  </si>
  <si>
    <t>997013211</t>
  </si>
  <si>
    <t>Vnitrostaveništní doprava suti a vybouraných hmot vodorovně do 50 m svisle ručně (nošením po schodech) pro budovy a haly výšky do 6 m</t>
  </si>
  <si>
    <t>398464605</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</si>
  <si>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</si>
  <si>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63</t>
  </si>
  <si>
    <t>997013501</t>
  </si>
  <si>
    <t>Odvoz suti a vybouraných hmot na skládku nebo meziskládku se složením, na vzdálenost do 1 km</t>
  </si>
  <si>
    <t>1461396835</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</si>
  <si>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</si>
  <si>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64</t>
  </si>
  <si>
    <t>997013509</t>
  </si>
  <si>
    <t>Odvoz suti a vybouraných hmot na skládku nebo meziskládku se složením, na vzdálenost Příplatek k ceně za každý další i započatý 1 km přes 1 km</t>
  </si>
  <si>
    <t>-1699684958</t>
  </si>
  <si>
    <t>62,675*14 'Přepočtené koeficientem množství</t>
  </si>
  <si>
    <t>65</t>
  </si>
  <si>
    <t>997013802</t>
  </si>
  <si>
    <t>Poplatek za uložení stavebního odpadu na skládce (skládkovné) železobetonového</t>
  </si>
  <si>
    <t>121662851</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</si>
  <si>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</si>
  <si>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3,850+30,877+5,157+0,475+1,526+1,062+0,069</t>
  </si>
  <si>
    <t>66</t>
  </si>
  <si>
    <t>997013803</t>
  </si>
  <si>
    <t>Poplatek za uložení stavebního odpadu na skládce (skládkovné) z keramických materiálů</t>
  </si>
  <si>
    <t>-2113500027</t>
  </si>
  <si>
    <t>62,675-0,024-43,016</t>
  </si>
  <si>
    <t>67</t>
  </si>
  <si>
    <t>997013811</t>
  </si>
  <si>
    <t>Poplatek za uložení stavebního odpadu na skládce (skládkovné) dřevěného</t>
  </si>
  <si>
    <t>-1907609272</t>
  </si>
  <si>
    <t>998</t>
  </si>
  <si>
    <t>Přesun hmot</t>
  </si>
  <si>
    <t>68</t>
  </si>
  <si>
    <t>998018001</t>
  </si>
  <si>
    <t>Přesun hmot pro budovy občanské výstavby, bydlení, výrobu a služby ruční - bez užití mechanizace vodorovná dopravní vzdálenost do 100 m pro budovy s jakoukoliv nosnou konstrukcí výšky do 6 m</t>
  </si>
  <si>
    <t>1399291575</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</si>
  <si>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</si>
  <si>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</si>
  <si>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</si>
  <si>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</si>
  <si>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</si>
  <si>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69</t>
  </si>
  <si>
    <t>711111001</t>
  </si>
  <si>
    <t>Provedení izolace proti zemní vlhkosti natěradly a tmely za studena na ploše vodorovné V nátěrem penetračním</t>
  </si>
  <si>
    <t>1426636525</t>
  </si>
  <si>
    <t xml:space="preserve">Poznámka k souboru cen:_x000D_
1. Izolace plochy jednotlivě do 10 m2 se oceňují skladebně cenou příslušné izolace a cenou 711 19-9095 Příplatek za plochu do 10 m2. </t>
  </si>
  <si>
    <t>70</t>
  </si>
  <si>
    <t>111631500</t>
  </si>
  <si>
    <t>lak asfaltový penetrační (MJ t) bal 9 kg</t>
  </si>
  <si>
    <t>-951630912</t>
  </si>
  <si>
    <t>P</t>
  </si>
  <si>
    <t>Poznámka k položce:
Spotřeba 0,3-0,4kg/m2 dle povrchu, ředidlo technický benzín</t>
  </si>
  <si>
    <t>34*0,0003 'Přepočtené koeficientem množství</t>
  </si>
  <si>
    <t>71</t>
  </si>
  <si>
    <t>711141559</t>
  </si>
  <si>
    <t>Provedení izolace proti zemní vlhkosti pásy přitavením NAIP na ploše vodorovné V</t>
  </si>
  <si>
    <t>-1008888482</t>
  </si>
  <si>
    <t xml:space="preserve">Poznámka k souboru cen:_x000D_
1. Izolace plochy jednotlivě do 10 m2 se oceňují skladebně cenou příslušné izolace a cenou 711 19-9097 Příplatek za plochu do 10 m2. </t>
  </si>
  <si>
    <t>72</t>
  </si>
  <si>
    <t>628522540</t>
  </si>
  <si>
    <t>pásy s modifikovaným asfaltem tl. 4,0 mm vložka polyesterové rouno minerální jemnozrnný posyp</t>
  </si>
  <si>
    <t>787664677</t>
  </si>
  <si>
    <t>34*1,15 'Přepočtené koeficientem množství</t>
  </si>
  <si>
    <t>73</t>
  </si>
  <si>
    <t>711199095</t>
  </si>
  <si>
    <t>Příplatek k cenám provedení izolace proti zemní vlhkosti za plochu do 10 m2 natěradly za studena nebo za horka</t>
  </si>
  <si>
    <t>-932274534</t>
  </si>
  <si>
    <t xml:space="preserve">Poznámka k souboru cen:_x000D_
1. Cenami lze oceňovat jen tehdy, nepřesáhne-li součet souvislé plochy vodorovné a svislé izolační vrstvy 10 m2. </t>
  </si>
  <si>
    <t>74</t>
  </si>
  <si>
    <t>711199097</t>
  </si>
  <si>
    <t>Příplatek k cenám provedení izolace proti zemní vlhkosti za plochu do 10 m2 pásy přitavením NAIP nebo termoplasty</t>
  </si>
  <si>
    <t>-204649954</t>
  </si>
  <si>
    <t>75</t>
  </si>
  <si>
    <t>711747388</t>
  </si>
  <si>
    <t>Provedení detailů pásy přitavením opracování trubních prostupů na pevnou a volnou přírubu s dotěsněním tmelem, průměru přes 200 do 500 mm</t>
  </si>
  <si>
    <t>-1999127678</t>
  </si>
  <si>
    <t>"zpětné dobetonování podlah po úpravě pilot P2 - úprava u sloupu 400x400 mm"</t>
  </si>
  <si>
    <t>"m.č. 001" 8,000</t>
  </si>
  <si>
    <t>76</t>
  </si>
  <si>
    <t>1153457263</t>
  </si>
  <si>
    <t>8*1,2 'Přepočtené koeficientem množství</t>
  </si>
  <si>
    <t>77</t>
  </si>
  <si>
    <t>711748088</t>
  </si>
  <si>
    <t>Provedení detailů pásy přitavením opracování kotevních prostupů</t>
  </si>
  <si>
    <t>-1295217935</t>
  </si>
  <si>
    <t>78</t>
  </si>
  <si>
    <t>-673482188</t>
  </si>
  <si>
    <t>8*0,12 'Přepočtené koeficientem množství</t>
  </si>
  <si>
    <t>79</t>
  </si>
  <si>
    <t>998711101</t>
  </si>
  <si>
    <t>Přesun hmot pro izolace proti vodě, vlhkosti a plynům stanovený z hmotnosti přesunovaného materiálu vodorovná dopravní vzdálenost do 50 m v objektech výšky do 6 m</t>
  </si>
  <si>
    <t>720026621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</si>
  <si>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</si>
  <si>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80</t>
  </si>
  <si>
    <t>998711181</t>
  </si>
  <si>
    <t>Přesun hmot pro izolace proti vodě, vlhkosti a plynům stanovený z hmotnosti přesunovaného materiálu Příplatek k cenám za přesun prováděný bez použití mechanizace pro jakoukoliv výšku objektu</t>
  </si>
  <si>
    <t>460008091</t>
  </si>
  <si>
    <t>81</t>
  </si>
  <si>
    <t>998711192</t>
  </si>
  <si>
    <t>Přesun hmot pro izolace proti vodě, vlhkosti a plynům stanovený z hmotnosti přesunovaného materiálu Příplatek k cenám za zvětšený přesun přes vymezenou největší dopravní vzdálenost do 100 m</t>
  </si>
  <si>
    <t>1490246382</t>
  </si>
  <si>
    <t>763</t>
  </si>
  <si>
    <t>Konstrukce suché výstavby</t>
  </si>
  <si>
    <t>82</t>
  </si>
  <si>
    <t>763111424</t>
  </si>
  <si>
    <t>Příčka ze sádrokartonových desek s nosnou konstrukcí z jednoduchých ocelových profilů UW, CW dvojitě opláštěná deskami protipožárními DF tl. 2 x 12,5 mm, EI 90, příčka tl. 125 mm, profil 75 TI tl. 60 mm, Rw 53 dB</t>
  </si>
  <si>
    <t>244482964</t>
  </si>
  <si>
    <t xml:space="preserve">Poznámka k souboru cen:_x000D_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 </t>
  </si>
  <si>
    <t>"1.PP - mezi m.č.011/013"</t>
  </si>
  <si>
    <t>3,220*3,800</t>
  </si>
  <si>
    <t>"odpočet otvoru" -1*(0,800*1,970)</t>
  </si>
  <si>
    <t>83</t>
  </si>
  <si>
    <t>763111712</t>
  </si>
  <si>
    <t>Příčka ze sádrokartonových desek ostatní konstrukce a práce na příčkách ze sádrokartonových desek kluzné napojení příčky ke stropu</t>
  </si>
  <si>
    <t>1679578401</t>
  </si>
  <si>
    <t>84</t>
  </si>
  <si>
    <t>763111717</t>
  </si>
  <si>
    <t>Příčka ze sádrokartonových desek ostatní konstrukce a práce na příčkách ze sádrokartonových desek základní penetrační nátěr</t>
  </si>
  <si>
    <t>-363756225</t>
  </si>
  <si>
    <t>85</t>
  </si>
  <si>
    <t>763111718</t>
  </si>
  <si>
    <t>Příčka ze sádrokartonových desek ostatní konstrukce a práce na příčkách ze sádrokartonových desek úprava styku příčky a podhledu separační páskou se silikonem</t>
  </si>
  <si>
    <t>875040717</t>
  </si>
  <si>
    <t>86</t>
  </si>
  <si>
    <t>763181321</t>
  </si>
  <si>
    <t>Výplně otvorů konstrukcí ze sádrokartonových desek montáž zárubně kovové s příslušenstvím pro příčky výšky přes 2,75 do 4,75 m nebo zátěže dveřního křídla přes 25 kg, s profilem UW jednokřídlové</t>
  </si>
  <si>
    <t>-1042464286</t>
  </si>
  <si>
    <t xml:space="preserve">Poznámka k souboru cen:_x000D_
1. V cenách montáže zárubní -1311 až -1322 nejsou započteny náklady na dodávku zárubní, profilů a patek zárubní; tato dodávka se oceňuje ve specifikaci. Množství profilů se určí: a) pro příčku výšky do 2,75 m takto: - délka profilu CW = 2x konstrukční výška příčky - délka profilu UW = 2x konstrukční výška příčky + šířka dveří + 300 mm, b) pro příčku výšky přes 2,75 do 4,25 m takto: - délka profilu UW = šířka dveří + 300 mm, - délka profilu UA = 2x konstrukční výška příčky, - patka UA = 4 kusy. 2. Montáž zárubní dřevěných a obložkových lze oceňovat cenami katalogu 800-766 Konstrukce truhlářské. 3. V cenách -2313 a -2314 ostění oken jsou započteny i náklady na ochranné úhelníky. 4. V ceně -2411 opláštění střešního okna jsou započteny i náklady na UA profily. 5. Pro volbu ceny montáže stavebního pouzdra -3111 až -3222 je rozhodující čistá průchozí šířka dveřního otvoru resp. dveřních otvorů. 6. V cenách -3111 až -3222 jsou započteny i náklady na sestavení stavebního pouzdra. 7. V cenách -3111 až -3222 nejsou započteny náklady na opláštění stavebního pouzdra sádrokartonovými deskami a jejich povrchové úpravy. Tyto práce se oceňují příslušnými položkami souboru cen 763 11-1 Příčka ze sádrokartonových desek. </t>
  </si>
  <si>
    <t>87</t>
  </si>
  <si>
    <t>553313150</t>
  </si>
  <si>
    <t>zárubeň ocelová pro sádrokarton s drážkou 125 800 L/P</t>
  </si>
  <si>
    <t>834765145</t>
  </si>
  <si>
    <t>88</t>
  </si>
  <si>
    <t>998763301</t>
  </si>
  <si>
    <t>Přesun hmot pro konstrukce montované z desek sádrokartonových, sádrovláknitých, cementovláknitých nebo cementových stanovený z hmotnosti přesunovaného materiálu vodorovná dopravní vzdálenost do 50 m v objektech výšky do 6 m</t>
  </si>
  <si>
    <t>-638551695</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</si>
  <si>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</si>
  <si>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89</t>
  </si>
  <si>
    <t>998763381</t>
  </si>
  <si>
    <t>Přesun hmot pro konstrukce montované z desek sádrokartonových, sádrovláknitých, cementovláknitých nebo cementových Příplatek k cenám za přesun prováděný bez použití mechanizace pro jakoukoliv výšku objektu</t>
  </si>
  <si>
    <t>1792249625</t>
  </si>
  <si>
    <t>766</t>
  </si>
  <si>
    <t>Konstrukce truhlářské</t>
  </si>
  <si>
    <t>90</t>
  </si>
  <si>
    <t>766660002</t>
  </si>
  <si>
    <t>Montáž dveřních křídel dřevěných nebo plastových otevíravých do ocelové zárubně povrchově upravených jednokřídlových, šířky přes 800 mm</t>
  </si>
  <si>
    <t>2121926794</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</si>
  <si>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ceně -0722 je započtena montáž zámku, zámkové vložky a osazení štítku s klikou 6.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</si>
  <si>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"do m.č. 009" 1,000</t>
  </si>
  <si>
    <t>91</t>
  </si>
  <si>
    <t>2140000512</t>
  </si>
  <si>
    <t>Stavební výplně Dveře Interiérové IMPULS Interiérové dveře IMPULS W02 CPL LAMISTONE s voštinou, 60-90cm, pravé, levé</t>
  </si>
  <si>
    <t>ks</t>
  </si>
  <si>
    <t>Dektrade 2016</t>
  </si>
  <si>
    <t>-1447680049</t>
  </si>
  <si>
    <t>92</t>
  </si>
  <si>
    <t>766660021</t>
  </si>
  <si>
    <t>Montáž dveřních křídel dřevěných nebo plastových otevíravých do ocelové zárubně protipožárních jednokřídlových, šířky do 800 mm</t>
  </si>
  <si>
    <t>-805726828</t>
  </si>
  <si>
    <t>"mezi m.č. 011/013" 1,000</t>
  </si>
  <si>
    <t>93</t>
  </si>
  <si>
    <t>2180003400</t>
  </si>
  <si>
    <t>Stavební výplně Dveře Protipožární Protipožární interiérové dveře plné, odolnost EI,EW 30, fólie bílá, šíře 80cm, pravé</t>
  </si>
  <si>
    <t>1827764714</t>
  </si>
  <si>
    <t>94</t>
  </si>
  <si>
    <t>766660717</t>
  </si>
  <si>
    <t>Montáž dveřních křídel dřevěných nebo plastových ostatní práce samozavírače na zárubeň ocelovou</t>
  </si>
  <si>
    <t>-1404880946</t>
  </si>
  <si>
    <t>95</t>
  </si>
  <si>
    <t>549172500.1</t>
  </si>
  <si>
    <t>samozavírač dveří hydraulický např. GEZE typ 2000</t>
  </si>
  <si>
    <t>1096582211</t>
  </si>
  <si>
    <t>96</t>
  </si>
  <si>
    <t>766660722</t>
  </si>
  <si>
    <t>Montáž dveřních křídel dřevěných nebo plastových ostatní práce dveřního kování zámku</t>
  </si>
  <si>
    <t>-1565247256</t>
  </si>
  <si>
    <t>97</t>
  </si>
  <si>
    <t>549146200</t>
  </si>
  <si>
    <t>kování vrchní dveřní klika včetně rozet a montážního materiálu R PZ nerez PK</t>
  </si>
  <si>
    <t>-1404654944</t>
  </si>
  <si>
    <t>Poznámka k položce:
č.zboží ACE00086 cena zahrnuje kování včetně rozet a montážního materiálu.</t>
  </si>
  <si>
    <t>98</t>
  </si>
  <si>
    <t>766691914</t>
  </si>
  <si>
    <t>Ostatní práce vyvěšení nebo zavěšení křídel s případným uložením a opětovným zavěšením po provedení stavebních změn dřevěných dveřních, plochy do 2 m2</t>
  </si>
  <si>
    <t>1126196990</t>
  </si>
  <si>
    <t xml:space="preserve">Poznámka k souboru cen:_x000D_
1. Ceny -1931 a -1932 lze užít jen pro křídlo mající současně obě jmenované funkce. </t>
  </si>
  <si>
    <t>"1.PP - původní dveře ozn.312/L"</t>
  </si>
  <si>
    <t>99</t>
  </si>
  <si>
    <t>998766101</t>
  </si>
  <si>
    <t>Přesun hmot pro konstrukce truhlářské stanovený z hmotnosti přesunovaného materiálu vodorovná dopravní vzdálenost do 50 m v objektech výšky do 6 m</t>
  </si>
  <si>
    <t>582434850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</si>
  <si>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</si>
  <si>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100</t>
  </si>
  <si>
    <t>998766181</t>
  </si>
  <si>
    <t>Přesun hmot pro konstrukce truhlářské stanovený z hmotnosti přesunovaného materiálu Příplatek k ceně za přesun prováděný bez použití mechanizace pro jakoukoliv výšku objektu</t>
  </si>
  <si>
    <t>499188288</t>
  </si>
  <si>
    <t>101</t>
  </si>
  <si>
    <t>998766192</t>
  </si>
  <si>
    <t>Přesun hmot pro konstrukce truhlářské stanovený z hmotnosti přesunovaného materiálu Příplatek k ceně za zvětšený přesun přes vymezenou největší dopravní vzdálenost do 100 m</t>
  </si>
  <si>
    <t>388923116</t>
  </si>
  <si>
    <t>783</t>
  </si>
  <si>
    <t>Dokončovací práce - nátěry</t>
  </si>
  <si>
    <t>102</t>
  </si>
  <si>
    <t>783000111</t>
  </si>
  <si>
    <t>Zakrývání konstrukcí včetně pozdějšího odkrytí svislých ploch olepením páskou nebo fólií</t>
  </si>
  <si>
    <t>-1749045694</t>
  </si>
  <si>
    <t xml:space="preserve">Poznámka k souboru cen:_x000D_
1. V cenách nejsou započteny náklady na dodávku materiálu, tyto se ocení ve specifikaci. </t>
  </si>
  <si>
    <t>"ocelové zárubně"</t>
  </si>
  <si>
    <t>"dveře 800x1970 mm" 1*(0,800+1,970*2)*2</t>
  </si>
  <si>
    <t>"dveře 900x1970 mm" 1*(0,900+1,970*2)*2</t>
  </si>
  <si>
    <t>103</t>
  </si>
  <si>
    <t>581248380</t>
  </si>
  <si>
    <t>páska pro malířské potřeby maskovací krepová 50mm x 50 m</t>
  </si>
  <si>
    <t>-22157220</t>
  </si>
  <si>
    <t>19,16*1,05 'Přepočtené koeficientem množství</t>
  </si>
  <si>
    <t>104</t>
  </si>
  <si>
    <t>783315101</t>
  </si>
  <si>
    <t>Mezinátěr zámečnických konstrukcí jednonásobný syntetický standardní</t>
  </si>
  <si>
    <t>-668869506</t>
  </si>
  <si>
    <t>"dveře 800x1970 mm" 1*(0,800+1,970*2)*(0,125+0,050*2)</t>
  </si>
  <si>
    <t>"dveře 900x1970 mm" 1*(0,900+1,970*2)*(0,150+0,050*2)</t>
  </si>
  <si>
    <t>105</t>
  </si>
  <si>
    <t>783317101</t>
  </si>
  <si>
    <t>Krycí nátěr (email) zámečnických konstrukcí jednonásobný syntetický standardní</t>
  </si>
  <si>
    <t>-1400608207</t>
  </si>
  <si>
    <t>784</t>
  </si>
  <si>
    <t>Dokončovací práce - malby a tapety</t>
  </si>
  <si>
    <t>106</t>
  </si>
  <si>
    <t>784111001</t>
  </si>
  <si>
    <t>Oprášení (ometení) podkladu v místnostech výšky do 3,80 m</t>
  </si>
  <si>
    <t>1935878660</t>
  </si>
  <si>
    <t>"sdk příčka m.č.011/013"</t>
  </si>
  <si>
    <t>2*(3,800*3,220)</t>
  </si>
  <si>
    <t>107</t>
  </si>
  <si>
    <t>784171001</t>
  </si>
  <si>
    <t>Olepování vnitřních ploch (materiál ve specifikaci) včetně pozdějšího odlepení páskou nebo fólií v místnostech výšky do 3,80 m</t>
  </si>
  <si>
    <t>395011769</t>
  </si>
  <si>
    <t xml:space="preserve">Poznámka k souboru cen:_x000D_
1. V cenách nejsou započteny náklady na dodávku pásky, tyto se oceňují ve specifikaci.Ztratné lze stanovit ve výši 5%. </t>
  </si>
  <si>
    <t xml:space="preserve">"zárubeň 800x1970 mm" 2*(0,800+1,970*2) </t>
  </si>
  <si>
    <t>108</t>
  </si>
  <si>
    <t>-741001822</t>
  </si>
  <si>
    <t>9,48*1,05 'Přepočtené koeficientem množství</t>
  </si>
  <si>
    <t>109</t>
  </si>
  <si>
    <t>784171101</t>
  </si>
  <si>
    <t>Zakrytí nemalovaných ploch (materiál ve specifikaci) včetně pozdějšího odkrytí podlah</t>
  </si>
  <si>
    <t>1515036377</t>
  </si>
  <si>
    <t xml:space="preserve">Poznámka k souboru cen:_x000D_
1. V cenách nejsou započteny náklady na dodávku fólie, tyto se oceňují ve speifikaci.Ztratné lze stanovit ve výši 5%. </t>
  </si>
  <si>
    <t>2*(3,800*2,000)</t>
  </si>
  <si>
    <t>110</t>
  </si>
  <si>
    <t>581248440</t>
  </si>
  <si>
    <t>fólie pro malířské potřeby zakrývací,  25µ,  4 x 5 m</t>
  </si>
  <si>
    <t>1588382267</t>
  </si>
  <si>
    <t>15,2*1,05 'Přepočtené koeficientem množství</t>
  </si>
  <si>
    <t>111</t>
  </si>
  <si>
    <t>784221101</t>
  </si>
  <si>
    <t>Malby z malířských směsí otěruvzdorných za sucha dvojnásobné, bílé za sucha otěruvzdorné dobře v místnostech výšky do 3,80 m</t>
  </si>
  <si>
    <t>753305672</t>
  </si>
  <si>
    <t>02 - SO 100.02 - Stavební úpravy (vestavba výtahu a schodiště)</t>
  </si>
  <si>
    <t xml:space="preserve">    4 - Vodorovné konstrukce</t>
  </si>
  <si>
    <t xml:space="preserve">    767 - Konstrukce zámečnické</t>
  </si>
  <si>
    <t xml:space="preserve">    771 - Podlahy z dlaždic</t>
  </si>
  <si>
    <t>M - Práce a dodávky M</t>
  </si>
  <si>
    <t xml:space="preserve">    33-M - Montáže dopr.zaříz.,sklad. zař. a váh</t>
  </si>
  <si>
    <t>-1876683110</t>
  </si>
  <si>
    <t>"pro dojezd výtahu"</t>
  </si>
  <si>
    <t>0,650*(2,710*2,300)</t>
  </si>
  <si>
    <t>629568464</t>
  </si>
  <si>
    <t>4,051</t>
  </si>
  <si>
    <t>-35781427</t>
  </si>
  <si>
    <t>4,051*4 'Přepočtené koeficientem množství</t>
  </si>
  <si>
    <t>-321429703</t>
  </si>
  <si>
    <t>-1643132450</t>
  </si>
  <si>
    <t>4,051*5 'Přepočtené koeficientem množství</t>
  </si>
  <si>
    <t>1280285659</t>
  </si>
  <si>
    <t>4,051*1,7 'Přepočtené koeficientem množství</t>
  </si>
  <si>
    <t>273322611</t>
  </si>
  <si>
    <t>Základy z betonu železového (bez výztuže) desky z betonu se zvýšenými nároky na prostředí tř. C 30/37</t>
  </si>
  <si>
    <t>144128103</t>
  </si>
  <si>
    <t>0,300*(2,710*2,300)</t>
  </si>
  <si>
    <t>"přípočet 3% za betonáž přímo do výkopu bez bednění" 1,870*3/100</t>
  </si>
  <si>
    <t>273362021</t>
  </si>
  <si>
    <t>Výztuž základů desek ze svařovaných sítí z drátů typu KARI</t>
  </si>
  <si>
    <t>2032820919</t>
  </si>
  <si>
    <t>1,926*165,000*0,001</t>
  </si>
  <si>
    <t>279271129</t>
  </si>
  <si>
    <t>Zdivo základové z cihel betonových stěn z cihel dl. 290 mm, na maltu MC-15</t>
  </si>
  <si>
    <t>175095883</t>
  </si>
  <si>
    <t>"viz. výkr.č. D.1.4.H.1 + řez výtah.šachtou"</t>
  </si>
  <si>
    <t>"izolační přizdívka"</t>
  </si>
  <si>
    <t>0,150*(2,710*2+2,000*2)*0,350</t>
  </si>
  <si>
    <t>311113132</t>
  </si>
  <si>
    <t>Nadzákladové zdi z tvárnic ztraceného bednění hladkých, včetně výplně z betonu třídy C 16/20, tloušťky zdiva přes 150 do 200 mm</t>
  </si>
  <si>
    <t>491587218</t>
  </si>
  <si>
    <t xml:space="preserve">Poznámka k souboru cen:_x000D_
1. V cenách jsou započteny i náklady na dodání a uložení betonu 2. V cenách -3212 až -3234 jsou započteny i náklady na doplňkové - rohové tvárnice. 3. V cenách nejsou započteny náklady na dodání a uložení betonářské výztuže; tyto se oceňují cenami souboru cen 31* 36- . . Výztuž nadzákladových zdí. 4. Množství jednotek se určuje v m2 plochy zdiva. </t>
  </si>
  <si>
    <t>"viz. výkr.č. D.1.4.H.1 + řez výtahovou šachtou"</t>
  </si>
  <si>
    <t>"vnitřní stěny výtah.šachty"</t>
  </si>
  <si>
    <t>11,124*(2,000*2+2,010*2)</t>
  </si>
  <si>
    <t>"odpočet otvoru" -3*(1,200*2,400)</t>
  </si>
  <si>
    <t>311361821</t>
  </si>
  <si>
    <t>Výztuž nadzákladových zdí nosných svislých nebo odkloněných od svislice, rovných nebo oblých z betonářské oceli 10 505 (R) nebo BSt 500</t>
  </si>
  <si>
    <t>1732899022</t>
  </si>
  <si>
    <t>"zdivo šachty z tvárnic ztraceného bednění"</t>
  </si>
  <si>
    <t>"ložná výztuž R10 - 1řada/vrstvu"</t>
  </si>
  <si>
    <t>(2,000*2+2,410*2)*45*0,617*0,001</t>
  </si>
  <si>
    <t>"svislá výztuž R10 - 2pruty/tvárnice"</t>
  </si>
  <si>
    <t>(11,124*2)*16*0,617*0,001</t>
  </si>
  <si>
    <t>317321311</t>
  </si>
  <si>
    <t>Překlady z betonu železového (bez výztuže) tř. C 16/20</t>
  </si>
  <si>
    <t>875707218</t>
  </si>
  <si>
    <t>"překlad nad výtah.dveřmi - do tvárnic ztrac.bednění"</t>
  </si>
  <si>
    <t>3*((0,120*0,210)*1,500)</t>
  </si>
  <si>
    <t>317351512</t>
  </si>
  <si>
    <t>Ztracené bednění překladů z betonových U-profilů osazených do maltového lože, bez podpěrné konstrukce, délka dílce 490 mm, ve zdech tloušťky 200 mm</t>
  </si>
  <si>
    <t>954217571</t>
  </si>
  <si>
    <t xml:space="preserve">Poznámka k souboru cen:_x000D_
1. V cenách nejsou započteny náklady na: a) dodání a uložení betonu; tyto se oceňují cenami souboru cen 317 32 - Překlady z betonu železového (bez výztuže), b) dodání a uložení betonářské výztuže; tyto se oceňují cenami souboru cen 317 36 - Výztuž překladů, říms, žlabů, žlabových říms, klenbových pásů, c) zřízení a odstranění podpěrné konstrukce; tyto se oceňují cenami souboru cen 411 35-417Podpěrná konstrukce stropů. 2. Množství jednotek se určuje v m délky překladu. </t>
  </si>
  <si>
    <t>"překlad nad výtah.dveřmi"</t>
  </si>
  <si>
    <t>3*1,500</t>
  </si>
  <si>
    <t>317361821</t>
  </si>
  <si>
    <t>Výztuž překladů, říms, žlabů, žlabových říms, klenbových pásů z betonářské oceli 10 505 (R) nebo BSt 500</t>
  </si>
  <si>
    <t>-240505380</t>
  </si>
  <si>
    <t>"nosná výztuž R10"</t>
  </si>
  <si>
    <t>3*(4*1,500)*0,617*0,001</t>
  </si>
  <si>
    <t>"třmínky R6 á 200 mm"</t>
  </si>
  <si>
    <t>3*(0,600*8)*0,222*0,001</t>
  </si>
  <si>
    <t>Vodorovné konstrukce</t>
  </si>
  <si>
    <t>411321616</t>
  </si>
  <si>
    <t>Stropy z betonu železového (bez výztuže) stropů deskových, plochých střech, desek balkonových, desek hřibových stropů včetně hlavic hřibových sloupů tř. C 30/37</t>
  </si>
  <si>
    <t>-1870513800</t>
  </si>
  <si>
    <t>"deska tl.200 mm"</t>
  </si>
  <si>
    <t>0,200*(2,410*2,000)</t>
  </si>
  <si>
    <t>411351101</t>
  </si>
  <si>
    <t>Bednění stropů, kleneb nebo skořepin bez podpěrné konstrukce stropů deskových, balkonových nebo plošných konzol plné, rovné, popř. s náběhy zřízení</t>
  </si>
  <si>
    <t>624336846</t>
  </si>
  <si>
    <t xml:space="preserve">Poznámka k souboru cen:_x000D_
1. Při poloměru klenby do 1 m oceňuje se Bednění fabionů na přechodu stěn do stropů, monolitických kleneb, vnějších říms cenami souboru cen 416 35-11. </t>
  </si>
  <si>
    <t>2,010*1,600</t>
  </si>
  <si>
    <t>0,200*(2,410*2+2,000*2)</t>
  </si>
  <si>
    <t>411351102</t>
  </si>
  <si>
    <t>Bednění stropů, kleneb nebo skořepin bez podpěrné konstrukce stropů deskových, balkonových nebo plošných konzol plné, rovné, popř. s náběhy odstranění</t>
  </si>
  <si>
    <t>-1787998622</t>
  </si>
  <si>
    <t>411354173</t>
  </si>
  <si>
    <t>Podpěrná konstrukce stropů výšky do 4 m se zesílením dna bednění na výměru m2 půdorysu pro zatížení betonovou směsí a výztuží přes 5 do 12 kPa zřízení</t>
  </si>
  <si>
    <t>-881005064</t>
  </si>
  <si>
    <t>"překlad výtahových dveří ze ztracených tvárnic"</t>
  </si>
  <si>
    <t>3*(0,200*1,200)</t>
  </si>
  <si>
    <t>411354174</t>
  </si>
  <si>
    <t>Podpěrná konstrukce stropů výšky do 4 m se zesílením dna bednění na výměru m2 půdorysu pro zatížení betonovou směsí a výztuží přes 5 do 12 kPa odstranění</t>
  </si>
  <si>
    <t>1657296476</t>
  </si>
  <si>
    <t>411354175</t>
  </si>
  <si>
    <t>Podpěrná konstrukce stropů výšky do 4 m se zesílením dna bednění na výměru m2 půdorysu pro zatížení betonovou směsí a výztuží přes 12 do 20 kPa zřízení</t>
  </si>
  <si>
    <t>-755419541</t>
  </si>
  <si>
    <t>"stropní deska"</t>
  </si>
  <si>
    <t>1,600*2,010</t>
  </si>
  <si>
    <t>411354176</t>
  </si>
  <si>
    <t>Podpěrná konstrukce stropů výšky do 4 m se zesílením dna bednění na výměru m2 půdorysu pro zatížení betonovou směsí a výztuží přes 12 do 20 kPa odstranění</t>
  </si>
  <si>
    <t>-303792808</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</si>
  <si>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</si>
  <si>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</si>
  <si>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1889059482</t>
  </si>
  <si>
    <t>"střešní deska tl. 200 mm"</t>
  </si>
  <si>
    <t>0,964*165,000*0,001</t>
  </si>
  <si>
    <t>411388531</t>
  </si>
  <si>
    <t>Zabetonování otvorů ve stropech nebo v klenbách včetně lešení, bednění, odbednění a výztuže (materiál v ceně) ve stropech železobetonových, tvárnicových a prefabrikovaných</t>
  </si>
  <si>
    <t>-1319987320</t>
  </si>
  <si>
    <t>"dobetonování stropu 1.NP v místě výtahové šachty"</t>
  </si>
  <si>
    <t>(0,230*0,200)*2,000</t>
  </si>
  <si>
    <t>0,230*((1,231+1,910)*0,675/2)*2</t>
  </si>
  <si>
    <t>417321313</t>
  </si>
  <si>
    <t>Ztužující pásy a věnce z betonu železového (bez výztuže) tř. C 16/20</t>
  </si>
  <si>
    <t>-1034515091</t>
  </si>
  <si>
    <t>"do tvárnic ztraceného bednění - 1x v úrovni 1.NP + 1x pod střešní deskou"</t>
  </si>
  <si>
    <t>2*((0,120*0,210)*(2,000*2+2,010*2))</t>
  </si>
  <si>
    <t>417351512</t>
  </si>
  <si>
    <t>Ztracené bednění věnců z betonových U-profilů osazených do maltového lože, délka dílce 490 mm, ve zdech tloušťky 200 mm</t>
  </si>
  <si>
    <t>1694296947</t>
  </si>
  <si>
    <t xml:space="preserve">Poznámka k souboru cen:_x000D_
1. V cenách nejsou započteny náklady na: a) dodání a uložení betonu; tyto se oceňují cenami souboru cen 417 32 - Ztužující pásy a věnce z betonu železového (bez výztuže), b) dodání a uložení betonářské výztuže; tyto se oceňují cenami souboru cen 417 36 - Výztuž ztužujících pásů a věnců. 2. Množství jednotek se určuje v m délky ztužujícího věnce. </t>
  </si>
  <si>
    <t>"1x v úrovni 1.NP"</t>
  </si>
  <si>
    <t>2,000*2+2,010*2</t>
  </si>
  <si>
    <t>"1x pod střešní deskou"</t>
  </si>
  <si>
    <t>417361821</t>
  </si>
  <si>
    <t>Výztuž ztužujících pásů a věnců z betonářské oceli 10 505 (R) nebo BSt 500</t>
  </si>
  <si>
    <t>-1131417638</t>
  </si>
  <si>
    <t>"1x v úrovni 1.NP + 1x pod střešní deskou"</t>
  </si>
  <si>
    <t>"nosná výztuž R10" ((2,000*2+2,410*2)*4*0,617*0,001)*2</t>
  </si>
  <si>
    <t>"třímky R6 á 200 mm" ((0,600*45)*0,222*0,001)*2</t>
  </si>
  <si>
    <t>430321515</t>
  </si>
  <si>
    <t>Schodišťové konstrukce a rampy z betonu železového (bez výztuže) stupně, schodnice, ramena, podesty s nosníky tř. C 20/25</t>
  </si>
  <si>
    <t>1390907019</t>
  </si>
  <si>
    <t xml:space="preserve">"schodišťové stupně 280/166mm" </t>
  </si>
  <si>
    <t>24*(1,500*(0,280*0,166)/2)</t>
  </si>
  <si>
    <t>"schodišťová deska tl.135 mm + vlna "</t>
  </si>
  <si>
    <t>0,135*(1,500*(4,500+0,900+4,500))</t>
  </si>
  <si>
    <t>0,150*(1,500*(4,500+0,900+4,500))/2</t>
  </si>
  <si>
    <t>430361821</t>
  </si>
  <si>
    <t>Výztuž schodišťových konstrukcí a ramp stupňů, schodnic, ramen, podest s nosníky z betonářské oceli 10 505 (R) nebo BSt 500</t>
  </si>
  <si>
    <t>1375892065</t>
  </si>
  <si>
    <t>3,956*165,000*0,001</t>
  </si>
  <si>
    <t>431351121</t>
  </si>
  <si>
    <t>Bednění podest, podstupňových desek a ramp včetně podpěrné konstrukce výšky do 4 m půdorysně přímočarých zřízení</t>
  </si>
  <si>
    <t>1331848925</t>
  </si>
  <si>
    <t>"schodišťová deska tl.250 mm"</t>
  </si>
  <si>
    <t>0,135*(1,500*4+4,500*4+0,900*2)</t>
  </si>
  <si>
    <t>431351122</t>
  </si>
  <si>
    <t>Bednění podest, podstupňových desek a ramp včetně podpěrné konstrukce výšky do 4 m půdorysně přímočarých odstranění</t>
  </si>
  <si>
    <t>-451148073</t>
  </si>
  <si>
    <t>434351141</t>
  </si>
  <si>
    <t>Bednění stupňů betonovaných na podstupňové desce nebo na terénu půdorysně přímočarých zřízení</t>
  </si>
  <si>
    <t>-1214733089</t>
  </si>
  <si>
    <t xml:space="preserve">Poznámka k souboru cen:_x000D_
1. Množství měrných jednotek bednění stupňů se určuje v m2 plochy stupnic a podstupnic. </t>
  </si>
  <si>
    <t>(1,500*0,170)*24</t>
  </si>
  <si>
    <t>434351142</t>
  </si>
  <si>
    <t>Bednění stupňů betonovaných na podstupňové desce nebo na terénu půdorysně přímočarých odstranění</t>
  </si>
  <si>
    <t>2021366485</t>
  </si>
  <si>
    <t>611111001</t>
  </si>
  <si>
    <t>Ubroušení výstupků betonu po odbednění neomítaných vnitřních ploch ze spár bednicích desek do roviny povrchu stropů</t>
  </si>
  <si>
    <t>302428091</t>
  </si>
  <si>
    <t>"strop výtah.šachty"</t>
  </si>
  <si>
    <t>"schodiště"</t>
  </si>
  <si>
    <t>1,500*(4,500+0,900+4,500)</t>
  </si>
  <si>
    <t>611111111</t>
  </si>
  <si>
    <t>Vyspravení povrchu neomítaných vnitřních ploch monolitických betonových nebo železobetonových konstrukcí rozetřením vysprávky do ztracena maltou cementovou celoplošně stropů</t>
  </si>
  <si>
    <t>-435546749</t>
  </si>
  <si>
    <t>611131111</t>
  </si>
  <si>
    <t>Podkladní a spojovací vrstva vnitřních omítaných ploch polymercementový spojovací můstek nanášený ručně stropů</t>
  </si>
  <si>
    <t>1321077631</t>
  </si>
  <si>
    <t>611131115</t>
  </si>
  <si>
    <t>Podkladní a spojovací vrstva vnitřních omítaných ploch polymercementový spojovací můstek nanášený ručně schodišťových konstrukcí</t>
  </si>
  <si>
    <t>-1265101706</t>
  </si>
  <si>
    <t>0,250*(4,500+0,900+4,500)</t>
  </si>
  <si>
    <t>24*((0,300*0,170)/2)</t>
  </si>
  <si>
    <t>611323115</t>
  </si>
  <si>
    <t>Omítka vápenocementová vnitřních ploch hladkých nanášená ručně jednovrstvá hladká, na neomítnutý bezesparý podklad, tloušťky do 5 mm schodišťových konstrukcí</t>
  </si>
  <si>
    <t>-803776838</t>
  </si>
  <si>
    <t xml:space="preserve">Poznámka k souboru cen:_x000D_
1. Ceny jsou určeny pro ocenění omítek přesného zdění z pórobetonových tvárnic nebo pálených cihel, cementoštěpkových desek, hladkých betonových ploch, apod. 2. V cenách nejsou započteny náklady na: a) podkladní a spojovací vrstvy; tyto se oceňují cenami souboru cen 61.13 této části katalogu, b) výztužnou tkaninu; tyto se oceňují cenami 61. 14-2002 této části katalogu, c) nadměrné kropení vodou u pórobetonových konstrukcí; tyto se oceňují cenami příplatku 629 99-9001 této části katalogu. </t>
  </si>
  <si>
    <t>612121111</t>
  </si>
  <si>
    <t>Zatření spár vnitřních povrchů cementovou maltou, ploch z tvárnic nebo kamene stěn</t>
  </si>
  <si>
    <t>-996649449</t>
  </si>
  <si>
    <t>11,124*(1,600*2+2,010*2)</t>
  </si>
  <si>
    <t>"vnější stěny výtah.šachty v interéru"</t>
  </si>
  <si>
    <t>3,220*2,000</t>
  </si>
  <si>
    <t>3,670*2,000</t>
  </si>
  <si>
    <t>3,174*2,000</t>
  </si>
  <si>
    <t>7,270*(2,000+2,410*2)</t>
  </si>
  <si>
    <t>"přípočet ostění" 3*(1,200+2,400*2)*0,200</t>
  </si>
  <si>
    <t>612131111</t>
  </si>
  <si>
    <t>Podkladní a spojovací vrstva vnitřních omítaných ploch polymercementový spojovací můstek nanášený ručně stěn</t>
  </si>
  <si>
    <t>1096060093</t>
  </si>
  <si>
    <t>(2,410*2+2,000*2)*0,500</t>
  </si>
  <si>
    <t>612142001</t>
  </si>
  <si>
    <t>Potažení vnitřních ploch pletivem v ploše nebo pruzích, na plném podkladu sklovláknitým vtlačením do tmelu stěn</t>
  </si>
  <si>
    <t>-210807663</t>
  </si>
  <si>
    <t xml:space="preserve">Poznámka k souboru cen:_x000D_
1. V cenách -2001 jsou započteny i náklady na tmel. </t>
  </si>
  <si>
    <t>612323111</t>
  </si>
  <si>
    <t>Omítka vápenocementová vnitřních ploch hladkých nanášená ručně jednovrstvá hladká, na neomítnutý bezesparý podklad, tloušťky do 5 mm stěn</t>
  </si>
  <si>
    <t>-813175218</t>
  </si>
  <si>
    <t>617331121</t>
  </si>
  <si>
    <t>Omítka cementová vnitřních ploch nanášená ručně jednovrstvá, tloušťky do 10 mm hladká uzavřených nebo omezených prostor světlíků nebo výtahových šachet</t>
  </si>
  <si>
    <t>24358859</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</si>
  <si>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</si>
  <si>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631311235</t>
  </si>
  <si>
    <t>Mazanina z betonu prostého se zvýšenými nároky na prostředí tl. přes 120 do 240 mm tř. C 30/37</t>
  </si>
  <si>
    <t>-70754298</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</si>
  <si>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</si>
  <si>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 xml:space="preserve">"výtahová šachta" </t>
  </si>
  <si>
    <t>0,150*(2,000*2,410)</t>
  </si>
  <si>
    <t>631319013</t>
  </si>
  <si>
    <t>Příplatek k cenám mazanin za úpravu povrchu mazaniny přehlazením, mazanina tl. přes 120 do 240 mm</t>
  </si>
  <si>
    <t>311408562</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</si>
  <si>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</si>
  <si>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631319175</t>
  </si>
  <si>
    <t>Příplatek k cenám mazanin za stržení povrchu spodní vrstvy mazaniny latí před vložením výztuže nebo pletiva pro tl. obou vrstev mazaniny přes 120 do 240 mm</t>
  </si>
  <si>
    <t>-431106437</t>
  </si>
  <si>
    <t>631319197</t>
  </si>
  <si>
    <t>Příplatek k cenám mazanin za malou plochu do 5 m2 jednotlivě mazanina tl. přes 120 do 240 mm</t>
  </si>
  <si>
    <t>1246678448</t>
  </si>
  <si>
    <t>-1257930166</t>
  </si>
  <si>
    <t>"1x KARI 8/100/100 mm"</t>
  </si>
  <si>
    <t>(2,410*2,000)*7,900*0,001</t>
  </si>
  <si>
    <t>"přípočet 30% na prostřih a stykování" 0,038*30/100</t>
  </si>
  <si>
    <t>631391114</t>
  </si>
  <si>
    <t>Soklíky s požlábkem z malty cementové pro omítky rovné 100 mm vysoké tažené s jednoduchým profilem</t>
  </si>
  <si>
    <t>-1581515878</t>
  </si>
  <si>
    <t>"výtahová šachta - dno pro HI"</t>
  </si>
  <si>
    <t>2,410*2+2,000*2</t>
  </si>
  <si>
    <t>632451627</t>
  </si>
  <si>
    <t>Potěr pískocementový stupňů a schodnic tl. 20 mm tř. C 30</t>
  </si>
  <si>
    <t>1902150967</t>
  </si>
  <si>
    <t xml:space="preserve">Poznámka k souboru cen:_x000D_
1. V cenách jsou započteny i náklady na základní stržení povrchu potěru s urovnáním vibrační lištou nebo dřevěným hladítkem. Pro další povrchové úpravy lze použít ceny 632 45-1491až -1494 souboru cen 632 45-14 Potěr pískocementový běžný. 2. Ceny lze použít i pro dodatečné nadbetonování stupňů a schodnic i jako vyrovnávací vrstvu při opravách. </t>
  </si>
  <si>
    <t>24*(0,300+0,170)*1,500</t>
  </si>
  <si>
    <t>0,900*1,500</t>
  </si>
  <si>
    <t>-1619944320</t>
  </si>
  <si>
    <t>"výtahová šachta"</t>
  </si>
  <si>
    <t>"základová deska tl.300 mm"</t>
  </si>
  <si>
    <t>2,710*2,300</t>
  </si>
  <si>
    <t>"podlahová deska tl.150 mm"</t>
  </si>
  <si>
    <t>2,410*2,000</t>
  </si>
  <si>
    <t>Mezisoučet - výtah</t>
  </si>
  <si>
    <t>Mezisoučet - schodiště</t>
  </si>
  <si>
    <t>943221111</t>
  </si>
  <si>
    <t>Montáž lešení prostorového rámového těžkého pracovního s podlahami s provozním zatížením tř. 4 do 300 kg/m2, výšky do 10 m</t>
  </si>
  <si>
    <t>-1603148163</t>
  </si>
  <si>
    <t xml:space="preserve">Poznámka k souboru cen:_x000D_
1. Montáž lešení prostorového rámového těžkého výšky přes 25 m se oceňuje individuálně. </t>
  </si>
  <si>
    <t>"pro vybourání otvoru nového otvoru pro schodiště - lešení na mezipodestě stáv.schodiště"</t>
  </si>
  <si>
    <t>2,500*(1,500*1,500)</t>
  </si>
  <si>
    <t>"pro nové schodiště"</t>
  </si>
  <si>
    <t>3,000*(1,500*(3,100+0,900+3,100))</t>
  </si>
  <si>
    <t>943221119</t>
  </si>
  <si>
    <t>Montáž lešení prostorového rámového těžkého pracovního s podlahami Příplatek k cenám za půdorysnou plochu do 6 m2</t>
  </si>
  <si>
    <t>1722720590</t>
  </si>
  <si>
    <t>943221211</t>
  </si>
  <si>
    <t>Montáž lešení prostorového rámového těžkého pracovního s podlahami Příplatek za první a každý další den použití lešení k ceně -1111</t>
  </si>
  <si>
    <t>183123640</t>
  </si>
  <si>
    <t>37,575*60 'Přepočtené koeficientem množství</t>
  </si>
  <si>
    <t>943221811</t>
  </si>
  <si>
    <t>Demontáž lešení prostorového rámového těžkého pracovního s podlahami s provozním zatížením tř. 4 do 300 kg/m2, výšky do 10 m</t>
  </si>
  <si>
    <t>-1548972930</t>
  </si>
  <si>
    <t xml:space="preserve">Poznámka k souboru cen:_x000D_
1. Demontáž lešení prostorového rámového těžkého výšky přes 25 m se oceňuje individuálně. </t>
  </si>
  <si>
    <t>949211132</t>
  </si>
  <si>
    <t>Montáž lešeňové podlahy pro trubková lešení z fošen, prken nebo dřevěných sbíjených lešeňových dílců ve světlíku nebo šachtě o půdorysné ploše do 6 m2 bez příčníků nebo podélníků</t>
  </si>
  <si>
    <t>1723245358</t>
  </si>
  <si>
    <t xml:space="preserve">Poznámka k souboru cen:_x000D_
1. V cenách nejsou započteny náklady na vysekání otvorů ve zdivu, světlíku nebo šachtě; tyto stavební práce se oceňují příslušnými cenami katalogu 801-3 Budovy a haly - bourání konstrukcí. 2. Ceny -1111 až -1122 lze použít i pro montáž lešeňové podlahy ve světlíku nebo šachtě o půdorysné ploše přes 6 m2. 3. Množství měrných jednotek se určuje v m2 půdorysné plochy pracovní podlahy. 4. Montáž lešeňové podlahy ve výšce přes 25 m se oceňuje individuálně. </t>
  </si>
  <si>
    <t>5*(2,010*1,600)</t>
  </si>
  <si>
    <t>949211231</t>
  </si>
  <si>
    <t>Montáž lešeňové podlahy pro trubková lešení Příplatek za první a každý další den použití lešení k ceně -1131 nebo -1132</t>
  </si>
  <si>
    <t>-1150218707</t>
  </si>
  <si>
    <t>16,08*60 'Přepočtené koeficientem množství</t>
  </si>
  <si>
    <t>949211821</t>
  </si>
  <si>
    <t>Demontáž lešeňové podlahy pro trubková lešení z fošen, prken nebo dřevěných sbíjených lešeňových dílců bez příčníků, ve výšce do 10 m</t>
  </si>
  <si>
    <t>1613861768</t>
  </si>
  <si>
    <t xml:space="preserve">Poznámka k souboru cen:_x000D_
1. Ceny -1811 až -1822 lze použít i pro demontáž lešeňové podlahy ve světlíku nebo šachtě o půdorysné ploše přes 6 m2. 2. Demontáž lešeňové podlahy ve výšce přes 25 m se oceňuje individuálně. </t>
  </si>
  <si>
    <t>949311111</t>
  </si>
  <si>
    <t>Montáž lešení trubkového do šachet (výtahových, potrubních) o půdorysné ploše do 6 m2, výšky do 10 m</t>
  </si>
  <si>
    <t>712946753</t>
  </si>
  <si>
    <t xml:space="preserve">Poznámka k souboru cen:_x000D_
1. V cenách nejsou započteny náklady na vysekání otvorů ve zdivu, světlíku nebo šachtě; tyto stavební práce se oceňují příslušnými cenami katalogu 801-3 Budovy a haly - bourání konstrukcí. 2. Množství měrných jednotek se určuje v běžných metrech výšky šachty nebo světlíku. 3. Montáž lešení trubkového do šachet výšky přes 50 m se oceňuje individuálně. </t>
  </si>
  <si>
    <t>"poslední prac.podlaha na úrovni +4,960"</t>
  </si>
  <si>
    <t>9,210</t>
  </si>
  <si>
    <t>949311211</t>
  </si>
  <si>
    <t>Montáž lešení trubkového do šachet (výtahových, potrubních) Příplatek za první a každý další den použití lešení k ceně -1111, -1112 nebo -1113</t>
  </si>
  <si>
    <t>1849769888</t>
  </si>
  <si>
    <t>9,21*60 'Přepočtené koeficientem množství</t>
  </si>
  <si>
    <t>949311811</t>
  </si>
  <si>
    <t>Demontáž lešení trubkového do šachet (výtahových, potrubních) o půdorysné ploše do 6 m2, výšky do 10 m</t>
  </si>
  <si>
    <t>993537891</t>
  </si>
  <si>
    <t xml:space="preserve">Poznámka k souboru cen:_x000D_
1. Demontáž lešení trubkového do šachet výšky přes 50 m se oceňuje individuálně. </t>
  </si>
  <si>
    <t>-1003345976</t>
  </si>
  <si>
    <t>(3,800+5,600)*2,100/2</t>
  </si>
  <si>
    <t>3,300*7,300</t>
  </si>
  <si>
    <t>"odpočet ZP výtah.šachty" -1*(2,410*2,000)</t>
  </si>
  <si>
    <t>Mezisoučet - část m.č.013 u výtah.šachty</t>
  </si>
  <si>
    <t>952901114</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</si>
  <si>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přes 4 m</t>
  </si>
  <si>
    <t>-1210185587</t>
  </si>
  <si>
    <t>Mezisoučet - výtahová šachta</t>
  </si>
  <si>
    <t>953611123</t>
  </si>
  <si>
    <t xml:space="preserve">Schodišťový prvek pro útlum kročejového hluku nosný a zvukově izolační mezi podestou a ramenem, délka 1,2 m, tl. podesty 200 mm, počet prutů výztuže 8x D6 </t>
  </si>
  <si>
    <t>-840099860</t>
  </si>
  <si>
    <t xml:space="preserve">Poznámka k souboru cen:_x000D_
1. V ceně -1111 jsou započteny i náklady na nosný element. 2. V ceně -1211 jsou započteny i náklady na lepicí pásku. </t>
  </si>
  <si>
    <t>953611211</t>
  </si>
  <si>
    <t>Schodišťový prvek pro útlum kročejového hluku zvukově izolační mezi schody a stěnou - dilatační spárová deska , dl. 1 m</t>
  </si>
  <si>
    <t>-1602406894</t>
  </si>
  <si>
    <t>953946122</t>
  </si>
  <si>
    <t>Montáž atypických ocelových konstrukcí profilů hmotnosti přes 13 do 30 kg/m, hmotnosti konstrukce přes 1 do 2,5 t</t>
  </si>
  <si>
    <t>-107988796</t>
  </si>
  <si>
    <t xml:space="preserve">Poznámka k souboru cen:_x000D_
1. Ceny nelze použít pro ocenění montáže ocelových konstrukcí hmotnosti do 500 kg; tyto se oceňují cenami souboru cen 767 99-51 Montáž ostatních atypických zámečnických konstrukcí části A01 katalogu 800-767 Konstrukce zámečnické. </t>
  </si>
  <si>
    <t>"viz. výkr.č. D.1.2.ŠA.05"</t>
  </si>
  <si>
    <t>"TR 100/275/1,0" 171,600*0,001</t>
  </si>
  <si>
    <t>"UPE 220" 778,28*0,001</t>
  </si>
  <si>
    <t>"UPE 160" 193,570*0,001</t>
  </si>
  <si>
    <t>"UPE 300" 66,600*0,001</t>
  </si>
  <si>
    <t>"L 80/80/8" 9,460*0,001</t>
  </si>
  <si>
    <t>953946122.1</t>
  </si>
  <si>
    <t>Dílenská výroba atypických ocelových konstrukcí profilů hmotnosti přes 13 do 30 kg/m, hmotnosti konstrukce přes 1 do 2,5 t (rozměření, řezání, tvarování, svařování, vrtání apod. OK)</t>
  </si>
  <si>
    <t>R položka</t>
  </si>
  <si>
    <t>-1455791434</t>
  </si>
  <si>
    <t>130104340</t>
  </si>
  <si>
    <t>úhelník ocelový rovnostranný, v jakosti 11 375, 80 x 80 x 8 mm</t>
  </si>
  <si>
    <t>739672078</t>
  </si>
  <si>
    <t>Poznámka k položce:
Hmotnost: 9,63 kg/m</t>
  </si>
  <si>
    <t>9,460*0,001</t>
  </si>
  <si>
    <t>0,009*1,09 'Přepočtené koeficientem množství</t>
  </si>
  <si>
    <t>130109340</t>
  </si>
  <si>
    <t>ocel profilová UPE, v jakosti 11 375, h=160 mm</t>
  </si>
  <si>
    <t>-1402561088</t>
  </si>
  <si>
    <t>Poznámka k položce:
Hmotnost: 17,40 kg/m</t>
  </si>
  <si>
    <t>193,570*0,001</t>
  </si>
  <si>
    <t>0,194*1,09 'Přepočtené koeficientem množství</t>
  </si>
  <si>
    <t>130109400</t>
  </si>
  <si>
    <t>ocel profilová UPE, v jakosti 11 375, h=220 mm</t>
  </si>
  <si>
    <t>-628135985</t>
  </si>
  <si>
    <t>Poznámka k položce:
Hmotnost: 27,20 kg/m</t>
  </si>
  <si>
    <t>778,28*0,001</t>
  </si>
  <si>
    <t>0,778*1,09 'Přepočtené koeficientem množství</t>
  </si>
  <si>
    <t>130109440</t>
  </si>
  <si>
    <t>ocel profilová UPE, v jakosti 11 375, h=300 mm</t>
  </si>
  <si>
    <t>-26533634</t>
  </si>
  <si>
    <t>66,600*0,001</t>
  </si>
  <si>
    <t>0,067*1,09 'Přepočtené koeficientem množství</t>
  </si>
  <si>
    <t>154851331</t>
  </si>
  <si>
    <t>trapézový plech TR 100/275/1,0</t>
  </si>
  <si>
    <t>KOVPROF</t>
  </si>
  <si>
    <t>-88617219</t>
  </si>
  <si>
    <t>953961112</t>
  </si>
  <si>
    <t>Kotvy chemické s vyvrtáním otvoru do betonu, železobetonu nebo tvrdého kamene tmel, velikost M 10, hloubka 90 mm</t>
  </si>
  <si>
    <t>-1266820949</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</si>
  <si>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</si>
  <si>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"zábradlí nového schodiště - kotvení sloupku - 4ks/sloupek"</t>
  </si>
  <si>
    <t>4,000*9</t>
  </si>
  <si>
    <t>953961114</t>
  </si>
  <si>
    <t>Kotvy chemické s vyvrtáním otvoru do betonu, železobetonu nebo tvrdého kamene tmel, velikost M 16, hloubka 125 mm</t>
  </si>
  <si>
    <t>183907899</t>
  </si>
  <si>
    <t>"viz. výkr.č. D.1.2.ŠA.04"</t>
  </si>
  <si>
    <t>5,000+7,000*2+1,000*2+3,000</t>
  </si>
  <si>
    <t>953965115</t>
  </si>
  <si>
    <t>Kotvy chemické s vyvrtáním otvoru kotevní šrouby pro chemické kotvy, velikost M 10, délka 130 mm</t>
  </si>
  <si>
    <t>271605017</t>
  </si>
  <si>
    <t>953965131</t>
  </si>
  <si>
    <t>Kotvy chemické s vyvrtáním otvoru kotevní šrouby pro chemické kotvy, velikost M 16, délka 190 mm</t>
  </si>
  <si>
    <t>1180788083</t>
  </si>
  <si>
    <t>963051113</t>
  </si>
  <si>
    <t>Bourání železobetonových stropů deskových, tl. přes 80 mm</t>
  </si>
  <si>
    <t>1497565231</t>
  </si>
  <si>
    <t xml:space="preserve">Poznámka k souboru cen:_x000D_
1. Cenu -1313 lze použít i pro bourání bedničkových stropů. Množství jednotek se určuje v m3 včetně dutin. </t>
  </si>
  <si>
    <t>"strop.deska tl.230 mm v 2.NP pro novou výtahovou šachtu"</t>
  </si>
  <si>
    <t>0,230*(1,600*2,010)</t>
  </si>
  <si>
    <t>"stropní deska tl.230 mm v 2.NP pro nové schodiště"</t>
  </si>
  <si>
    <t>0,230*(1,500*5,620)</t>
  </si>
  <si>
    <t>967041112</t>
  </si>
  <si>
    <t>Přisekání (špicování) rovných ostění v betonu po hrubém vybourání otvorů bez odstupu</t>
  </si>
  <si>
    <t>2106474418</t>
  </si>
  <si>
    <t>"čelo původního schodiště po odsekání pruhu pro novou výtahovou šachtu"</t>
  </si>
  <si>
    <t>"schodn. deska tl.200 mm"</t>
  </si>
  <si>
    <t>(0,200*1,700)/Cos(45)</t>
  </si>
  <si>
    <t>"stupně 300/170" 6*((0,300*0,170)/2)</t>
  </si>
  <si>
    <t>"stropní deska v 2.NP tl.230 mm"</t>
  </si>
  <si>
    <t>"otvoru výtahové šachty" 0,230*(1,600*2+2,010*2)</t>
  </si>
  <si>
    <t>"otvor schodiště" 0,230*(1,500*2+5,620*2)</t>
  </si>
  <si>
    <t>967042714</t>
  </si>
  <si>
    <t>Odsekání zdiva z kamene nebo betonu plošné, tl. do 300 mm</t>
  </si>
  <si>
    <t>186759574</t>
  </si>
  <si>
    <t>"odsekání pruhu stávajícího schodiště v š.200 mm pro novou výtahovou šachtu"</t>
  </si>
  <si>
    <t>971052651</t>
  </si>
  <si>
    <t>Vybourání a prorážení otvorů v železobetonových příčkách a zdech základových nebo nadzákladových, plochy do 4 m2, tl. do 600 mm</t>
  </si>
  <si>
    <t>2085256351</t>
  </si>
  <si>
    <t>"pro nové schodiště - prostup stěnou tl.200 mm"</t>
  </si>
  <si>
    <t>0,200*(1,500*1,000)</t>
  </si>
  <si>
    <t>977211112</t>
  </si>
  <si>
    <t>Řezání železobetonových konstrukcí stěnovou pilou do průměru řezané výztuže 16 mm hloubka řezu od 200 do 350 mm</t>
  </si>
  <si>
    <t>1442386763</t>
  </si>
  <si>
    <t xml:space="preserve">Poznámka k souboru cen:_x000D_
1. V cenách jsou započteny i náklady na spotřebu vody. 2. V cenách nejsou započteny náklady na vybourání železobetonové konstrukce; tyto náklady se oceňují cenami katalogu 801-3 Budovy a haly - bourání konstrukcí. </t>
  </si>
  <si>
    <t>"obvod otvoru" 1,600*2+2,010*2</t>
  </si>
  <si>
    <t>"příčné řezy á cca.300 mm" 1,600*7</t>
  </si>
  <si>
    <t>"obvod otvoru" 1,500*2+5,620*2</t>
  </si>
  <si>
    <t>"příčné řezy á 300 mm" 1,500*19</t>
  </si>
  <si>
    <t>Mezisoučet - strop</t>
  </si>
  <si>
    <t>"obvod otvoru" 1,500*2+1,000*2</t>
  </si>
  <si>
    <t>"příčné řezy á cca 300 mm" 1,000*5</t>
  </si>
  <si>
    <t>Mezisoučet - stěny</t>
  </si>
  <si>
    <t>349379708</t>
  </si>
  <si>
    <t>"otvor schodiště" 0,230*(1,500*2+4,755*2)</t>
  </si>
  <si>
    <t>985139112</t>
  </si>
  <si>
    <t>Očištění ploch Příplatek k cenám za plochu do 10 m2 jednotlivě</t>
  </si>
  <si>
    <t>-1088743706</t>
  </si>
  <si>
    <t>985311111</t>
  </si>
  <si>
    <t>Reprofilace betonu sanačními maltami na cementové bázi ručně stěn, tloušťky do 10 mm</t>
  </si>
  <si>
    <t>953899266</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</si>
  <si>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</si>
  <si>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985311912</t>
  </si>
  <si>
    <t>Reprofilace betonu sanačními maltami na cementové bázi ručně Příplatek k cenám za plochu do 10 m2 jednotlivě</t>
  </si>
  <si>
    <t>-1314874580</t>
  </si>
  <si>
    <t>985312111</t>
  </si>
  <si>
    <t>Stěrka k vyrovnání ploch reprofilovaného betonu stěn, tloušťky do 2 mm</t>
  </si>
  <si>
    <t>1308246490</t>
  </si>
  <si>
    <t xml:space="preserve">Poznámka k souboru cen:_x000D_
1. V cenách nejsou započteny náklady na ochranný nátěr, které se oceňují souborem cen 985 32-4 Ochranný nátěr betonu. </t>
  </si>
  <si>
    <t>985312192</t>
  </si>
  <si>
    <t>Stěrka k vyrovnání ploch reprofilovaného betonu Příplatek k cenám za plochu do 10 m2 jednotlivě</t>
  </si>
  <si>
    <t>-1829418945</t>
  </si>
  <si>
    <t>985321111</t>
  </si>
  <si>
    <t>Ochranný nátěr betonářské výztuže 1 vrstva tloušťky 1 mm na cementové bázi stěn, líce kleneb a podhledů</t>
  </si>
  <si>
    <t>-860432525</t>
  </si>
  <si>
    <t xml:space="preserve">Poznámka k souboru cen:_x000D_
1. Množství měrných jednotek se určuje v m2 rozvinuté betonové plochy, na které se výztuž ošetřuje. Je uvažováno 10 bm výztuže na 1 m2 plochy. </t>
  </si>
  <si>
    <t>985321912</t>
  </si>
  <si>
    <t>Ochranný nátěr betonářské výztuže Příplatek k cenám za plochu do 10 m2 jednotlivě</t>
  </si>
  <si>
    <t>1188480055</t>
  </si>
  <si>
    <t>-2112638142</t>
  </si>
  <si>
    <t>-1263705831</t>
  </si>
  <si>
    <t>-933281584</t>
  </si>
  <si>
    <t>"á cca. 100 mm"</t>
  </si>
  <si>
    <t>11*0,250</t>
  </si>
  <si>
    <t>"kotvení nového schodiště k původní žlb.stěně"</t>
  </si>
  <si>
    <t>0,250*(15,000*2+45,000*2+9,000)</t>
  </si>
  <si>
    <t>997013212</t>
  </si>
  <si>
    <t>Vnitrostaveništní doprava suti a vybouraných hmot vodorovně do 50 m svisle ručně (nošením po schodech) pro budovy a haly výšky přes 6 do 9 m</t>
  </si>
  <si>
    <t>57679194</t>
  </si>
  <si>
    <t>1111287226</t>
  </si>
  <si>
    <t>487746163</t>
  </si>
  <si>
    <t>8,263*14 'Přepočtené koeficientem množství</t>
  </si>
  <si>
    <t>997013801</t>
  </si>
  <si>
    <t>Poplatek za uložení stavebního odpadu na skládce (skládkovné) betonového</t>
  </si>
  <si>
    <t>-1396387365</t>
  </si>
  <si>
    <t>0,361+0,368</t>
  </si>
  <si>
    <t>-1682849389</t>
  </si>
  <si>
    <t>0,720+6,430</t>
  </si>
  <si>
    <t>578937216</t>
  </si>
  <si>
    <t>8,263-0,050-0,729-7,150</t>
  </si>
  <si>
    <t>997013822</t>
  </si>
  <si>
    <t>Poplatek za uložení stavebního odpadu na skládce (skládkovné) s oleji nebo ropnými látkami</t>
  </si>
  <si>
    <t>422810926</t>
  </si>
  <si>
    <t>"asfaltové pásy" 0,050</t>
  </si>
  <si>
    <t>998017002</t>
  </si>
  <si>
    <t>Přesun hmot pro budovy občanské výstavby, bydlení, výrobu a služby s omezením mechanizace vodorovná dopravní vzdálenost do 100 m pro budovy s jakoukoliv nosnou konstrukcí výšky přes 6 do 12 m</t>
  </si>
  <si>
    <t>509218057</t>
  </si>
  <si>
    <t>711131811</t>
  </si>
  <si>
    <t>Odstranění izolace proti zemní vlhkosti na ploše vodorovné V</t>
  </si>
  <si>
    <t>-765997204</t>
  </si>
  <si>
    <t xml:space="preserve">Poznámka k souboru cen:_x000D_
1. Ceny se používají pro odstranění hydroizolačních pásů a folií bez rozlišení tloušťky a počtu vrstev. </t>
  </si>
  <si>
    <t>"předpoklad 2 vrstvy"</t>
  </si>
  <si>
    <t>2*(2,710*2,300)</t>
  </si>
  <si>
    <t>711612101</t>
  </si>
  <si>
    <t>Provedení izolace podchodů a objektů v podzemí, tunelů a štol natěradly a tmely za studena nátěrem lakem penetračním opěr nebo kleneb mezilehlé</t>
  </si>
  <si>
    <t>-1311962144</t>
  </si>
  <si>
    <t>"šachta dojezdu výtahu"</t>
  </si>
  <si>
    <t>0,650*(2,410*2+2,000*2)</t>
  </si>
  <si>
    <t>-1909011316</t>
  </si>
  <si>
    <t>5,733*0,0004 'Přepočtené koeficientem množství</t>
  </si>
  <si>
    <t>711642567</t>
  </si>
  <si>
    <t>Provedení izolace podchodů a objektů v podzemí, tunelů a štol pásy přitavením NAIP opěr nebo kleneb mezilehlé</t>
  </si>
  <si>
    <t>-1007011635</t>
  </si>
  <si>
    <t>"šachta dojezdu výtahu - 2 vrstvy"</t>
  </si>
  <si>
    <t>0,650*(2,410*2+2,000*2)*2</t>
  </si>
  <si>
    <t>1572566178</t>
  </si>
  <si>
    <t>11,466*1,2 'Přepočtené koeficientem množství</t>
  </si>
  <si>
    <t>711741567</t>
  </si>
  <si>
    <t>Provedení detailů pásy přitavením dilatačních spár-uzávěr zesílením rš 1000 mm NAIP, vodorovných V</t>
  </si>
  <si>
    <t>-1147930287</t>
  </si>
  <si>
    <t>10768813</t>
  </si>
  <si>
    <t>8,82*1,1 'Přepočtené koeficientem množství</t>
  </si>
  <si>
    <t>711742567</t>
  </si>
  <si>
    <t>Provedení detailů pásy přitavením dilatačních spár-uzávěr zesílením rš 1000 mm NAIP, svislých S</t>
  </si>
  <si>
    <t>-2062582052</t>
  </si>
  <si>
    <t>0,650*4</t>
  </si>
  <si>
    <t>2002766873</t>
  </si>
  <si>
    <t>2,6*1,1 'Přepočtené koeficientem množství</t>
  </si>
  <si>
    <t>998711102</t>
  </si>
  <si>
    <t>Přesun hmot pro izolace proti vodě, vlhkosti a plynům stanovený z hmotnosti přesunovaného materiálu vodorovná dopravní vzdálenost do 50 m v objektech výšky přes 6 do 12 m</t>
  </si>
  <si>
    <t>1714560727</t>
  </si>
  <si>
    <t>-206680821</t>
  </si>
  <si>
    <t>767</t>
  </si>
  <si>
    <t>Konstrukce zámečnické</t>
  </si>
  <si>
    <t>767161824</t>
  </si>
  <si>
    <t>Demontáž zábradlí schodišťového nerozebíratelný spoj hmotnosti 1 m zábradlí přes 20 kg</t>
  </si>
  <si>
    <t>430164271</t>
  </si>
  <si>
    <t>"část zábradlí v místě nové výtahové šachty"</t>
  </si>
  <si>
    <t>1,700/Cos(45)</t>
  </si>
  <si>
    <t>112</t>
  </si>
  <si>
    <t>767220130</t>
  </si>
  <si>
    <t>Montáž schodišťového zábradlí z trubek nebo tenkostěnných profilů do zdiva, hmotnosti 1 m zábradlí přes 25 kg</t>
  </si>
  <si>
    <t>2141965797</t>
  </si>
  <si>
    <t xml:space="preserve">Poznámka k souboru cen:_x000D_
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 </t>
  </si>
  <si>
    <t>"nové schodiště"</t>
  </si>
  <si>
    <t>4,500+0,900+4,500+4,755</t>
  </si>
  <si>
    <t>113</t>
  </si>
  <si>
    <t>553000001</t>
  </si>
  <si>
    <t>dodávka schodišťového nerezové zábradlí h.1100 mm (sestava jednotlivých komponentů - sloupky, paždíky, madlo, spojovací a kotevní materiál) - podrobnosti viz. PD</t>
  </si>
  <si>
    <t>1142482030</t>
  </si>
  <si>
    <t>114</t>
  </si>
  <si>
    <t>998767102</t>
  </si>
  <si>
    <t>Přesun hmot pro zámečnické konstrukce stanovený z hmotnosti přesunovaného materiálu vodorovná dopravní vzdálenost do 50 m v objektech výšky přes 6 do 12 m</t>
  </si>
  <si>
    <t>1133597778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</si>
  <si>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</si>
  <si>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115</t>
  </si>
  <si>
    <t>998767181</t>
  </si>
  <si>
    <t>Přesun hmot pro zámečnické konstrukce stanovený z hmotnosti přesunovaného materiálu Příplatek k cenám za přesun prováděný bez použití mechanizace pro jakoukoliv výšku objektu</t>
  </si>
  <si>
    <t>-1547895730</t>
  </si>
  <si>
    <t>771</t>
  </si>
  <si>
    <t>Podlahy z dlaždic</t>
  </si>
  <si>
    <t>116</t>
  </si>
  <si>
    <t>771273812</t>
  </si>
  <si>
    <t>Demontáž obkladů schodišť z dlaždic keramických lepených stupnic přes 250 do 350 mm</t>
  </si>
  <si>
    <t>-1946354204</t>
  </si>
  <si>
    <t>0,200*6</t>
  </si>
  <si>
    <t>117</t>
  </si>
  <si>
    <t>771273832</t>
  </si>
  <si>
    <t>Demontáž obkladů schodišť z dlaždic keramických lepených podstupnic do 250 mm</t>
  </si>
  <si>
    <t>1604993205</t>
  </si>
  <si>
    <t>118</t>
  </si>
  <si>
    <t>771274123</t>
  </si>
  <si>
    <t>Montáž obkladů schodišť z dlaždic keramických lepených flexibilním lepidlem stupnic protiskluzných nebo reliefovaných šířky přes 250 do 300 mm</t>
  </si>
  <si>
    <t>255495775</t>
  </si>
  <si>
    <t xml:space="preserve">Poznámka k souboru cen:_x000D_
1. Montáž obkladů schodnic, schodišťových ramen a boků podest se oceňuje skladebně cenami příslušných obkladů stěn a cenami položky čís. 781 . . -9192 Příplatek k cenám za obklady v omezeném prostoru, katalogu 781 Obklady keramické – montáž části A01. </t>
  </si>
  <si>
    <t>1,500*24</t>
  </si>
  <si>
    <t>119</t>
  </si>
  <si>
    <t>771274232</t>
  </si>
  <si>
    <t>Montáž obkladů schodišť z dlaždic keramických lepených flexibilním lepidlem podstupnic hladkých výšky přes 150 do 200 mm</t>
  </si>
  <si>
    <t>-100194812</t>
  </si>
  <si>
    <t>120</t>
  </si>
  <si>
    <t>597611100</t>
  </si>
  <si>
    <t>dlaždice keramické - koupelny (bílé i barevné) 33,3 x 33,3 x 0,8 cm I. j.</t>
  </si>
  <si>
    <t>-1821911179</t>
  </si>
  <si>
    <t>21,6*1,1 'Přepočtené koeficientem množství</t>
  </si>
  <si>
    <t>121</t>
  </si>
  <si>
    <t>771474132</t>
  </si>
  <si>
    <t>Montáž soklíků z dlaždic keramických lepených flexibilním lepidlem schodišťových stupňovitých výšky přes 65 do 90 mm</t>
  </si>
  <si>
    <t>-1315614919</t>
  </si>
  <si>
    <t>"úprava schodišťových stupňů v místě vestavby výtah.šachty"</t>
  </si>
  <si>
    <t>6*(0,300+0,170)</t>
  </si>
  <si>
    <t>"1.NP" 8*((0,300+0,170)*2)+(4*(0,300+0,170))</t>
  </si>
  <si>
    <t>"2.NP" (14*(0,300+0,170))+0,900</t>
  </si>
  <si>
    <t>122</t>
  </si>
  <si>
    <t>597614170</t>
  </si>
  <si>
    <t>dlaždice keramické slinuté neglazované mrazuvzdorné 19,8 x 9,0 x 0,9 cm</t>
  </si>
  <si>
    <t>-1068995724</t>
  </si>
  <si>
    <t>66*1,1 'Přepočtené koeficientem množství</t>
  </si>
  <si>
    <t>123</t>
  </si>
  <si>
    <t>771573810</t>
  </si>
  <si>
    <t>Demontáž podlah z dlaždic keramických lepených</t>
  </si>
  <si>
    <t>-1660705914</t>
  </si>
  <si>
    <t>124</t>
  </si>
  <si>
    <t>771573913</t>
  </si>
  <si>
    <t>Opravy podlah z dlaždic keramických lepených režných nebo glazovaných, při velikosti dlaždic přes 9 do 12 ks/ m2</t>
  </si>
  <si>
    <t>-1858915879</t>
  </si>
  <si>
    <t>6,000</t>
  </si>
  <si>
    <t>125</t>
  </si>
  <si>
    <t>2055161452</t>
  </si>
  <si>
    <t>126</t>
  </si>
  <si>
    <t>771574131</t>
  </si>
  <si>
    <t>Montáž podlah z dlaždic keramických lepených flexibilním lepidlem režných nebo glazovaných protiskluzných nebo reliefovaných do 50 ks/ m2</t>
  </si>
  <si>
    <t>-1077166994</t>
  </si>
  <si>
    <t>"mezipodesta" 0,900*1,500</t>
  </si>
  <si>
    <t>127</t>
  </si>
  <si>
    <t>228896512</t>
  </si>
  <si>
    <t>128</t>
  </si>
  <si>
    <t>771579191</t>
  </si>
  <si>
    <t>Montáž podlah z dlaždic keramických Příplatek k cenám za plochu do 5 m2 jednotlivě</t>
  </si>
  <si>
    <t>1198836014</t>
  </si>
  <si>
    <t>"stupně + podstupnice" 6*(0,300+0,170)</t>
  </si>
  <si>
    <t>"sokl" 6*(0,300+0,170)*0,090</t>
  </si>
  <si>
    <t>Mezisoučet - úprava původního schodiště</t>
  </si>
  <si>
    <t>Mezisoučet - nové schodiště</t>
  </si>
  <si>
    <t>129</t>
  </si>
  <si>
    <t>771579196</t>
  </si>
  <si>
    <t>Montáž podlah z dlaždic keramických Příplatek k cenám za dvousložkový spárovací tmel</t>
  </si>
  <si>
    <t>216711907</t>
  </si>
  <si>
    <t>"stupně + podstupnice" 24*(0,300+0,170)*1,500</t>
  </si>
  <si>
    <t>"1.NP" (8*((0,300+0,170)*2)+(4*(0,300+0,170))*0,090</t>
  </si>
  <si>
    <t>"2.NP" (14*(0,300+0,170))*0,090+0,900*0,090</t>
  </si>
  <si>
    <t>130</t>
  </si>
  <si>
    <t>771591111</t>
  </si>
  <si>
    <t>Podlahy - ostatní práce penetrace podkladu</t>
  </si>
  <si>
    <t>1532535007</t>
  </si>
  <si>
    <t xml:space="preserve">Poznámka k souboru cen:_x000D_
1. Množství měrných jednotek u ceny -1185 se stanoví podle počtu řezaných dlaždic, nezávisle na jejich velikosti. 2. Položkou -1185 lze ocenit provádění více řezů na jednom kusu dlažby. </t>
  </si>
  <si>
    <t>131</t>
  </si>
  <si>
    <t>771591185</t>
  </si>
  <si>
    <t>Podlahy - ostatní práce řezání dlaždic keramických rovné</t>
  </si>
  <si>
    <t>933344748</t>
  </si>
  <si>
    <t>12,000</t>
  </si>
  <si>
    <t>65,000+120,000</t>
  </si>
  <si>
    <t>132</t>
  </si>
  <si>
    <t>771990111</t>
  </si>
  <si>
    <t>Vyrovnání podkladní vrstvy samonivelační stěrkou tl. 4 mm, min. pevnosti 15 MPa</t>
  </si>
  <si>
    <t>1794391811</t>
  </si>
  <si>
    <t xml:space="preserve">Poznámka k souboru cen:_x000D_
1. V cenách souboru cen 771 99-01 jsou započteny i náklady na dodání samonivelační stěrky. </t>
  </si>
  <si>
    <t>Mezisoučet - oprava původního schodiště</t>
  </si>
  <si>
    <t>133</t>
  </si>
  <si>
    <t>771990191</t>
  </si>
  <si>
    <t>Vyrovnání podkladní vrstvy samonivelační stěrkou tl. 4 mm, min. pevnosti Příplatek k cenám za každý další 1 mm tloušťky, min. pevnosti 15 MPa</t>
  </si>
  <si>
    <t>-60150126</t>
  </si>
  <si>
    <t>134</t>
  </si>
  <si>
    <t>998771102</t>
  </si>
  <si>
    <t>Přesun hmot pro podlahy z dlaždic stanovený z hmotnosti přesunovaného materiálu vodorovná dopravní vzdálenost do 50 m v objektech výšky přes 6 do 12 m</t>
  </si>
  <si>
    <t>875041711</t>
  </si>
  <si>
    <t>135</t>
  </si>
  <si>
    <t>998771181</t>
  </si>
  <si>
    <t>Přesun hmot pro podlahy z dlaždic stanovený z hmotnosti přesunovaného materiálu Příplatek k ceně za přesun prováděný bez použití mechanizace pro jakoukoliv výšku objektu</t>
  </si>
  <si>
    <t>1046404900</t>
  </si>
  <si>
    <t>136</t>
  </si>
  <si>
    <t>783801401</t>
  </si>
  <si>
    <t>Příprava podkladu omítek před provedením nátěru ometení</t>
  </si>
  <si>
    <t>1954837824</t>
  </si>
  <si>
    <t>0,650*(1,600*2+2,010*2)</t>
  </si>
  <si>
    <t>137</t>
  </si>
  <si>
    <t>783801403</t>
  </si>
  <si>
    <t>Příprava podkladu omítek před provedením nátěru oprášení</t>
  </si>
  <si>
    <t>-167740144</t>
  </si>
  <si>
    <t>138</t>
  </si>
  <si>
    <t>783801501</t>
  </si>
  <si>
    <t>Příprava podkladu omítek před provedením nátěru omytí</t>
  </si>
  <si>
    <t>-1722356650</t>
  </si>
  <si>
    <t>139</t>
  </si>
  <si>
    <t>783813131</t>
  </si>
  <si>
    <t>Penetrační nátěr omítek hladkých omítek hladkých, zrnitých tenkovrstvých nebo štukových stupně členitosti 1 a 2 syntetický</t>
  </si>
  <si>
    <t>-194912096</t>
  </si>
  <si>
    <t>140</t>
  </si>
  <si>
    <t>783901451</t>
  </si>
  <si>
    <t>Příprava podkladu betonových podlah před provedením nátěru zametením</t>
  </si>
  <si>
    <t>1774644280</t>
  </si>
  <si>
    <t>141</t>
  </si>
  <si>
    <t>783901453</t>
  </si>
  <si>
    <t>Příprava podkladu betonových podlah před provedením nátěru vysátím</t>
  </si>
  <si>
    <t>-262599371</t>
  </si>
  <si>
    <t>142</t>
  </si>
  <si>
    <t>783943151</t>
  </si>
  <si>
    <t>Penetrační nátěr betonových podlah hladkých (z pohledového nebo gletovaného betonu, stěrky apod.) polyuretanový</t>
  </si>
  <si>
    <t>879070233</t>
  </si>
  <si>
    <t>143</t>
  </si>
  <si>
    <t>783947161</t>
  </si>
  <si>
    <t>Krycí (uzavírací) nátěr betonových podlah dvojnásobný polyuretanový vodou ředitelný</t>
  </si>
  <si>
    <t>-704296717</t>
  </si>
  <si>
    <t>144</t>
  </si>
  <si>
    <t>1658803153</t>
  </si>
  <si>
    <t>"1.PP - část m.č.013"</t>
  </si>
  <si>
    <t>3,220*(7,300+3,700+2,600+3,800+2,100+1,700+3,500)</t>
  </si>
  <si>
    <t>3,220*(2,000*2+2,410*2)</t>
  </si>
  <si>
    <t>Mezisoučet - 1.PP</t>
  </si>
  <si>
    <t>"2.NP - část m.č.146"</t>
  </si>
  <si>
    <t>3,670*(7,300+3,700+2,600+1,700+7,700)</t>
  </si>
  <si>
    <t>3,670*(2,000*2+2,410*2)</t>
  </si>
  <si>
    <t>Mezisoučet - 1.NP</t>
  </si>
  <si>
    <t>"2.NP - část m.č.241"</t>
  </si>
  <si>
    <t>2,974*(4,905+3,200)</t>
  </si>
  <si>
    <t>Mezisoučet - 2.NP</t>
  </si>
  <si>
    <t>"podhled schodiště"</t>
  </si>
  <si>
    <t>"bok schodiště"</t>
  </si>
  <si>
    <t>0,500*(4,500+0,900+4,500)</t>
  </si>
  <si>
    <t>145</t>
  </si>
  <si>
    <t>784121007</t>
  </si>
  <si>
    <t>Oškrabání malby na schodišti o výšce podlaží do 3,80 m</t>
  </si>
  <si>
    <t>67478586</t>
  </si>
  <si>
    <t xml:space="preserve">Poznámka k souboru cen:_x000D_
1. Cenami souboru cen se oceňuje jakýkoli počet současně škrabaných vrstev barvy. </t>
  </si>
  <si>
    <t>146</t>
  </si>
  <si>
    <t>784121017</t>
  </si>
  <si>
    <t>Rozmývání podkladu po oškrabání malby na schodišti o výšce podlaží do 3,80 m</t>
  </si>
  <si>
    <t>-116609262</t>
  </si>
  <si>
    <t>147</t>
  </si>
  <si>
    <t>784181127</t>
  </si>
  <si>
    <t>Penetrace podkladu jednonásobná hloubková na schodišti o výšce podlaží do 3,80 m</t>
  </si>
  <si>
    <t>-1152575884</t>
  </si>
  <si>
    <t>148</t>
  </si>
  <si>
    <t>784221107</t>
  </si>
  <si>
    <t>Malby z malířských směsí otěruvzdorných za sucha dvojnásobné, bílé za sucha otěruvzdorné dobře na schodišti o výšce podlaží do 3,80 m</t>
  </si>
  <si>
    <t>1610030338</t>
  </si>
  <si>
    <t>Práce a dodávky M</t>
  </si>
  <si>
    <t>33-M</t>
  </si>
  <si>
    <t>Montáže dopr.zaříz.,sklad. zař. a váh</t>
  </si>
  <si>
    <t>149</t>
  </si>
  <si>
    <t>330030049</t>
  </si>
  <si>
    <t>Montáž výtahů Montáž výtah osobní TOV+TONV 500/0,7 2stanice+2nástupiště</t>
  </si>
  <si>
    <t>-124130236</t>
  </si>
  <si>
    <t>150</t>
  </si>
  <si>
    <t>330030050</t>
  </si>
  <si>
    <t>Montáž výtahů Montáž výtah osobní TOV+TONV 500/0,7 další stanice</t>
  </si>
  <si>
    <t>1432868754</t>
  </si>
  <si>
    <t>151</t>
  </si>
  <si>
    <t>800000001</t>
  </si>
  <si>
    <t>osobní el.výtah (tř.I), příkon 4kW,nosnost 630kg(max.8 osob), rychlost 1m/s, zdvih 7,584 m, počet stanic 3/3 -průchozí, rozm. kabiny (š/hl/v - 1100x1400x2100 mm), dveře 900x2000 mm dvoupanelové stranové</t>
  </si>
  <si>
    <t>PD</t>
  </si>
  <si>
    <t>256</t>
  </si>
  <si>
    <t>1307442159</t>
  </si>
  <si>
    <t>03 - SO 100.03 - Stavební úpravy v 1.NP</t>
  </si>
  <si>
    <t xml:space="preserve">    713 - Izolace tepelné</t>
  </si>
  <si>
    <t xml:space="preserve">    781 - Dokončovací práce - obklady</t>
  </si>
  <si>
    <t>311231117</t>
  </si>
  <si>
    <t>Zdivo z cihel pálených nosné z cihel plných dl. 290 mm P 7 až 15, na maltu ze suché směsi 10 MPa</t>
  </si>
  <si>
    <t>-1907209556</t>
  </si>
  <si>
    <t xml:space="preserve">Poznámka k souboru cen:_x000D_
1. V 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 cihel lícových se oceňuje prosté vyzdění včetně spárování zdící a spárovací maltou, kotvené lícové zdivo se oceňuje cenami souboru cen 313 23-4 . Zdivo lícové obkladové . </t>
  </si>
  <si>
    <t>"výkr.č. D.1.1.7"</t>
  </si>
  <si>
    <t>"sokl šatních skříněk výšky 450 mm"</t>
  </si>
  <si>
    <t>"m.č.132" (0,450*0,150)*(1,000*2)</t>
  </si>
  <si>
    <t>"m.č.135" (0,450*0,150)*(1,000*2)</t>
  </si>
  <si>
    <t>"m.č.138" (0,450*0,150)*(1,000*2)</t>
  </si>
  <si>
    <t>"m.č.141" (0,450*0,150)*(1,000*2)</t>
  </si>
  <si>
    <t>312272123</t>
  </si>
  <si>
    <t>Zdivo z pórobetonových přesných tvárnic výplňové z tvárnic hladkých jakékoli pevnosti na tenké maltové lože, tloušťka zdiva 200 mm, objemová hmotnost 500 kg/m3</t>
  </si>
  <si>
    <t>2027423952</t>
  </si>
  <si>
    <t>"m.č.129"</t>
  </si>
  <si>
    <t>0,200*(3,220*2,100)</t>
  </si>
  <si>
    <t>"odpočet otvoru" -1*(1,250*1,970)*0,200</t>
  </si>
  <si>
    <t>312272223</t>
  </si>
  <si>
    <t>Zdivo z pórobetonových přesných tvárnic výplňové z tvárnic hladkých jakékoli pevnosti na tenké maltové lože, tloušťka zdiva 250 mm, objemová hmotnost 500 kg/m3</t>
  </si>
  <si>
    <t>1162883583</t>
  </si>
  <si>
    <t>0,200*(3,220*1,000)</t>
  </si>
  <si>
    <t>312272611</t>
  </si>
  <si>
    <t>Zdivo z pórobetonových přesných tvárnic výplňové z tvárnic hladkých jakékoli pevnosti na tenké maltové lože, tloušťka zdiva 500 mm, objemová hmotnost 300 kg/m3</t>
  </si>
  <si>
    <t>439246425</t>
  </si>
  <si>
    <t>"dozdění po vybouraných Al výkladcích a dveřích"</t>
  </si>
  <si>
    <t>"m.č.165"</t>
  </si>
  <si>
    <t>0,500*(2,220*3,500)</t>
  </si>
  <si>
    <t>0,500*(1,320*11,800)</t>
  </si>
  <si>
    <t>0,500*(0,800*1,200)</t>
  </si>
  <si>
    <t>0,500*(0,600*4,800)*2</t>
  </si>
  <si>
    <t>0,500*(0,600*3,600)</t>
  </si>
  <si>
    <t>0,500*(0,600*7,200)</t>
  </si>
  <si>
    <t>317141224</t>
  </si>
  <si>
    <t>Překlady ploché prefabrikované z pórobetonu osazené do tenkého maltového lože, včetně slepení dvou překladů vedle sebe po celé délce boční plochy, šířky překladu 150 mm, pro světlost otvoru přes 1100 do 1250 mm</t>
  </si>
  <si>
    <t>-1838264042</t>
  </si>
  <si>
    <t xml:space="preserve">Poznámka k souboru cen:_x000D_
1. V cenách jsou započteny náklady na: a) dodání a uložení překladu předepsané délky, včetně podmazáním ložné plochy tenkovrstvou maltou, b) montážní podepření plochých překladů tak, aby světlá vzdálenost mezi podporou a okrajem otvoru nebo mezi podporami byla maximálně 1,25 m. 2. Množství jednotek se určuje v kusech překladů podle šířky a světlosti otvoru. </t>
  </si>
  <si>
    <t>"m.č.129" 1,000</t>
  </si>
  <si>
    <t>342272523</t>
  </si>
  <si>
    <t>Příčky z pórobetonových přesných příčkovek hladkých, objemové hmotnosti 500 kg/m3 na tenké maltové lože, tloušťky příčky 150 mm</t>
  </si>
  <si>
    <t>-729928669</t>
  </si>
  <si>
    <t>3,220*2,100</t>
  </si>
  <si>
    <t>"odpočet otvoru" -1*(1,250*1,970)</t>
  </si>
  <si>
    <t>1792904548</t>
  </si>
  <si>
    <t>"m.č.129" 2,100</t>
  </si>
  <si>
    <t>-1005930743</t>
  </si>
  <si>
    <t>"m.č.129" 3,220*2</t>
  </si>
  <si>
    <t>342291131</t>
  </si>
  <si>
    <t>Ukotvení příček plochými kotvami, do konstrukce betonové</t>
  </si>
  <si>
    <t>235059233</t>
  </si>
  <si>
    <t>"m.č.129" 3,220*1</t>
  </si>
  <si>
    <t>380326132</t>
  </si>
  <si>
    <t>Kompletní konstrukce čistíren odpadních vod, nádrží, vodojemů, kanálů z betonu železového bez výztuže a bednění se zvýšenými nároky na prostředí tř. C 30/37, tl. přes 150 do 300 mm</t>
  </si>
  <si>
    <t>-1327468387</t>
  </si>
  <si>
    <t>"viz. výkr.č. D.1.1.6 + řez 1-1"</t>
  </si>
  <si>
    <t>"interaktivní hry" (0,300*1,500)*(3,300+3,300+3,454+3,454)</t>
  </si>
  <si>
    <t>"interaktivní hry" (0,399*1,500)*(3,600+10,362+10,362+3,600)</t>
  </si>
  <si>
    <t>"interaktivní hry (strop)" 0,300*(2,200*3,300)</t>
  </si>
  <si>
    <t>"interaktivní hry (strop)" 0,300*(3,140*(1,100)^2)</t>
  </si>
  <si>
    <t>"dojed skluzavky" (0,400*1,500)*(4,400+5,600+4,900+4,900+2,500+2,500+6,320+3,000+1,000*3)</t>
  </si>
  <si>
    <t>"houpací jeskyně" (0,250*1,500)*9,420</t>
  </si>
  <si>
    <t>"ostrov s fontánou" (PI*0,750*0,750*1,500)</t>
  </si>
  <si>
    <t>"přípočet na nedoměřitelné tvary 15%" (6,079+16,713+22,272+3,533+2,651)*15/100</t>
  </si>
  <si>
    <t>Mezisoučet - nové monolit.kce.</t>
  </si>
  <si>
    <t>"dobetonování v místě vestavby zdí vodních atrakcí"</t>
  </si>
  <si>
    <t>"m.č.166"</t>
  </si>
  <si>
    <t>1,500*((2,700*2,700)/2)</t>
  </si>
  <si>
    <t>1,500*(3,750*1,000)</t>
  </si>
  <si>
    <t>Mezisoučet - mezi nové a původní monol.kce.</t>
  </si>
  <si>
    <t>380326133</t>
  </si>
  <si>
    <t>Kompletní konstrukce čistíren odpadních vod, nádrží, vodojemů, kanálů z betonu železového bez výztuže a bednění se zvýšenými nároky na prostředí tř. C 30/37, tl. přes 300 mm</t>
  </si>
  <si>
    <t>-1167078447</t>
  </si>
  <si>
    <t>"viz. výkr.č. D.1.1.6 + řez 1-1 a 2-2"</t>
  </si>
  <si>
    <t>"m.č.166 - dobetonování dna původního bazenu v tl.790-890 mm"</t>
  </si>
  <si>
    <t>((0,790+0,890)/2)*(14,000*25,000+10,000*3,500)</t>
  </si>
  <si>
    <t>((0,790+0,890)/2)*((6,000+7,100)*2,000/2)</t>
  </si>
  <si>
    <t>((0,790+0,890)/2)*((5,400*2,000)/2)</t>
  </si>
  <si>
    <t>"rezerva na nezměřitelné plochy 5%" (323,400+11,004+4,536)*5/100</t>
  </si>
  <si>
    <t>380356221</t>
  </si>
  <si>
    <t>Bednění kompletních konstrukcí čistíren odpadních vod, nádrží, vodojemů, kanálů konstrukcí omítaných z betonu prostého nebo železového ploch zaoblených zřízení</t>
  </si>
  <si>
    <t>1366383760</t>
  </si>
  <si>
    <t xml:space="preserve">Poznámka k souboru cen:_x000D_
1. V případech, kdy konstrukce jsou obsypávány, oceňuje se bednění vnějších neomítaných obsypávaných stěn a) rovinných cenou 380 35-6211 (zřízení) a 380 35-6212 (odstranění), b) zaoblených cenou 380 35-6221 (zřízení) a 380 35-6222 (odstranění). </t>
  </si>
  <si>
    <t>"interaktivní hry" 1,500*(5,400+2,500)</t>
  </si>
  <si>
    <t>"dojed skluzavky" 1,500*6,000</t>
  </si>
  <si>
    <t>"houpací jeskyně" 1,500*2,700</t>
  </si>
  <si>
    <t>"ostrov fontánou" (2*PI*0,750*0,750+2*PI*0,750*1,500)</t>
  </si>
  <si>
    <t>"přípočet na nedoměřitelné tvary 15%" (11,850+9,000+4,050+10,603)*15/100</t>
  </si>
  <si>
    <t>Mezisoučet - stěny (jednostranně)</t>
  </si>
  <si>
    <t>"interaktivní hry" (2*1,500)*(3,300+3,300+3,454+3,454)</t>
  </si>
  <si>
    <t>"interaktivní hry" (2*1,500)*(3,600+10,362+10,362+3,600)</t>
  </si>
  <si>
    <t>"dojed skluzavky" (2*1,500)*(4,400+5,600+4,900+4,900+2,500+2,500+6,320+3,000+1,000*3)</t>
  </si>
  <si>
    <t>"houpací jeskyně" (2*1,500)*9,420</t>
  </si>
  <si>
    <t>"ostrov s fontánou" (2*PI*0,750*0,750+2*PI*0,750*1,500)</t>
  </si>
  <si>
    <t>"přípočet na nedoměřitelné tvary 15%" (40,524+83,772+111,360+28,260+7,290)*15/100</t>
  </si>
  <si>
    <t>"odpočet části s jednostranným bedněním" -40,828</t>
  </si>
  <si>
    <t>Mezisoučet - stěny (oboustranně)</t>
  </si>
  <si>
    <t>380356222</t>
  </si>
  <si>
    <t>Bednění kompletních konstrukcí čistíren odpadních vod, nádrží, vodojemů, kanálů konstrukcí omítaných z betonu prostého nebo železového ploch zaoblených odstranění</t>
  </si>
  <si>
    <t>2074213206</t>
  </si>
  <si>
    <t>380361006</t>
  </si>
  <si>
    <t>Výztuž kompletních konstrukcí čistíren odpadních vod, nádrží, vodojemů, kanálů z oceli 10 505 (R) nebo BSt 500</t>
  </si>
  <si>
    <t>-1768458093</t>
  </si>
  <si>
    <t>"stěny, strop, dobetonávky - 165 kg/m3" 73,346*165,000*0,001</t>
  </si>
  <si>
    <t>"dno - 135 kg/m3" 355,887*135,000*0,001</t>
  </si>
  <si>
    <t>612111001</t>
  </si>
  <si>
    <t>Ubroušení výstupků betonu po odbednění neomítaných vnitřních ploch ze spár bednicích desek do roviny povrchu stěn</t>
  </si>
  <si>
    <t>-1204966562</t>
  </si>
  <si>
    <t>"odpočet části s jednostranným bedněním" -29,729</t>
  </si>
  <si>
    <t>612111121</t>
  </si>
  <si>
    <t>Vyspravení povrchu neomítaných vnitřních ploch monolitických betonových nebo železobetonových konstrukcí rozetřením vysprávky do ztracena maltou cementovou lokálně v rozsahu vyspravované plochy do 30 % z celkové plochy stěn</t>
  </si>
  <si>
    <t>125603682</t>
  </si>
  <si>
    <t>612121112</t>
  </si>
  <si>
    <t>Zatření spár vnitřních povrchů stěrkovou hmotou, ploch z pórobetonových tvárnic stěn</t>
  </si>
  <si>
    <t>-820198273</t>
  </si>
  <si>
    <t>2*(2,220*3,500)</t>
  </si>
  <si>
    <t>2*(1,320*11,800)</t>
  </si>
  <si>
    <t>2*(0,800*1,200)</t>
  </si>
  <si>
    <t>1*(0,600*4,800)*2</t>
  </si>
  <si>
    <t>1*(0,600*3,600)</t>
  </si>
  <si>
    <t>1*(0,600*7,200)</t>
  </si>
  <si>
    <t>612131101</t>
  </si>
  <si>
    <t>Podkladní a spojovací vrstva vnitřních omítaných ploch cementový postřik nanášený ručně celoplošně stěn</t>
  </si>
  <si>
    <t>946159897</t>
  </si>
  <si>
    <t>Mezisoučet - porobetonové zdivo</t>
  </si>
  <si>
    <t>"pro keram.obklady"</t>
  </si>
  <si>
    <t>"m.č.106"</t>
  </si>
  <si>
    <t>3,100*(1,800+12,800+1,000+4,704+1,500+1,700+4,800+0,600*4+2,850*2+6,400+1,350)</t>
  </si>
  <si>
    <t>"odpočet otvoru" -7*(0,800*1,970)</t>
  </si>
  <si>
    <t>"odpočet otvoru" -1*(1,450*1,970)</t>
  </si>
  <si>
    <t>"m.č.108"</t>
  </si>
  <si>
    <t>3,100*(5,100*2+2,700*2+0,750*2+1,050*2)</t>
  </si>
  <si>
    <t>"odpočet otvoru" -1*(0,700*1,970)</t>
  </si>
  <si>
    <t>"odpočet otvoru" -2*(0,800*1,970)</t>
  </si>
  <si>
    <t>"m.č.109"</t>
  </si>
  <si>
    <t>3,100*(3,450*2+1,475*2+1,500*2+0,900*2+0,900*2+1,475*2)</t>
  </si>
  <si>
    <t>"odpočet otvoru" -5*(0,700*1,970)</t>
  </si>
  <si>
    <t>"m.č.110"</t>
  </si>
  <si>
    <t>"m.č.111"</t>
  </si>
  <si>
    <t>3,100*(5,100*2+2,725*2+1,050*2+0,750*2)</t>
  </si>
  <si>
    <t>"m.č.112"</t>
  </si>
  <si>
    <t>3,100*(5,100*2+2,725*2+0,750*2+1,050*2)</t>
  </si>
  <si>
    <t>"m.č.113"</t>
  </si>
  <si>
    <t>"m.č.114"</t>
  </si>
  <si>
    <t>"m.č.115"</t>
  </si>
  <si>
    <t>3,100*(5,100*2+2,850*2+1,050*2+0,750*2)</t>
  </si>
  <si>
    <t>"m.č.116"</t>
  </si>
  <si>
    <t>3,100*(5,100*2+1,646*2)</t>
  </si>
  <si>
    <t>"odpočet otvoru" -2*(1,450*1,970)</t>
  </si>
  <si>
    <t>"m.č.117"</t>
  </si>
  <si>
    <t>0,800*(0,200+1,750)</t>
  </si>
  <si>
    <t>1,500*(1,000+0,250+2,775+3,804+2,775)</t>
  </si>
  <si>
    <t>"m.č.121"</t>
  </si>
  <si>
    <t>1,500*(1,250*2+1,700*2-0,800)</t>
  </si>
  <si>
    <t>3,020*(23,600+13,600+11,245+1,500+5,109+0,500+33,500+0,600)</t>
  </si>
  <si>
    <t>0,800*(5,700+8,600+5,800+0,500+11,300+0,500+11,300+0,500+11,300+0,500+11,300+1,500+14,300)</t>
  </si>
  <si>
    <t>0,200*(5,700+8,600+5,800+0,500+11,300+0,500+11,300+0,500+11,300+0,500+11,300+1,500+14,300)</t>
  </si>
  <si>
    <t>1,400*((3,140*20,000)-6,600*2+8,000+3,000*2+3,200*2+2,000*4+0,600*4)</t>
  </si>
  <si>
    <t>2,000*(4,500+17,500+8,800+14,000+25,000+16,000)</t>
  </si>
  <si>
    <t>"m.č.167"</t>
  </si>
  <si>
    <t>1,400*((3,1400*4,000)+3,400*2)</t>
  </si>
  <si>
    <t>"rezerva na nezměřitelné plochy ve výši 15%"</t>
  </si>
  <si>
    <t>1280,162*15/100</t>
  </si>
  <si>
    <t>Mezisoučet - stávající zdivo</t>
  </si>
  <si>
    <t>754918639</t>
  </si>
  <si>
    <t>Mezisoučet - nové monolitické zdi</t>
  </si>
  <si>
    <t>Mezisoučet - stávající monolit.kce.</t>
  </si>
  <si>
    <t>612131121</t>
  </si>
  <si>
    <t>Podkladní a spojovací vrstva vnitřních omítaných ploch penetrace akrylát-silikonová nanášená ručně stěn</t>
  </si>
  <si>
    <t>352692657</t>
  </si>
  <si>
    <t>612135002</t>
  </si>
  <si>
    <t>Vyrovnání nerovností podkladu vnitřních omítaných ploch maltou, tloušťky do 10 mm cementovou stěn</t>
  </si>
  <si>
    <t>-1354080748</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</si>
  <si>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</si>
  <si>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"po otlučení keram.obkladů a podkladních omítek v rozsahu 50% plochy"</t>
  </si>
  <si>
    <t>3,100*(1,800+12,800+1,000+4,704+1,500+1,700+4,800+0,600*4+2,850*2+6,400+1,350)*50/100</t>
  </si>
  <si>
    <t>"odpočet otvoru" -7*(0,800*1,970)*50/100</t>
  </si>
  <si>
    <t>"odpočet otvoru" -1*(1,450*1,970)*50/100</t>
  </si>
  <si>
    <t>3,100*(5,100*2+2,700*2+0,750*2+1,050*2)*50/100</t>
  </si>
  <si>
    <t>"odpočet otvoru" -1*(0,700*1,970)*50/100</t>
  </si>
  <si>
    <t>"odpočet otvoru" -2*(0,800*1,970)*50/100</t>
  </si>
  <si>
    <t>3,100*(3,450*2+1,475*2+1,500*2+0,900*2+0,900*2+1,475*2)*50/100</t>
  </si>
  <si>
    <t>"odpočet otvoru" -5*(0,700*1,970)*50/100</t>
  </si>
  <si>
    <t>3,100*(5,100*2+2,725*2+1,050*2+0,750*2)*50/100</t>
  </si>
  <si>
    <t>3,100*(5,100*2+2,725*2+0,750*2+1,050*2)*50/100</t>
  </si>
  <si>
    <t>3,100*(5,100*2+2,850*2+1,050*2+0,750*2)*50/100</t>
  </si>
  <si>
    <t>3,100*(5,100*2+1,646*2)*50/100</t>
  </si>
  <si>
    <t>"odpočet otvoru" -2*(1,450*1,970)*50/100</t>
  </si>
  <si>
    <t>"odpočet otvoru" -1*(0,800*1,970)*50/100</t>
  </si>
  <si>
    <t>"odpočet otvoru" -1*(0,900*1,970)*50/100</t>
  </si>
  <si>
    <t>0,800*(0,200+1,750)*50/100</t>
  </si>
  <si>
    <t>1,500*(1,000+0,250+2,775+3,804+2,775)*50/100</t>
  </si>
  <si>
    <t>1,500*(1,250*2+1,700*2-0,800)*50/100</t>
  </si>
  <si>
    <t>3,020*(23,600+13,600+11,245+1,500+5,109+0,500+33,500+0,600)*50/100</t>
  </si>
  <si>
    <t>0,800*(5,700+8,600+5,800+0,500+11,300+0,500+11,300+0,500+11,300+0,500+11,300+1,500+14,300)*50/100</t>
  </si>
  <si>
    <t>0,200*(5,700+8,600+5,800+0,500+11,300+0,500+11,300+0,500+11,300+0,500+11,300+1,500+14,300)*50/100</t>
  </si>
  <si>
    <t>1,400*((3,140*20,000)-6,600*2+8,000+3,000*2+3,200*2+2,000*4+0,600*4)*50/100</t>
  </si>
  <si>
    <t>2,000*(4,500+17,500+8,800+14,000+25,000+16,000)*50/100</t>
  </si>
  <si>
    <t>1,400*((3,1400*4,000)+3,400*2)*50/100</t>
  </si>
  <si>
    <t>640,079*15/100</t>
  </si>
  <si>
    <t>612135091</t>
  </si>
  <si>
    <t>Vyrovnání nerovností podkladu vnitřních omítaných ploch tmelem, tloušťky do 2 mm Příplatek k ceně za každých dalších 5 mm tloušťky podkladní vrstvy přes 10 mm maltou vápenocementovou stěn</t>
  </si>
  <si>
    <t>-1530165589</t>
  </si>
  <si>
    <t>736,091*4 'Přepočtené koeficientem množství</t>
  </si>
  <si>
    <t>-626270472</t>
  </si>
  <si>
    <t>612325302</t>
  </si>
  <si>
    <t>Vápenocementová nebo vápenná omítka ostění nebo nadpraží štuková</t>
  </si>
  <si>
    <t>-2106115621</t>
  </si>
  <si>
    <t xml:space="preserve">Poznámka k souboru cen:_x000D_
1. Ceny lze použít jen pro ocenění samostatně upravovaného ostění a nadpraží ( např. při dodatečné výměně oken nebo zárubní ) v šířce do 300 mm okolo upravovaného otvoru. </t>
  </si>
  <si>
    <t>"výměna výplní otvorů"</t>
  </si>
  <si>
    <t>"m.č.155" 2*((5,200+3,220*2)*0,400)</t>
  </si>
  <si>
    <t>612331121</t>
  </si>
  <si>
    <t>Omítka cementová vnitřních ploch nanášená ručně jednovrstvá, tloušťky do 10 mm hladká svislých konstrukcí stěn</t>
  </si>
  <si>
    <t>1324271331</t>
  </si>
  <si>
    <t>612335301</t>
  </si>
  <si>
    <t>Cementová omítka ostění nebo nadpraží hladká</t>
  </si>
  <si>
    <t>-1546769985</t>
  </si>
  <si>
    <t>(10,900*2+0,900*2)*0,500</t>
  </si>
  <si>
    <t>(7,200+2,400+3,000*2)*0,500</t>
  </si>
  <si>
    <t>(4,800+1,800+1,800+3,000*2)*0,500</t>
  </si>
  <si>
    <t>(3,600*2+3,000*2)*0,500</t>
  </si>
  <si>
    <t>(4,800*2+3,000*2)*0,500</t>
  </si>
  <si>
    <t>619991001</t>
  </si>
  <si>
    <t>Zakrytí vnitřních ploch před znečištěním včetně pozdějšího odkrytí podlah fólií přilepenou lepící páskou</t>
  </si>
  <si>
    <t>-2021443726</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</si>
  <si>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</si>
  <si>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"m.č.106" 66,880</t>
  </si>
  <si>
    <t>"m.č.108" 11,880</t>
  </si>
  <si>
    <t>"m.č.109" 7,900</t>
  </si>
  <si>
    <t>"m.č.110" 7,900</t>
  </si>
  <si>
    <t>"m.č.111" 12,000</t>
  </si>
  <si>
    <t>"m.č.112" 12,000</t>
  </si>
  <si>
    <t>"m.č.113" 7,900</t>
  </si>
  <si>
    <t>"m.č.114" 7,900</t>
  </si>
  <si>
    <t>"m.č.115" 12,640</t>
  </si>
  <si>
    <t>"m.č.116" 8,390</t>
  </si>
  <si>
    <t>"m.č.118" 8,380</t>
  </si>
  <si>
    <t>"m.č.121" 2,070</t>
  </si>
  <si>
    <t>"m.č.122" 4,320</t>
  </si>
  <si>
    <t>"m.č.124" 5,030</t>
  </si>
  <si>
    <t>"m.č.125" 5,030</t>
  </si>
  <si>
    <t>"m.č.156" 233,940</t>
  </si>
  <si>
    <t>"m.č.165" 1445,800</t>
  </si>
  <si>
    <t>"m.č.166" 701,190</t>
  </si>
  <si>
    <t>"m.č.167" 6,300</t>
  </si>
  <si>
    <t>"m.č.168" 7,200</t>
  </si>
  <si>
    <t>619991011</t>
  </si>
  <si>
    <t>Zakrytí vnitřních ploch před znečištěním včetně pozdějšího odkrytí konstrukcí a prvků obalením fólií a přelepením páskou</t>
  </si>
  <si>
    <t>976863749</t>
  </si>
  <si>
    <t>11,200*0,900</t>
  </si>
  <si>
    <t>7,200*3,000</t>
  </si>
  <si>
    <t>4,800*3,000</t>
  </si>
  <si>
    <t>3,600*3,000</t>
  </si>
  <si>
    <t>1,200*3,000</t>
  </si>
  <si>
    <t>2*(1,800*2,200)</t>
  </si>
  <si>
    <t>619991021</t>
  </si>
  <si>
    <t>Zakrytí vnitřních ploch před znečištěním včetně pozdějšího odkrytí rámů oken a dveří, keramických soklů oblepením malířskou páskou</t>
  </si>
  <si>
    <t>-140408520</t>
  </si>
  <si>
    <t>11,200*2+0,900*2</t>
  </si>
  <si>
    <t>7,200*2+3,000*2</t>
  </si>
  <si>
    <t>4,800*2+3,000*2</t>
  </si>
  <si>
    <t>3,600*2+3,000*2</t>
  </si>
  <si>
    <t>1,200*2+3,000*2</t>
  </si>
  <si>
    <t>2*(1,800*2+2,200*2)</t>
  </si>
  <si>
    <t>619995001</t>
  </si>
  <si>
    <t>Začištění omítek (s dodáním hmot) kolem oken, dveří, podlah, obkladů apod.</t>
  </si>
  <si>
    <t>-1470529480</t>
  </si>
  <si>
    <t xml:space="preserve">Poznámka k souboru cen:_x000D_
1. Cenu -5001 lze použít pouze v případě provádění opravy nebo osazování nových oken, dveří, obkladů, podlah apod.; nelze ji použít v případech provádění opravy omítek nebo nové omítky v celé ploše. </t>
  </si>
  <si>
    <t>2*(5,200+3,220*2)*2</t>
  </si>
  <si>
    <t>619996111</t>
  </si>
  <si>
    <t>Ochrana stavebních konstrukcí a předmětů bedněním zřízení</t>
  </si>
  <si>
    <t>-850166174</t>
  </si>
  <si>
    <t xml:space="preserve">Poznámka k souboru cen:_x000D_
1. Množství měrných jednotek se určuje v m2 rozvinuté plochy bednění. 2. V ceně -6111 jsou započteny i náklady na opotřebení řeziva. 3. Ochrana vodorovných stavebních konstrukcí se oceňuje cenami souboru cen 762 52 - Položení podlah katalogu 800-762 Konstrukce tesařské. </t>
  </si>
  <si>
    <t>"stávající výplně otvorů a stěn"</t>
  </si>
  <si>
    <t>2,200*(5,500+8,400+5,500+11,200+11,200+1,700+1,700)</t>
  </si>
  <si>
    <t>3,000*(1,200*8)</t>
  </si>
  <si>
    <t>3,220*(4,000+5,200+7,000)</t>
  </si>
  <si>
    <t>"rezerva 25%" (99,440+28,800+52,164)*25/100</t>
  </si>
  <si>
    <t>619996121</t>
  </si>
  <si>
    <t>Ochrana stavebních konstrukcí a předmětů bedněním odstranění</t>
  </si>
  <si>
    <t>-527185967</t>
  </si>
  <si>
    <t>631311225</t>
  </si>
  <si>
    <t>Mazanina z betonu prostého se zvýšenými nároky na prostředí tl. přes 80 do 120 mm tř. C 30/37</t>
  </si>
  <si>
    <t>1931410247</t>
  </si>
  <si>
    <t>"m.č.165" 1445,800*0,105</t>
  </si>
  <si>
    <t>631319012</t>
  </si>
  <si>
    <t>Příplatek k cenám mazanin za úpravu povrchu mazaniny přehlazením, mazanina tl. přes 80 do 120 mm</t>
  </si>
  <si>
    <t>-806134279</t>
  </si>
  <si>
    <t>631319111</t>
  </si>
  <si>
    <t>Příplatek k cenám mazanin za vytvoření odtokového žlábku v prádelnách, ve dně kanálu pro rozvody apod. š x v = do 200x100 mm</t>
  </si>
  <si>
    <t>228065104</t>
  </si>
  <si>
    <t>118,000+10,000</t>
  </si>
  <si>
    <t>631319173</t>
  </si>
  <si>
    <t>Příplatek k cenám mazanin za stržení povrchu spodní vrstvy mazaniny latí před vložením výztuže nebo pletiva pro tl. obou vrstev mazaniny přes 80 do 120 mm</t>
  </si>
  <si>
    <t>1114185787</t>
  </si>
  <si>
    <t>-295557041</t>
  </si>
  <si>
    <t>151,809*135,00*0,001</t>
  </si>
  <si>
    <t>632481211</t>
  </si>
  <si>
    <t>Separační vrstva k oddělení podlahových vrstev z papíru potaženého fólií</t>
  </si>
  <si>
    <t>368524152</t>
  </si>
  <si>
    <t>86300702</t>
  </si>
  <si>
    <t>633991111</t>
  </si>
  <si>
    <t>Nástřik proti odpařování vody betonových povrchů</t>
  </si>
  <si>
    <t>-1193419927</t>
  </si>
  <si>
    <t>634111114</t>
  </si>
  <si>
    <t>Obvodová dilatace mezi stěnou a mazaninou pružnou těsnicí páskou výšky 100 mm</t>
  </si>
  <si>
    <t>-195490845</t>
  </si>
  <si>
    <t>941211111</t>
  </si>
  <si>
    <t>Montáž lešení řadového rámového lehkého pracovního s podlahami s provozním zatížením tř. 3 do 200 kg/m2 šířky tř. SW06 přes 0,6 do 0,9 m, výšky do 10 m</t>
  </si>
  <si>
    <t>-786754134</t>
  </si>
  <si>
    <t xml:space="preserve">Poznámka k souboru cen:_x000D_
1. V ceně jsou započteny i náklady na kotvení lešení. 2. Montáž lešení řadového rámového lehkého výšky přes 40 m se oceňuje individuálně. 3. Šířkou se rozumí půdorysná vzdálenost, měřená od vnitřního líce sloupků zábradlí k protilehlému volnému okraji podlahy nebo mezi vnitřními líci. </t>
  </si>
  <si>
    <t>"původní ETICS tl.140 mm v místě přístavby"</t>
  </si>
  <si>
    <t>6,800*(11,700+11,500+15,540)</t>
  </si>
  <si>
    <t>941211211</t>
  </si>
  <si>
    <t>Montáž lešení řadového rámového lehkého pracovního s podlahami s provozním zatížením tř. 3 do 200 kg/m2 Příplatek za první a každý další den použití lešení k ceně -1111 nebo -1112</t>
  </si>
  <si>
    <t>-1044277283</t>
  </si>
  <si>
    <t>263,432*60 'Přepočtené koeficientem množství</t>
  </si>
  <si>
    <t>941211811</t>
  </si>
  <si>
    <t>Demontáž lešení řadového rámového lehkého pracovního s provozním zatížením tř. 3 do 200 kg/m2 šířky tř. SW06 přes 0,6 do 0,9 m, výšky do 10 m</t>
  </si>
  <si>
    <t>-1326829055</t>
  </si>
  <si>
    <t xml:space="preserve">Poznámka k souboru cen:_x000D_
1. Demontáž lešení řadového rámového lehkého výšky přes 40 m se oceňuje individuálně. </t>
  </si>
  <si>
    <t>943211111</t>
  </si>
  <si>
    <t>Montáž lešení prostorového rámového lehkého pracovního s podlahami s provozním zatížením tř. 3 do 200 kg/m2, výšky do 10 m</t>
  </si>
  <si>
    <t>-1061488687</t>
  </si>
  <si>
    <t xml:space="preserve">Poznámka k souboru cen:_x000D_
1. Montáž lešení prostorového rámového lehkého výšky přes 25 m se oceňuje individuálně. </t>
  </si>
  <si>
    <t>1,500*1445,800</t>
  </si>
  <si>
    <t>"m.č.166+167+168"</t>
  </si>
  <si>
    <t>3,000*(701,190+6,300+7,200)</t>
  </si>
  <si>
    <t>943211211</t>
  </si>
  <si>
    <t>Montáž lešení prostorového rámového lehkého pracovního s podlahami Příplatek za první a každý další den použití lešení k ceně -1111</t>
  </si>
  <si>
    <t>-6595341</t>
  </si>
  <si>
    <t>4312,77*60 'Přepočtené koeficientem množství</t>
  </si>
  <si>
    <t>943211811</t>
  </si>
  <si>
    <t>Demontáž lešení prostorového rámového lehkého pracovního s podlahami s provozním zatížením tř. 3 do 200 kg/m2, výšky do 10 m</t>
  </si>
  <si>
    <t>1945190137</t>
  </si>
  <si>
    <t xml:space="preserve">Poznámka k souboru cen:_x000D_
1. Demontáž lešení prostorového rámového lehkého výšky přes 25 m se oceňuje individuálně. </t>
  </si>
  <si>
    <t>949101111</t>
  </si>
  <si>
    <t>Lešení pomocné pracovní pro objekty pozemních staveb pro zatížení do 150 kg/m2, o výšce lešeňové podlahy do 1,9 m</t>
  </si>
  <si>
    <t>-300848951</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</si>
  <si>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</si>
  <si>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949121112</t>
  </si>
  <si>
    <t>Montáž lešení lehkého kozového dílcového o výšce lešeňové podlahy přes 1,2 do 1,9 m</t>
  </si>
  <si>
    <t>sada</t>
  </si>
  <si>
    <t>-2140191367</t>
  </si>
  <si>
    <t xml:space="preserve">Poznámka k souboru cen:_x000D_
1. Množství měrných jednotek se určuje v počtu sad lešení (2 kozy a dřevěná podlaha). 2. V cenách nájmu jsou započteny i náklady na manipulaci s lešením. </t>
  </si>
  <si>
    <t>949121212</t>
  </si>
  <si>
    <t>Montáž lešení lehkého kozového dílcového Příplatek za první a každý další den použití lešení k ceně -1112</t>
  </si>
  <si>
    <t>93035907</t>
  </si>
  <si>
    <t>10*60 'Přepočtené koeficientem množství</t>
  </si>
  <si>
    <t>949121812</t>
  </si>
  <si>
    <t>Demontáž lešení lehkého kozového dílcového o výšce lešeňové podlahy přes 1,2 do 1,9 m</t>
  </si>
  <si>
    <t>731232820</t>
  </si>
  <si>
    <t xml:space="preserve">Poznámka k souboru cen:_x000D_
1. Množství měrných jednotek se určuje v počtu sad lešení (2 kozy a dřevěná podlaha). </t>
  </si>
  <si>
    <t>-1477596966</t>
  </si>
  <si>
    <t>953942421</t>
  </si>
  <si>
    <t>Osazování drobných kovových předmětů se zalitím maltou cementovou, do vysekaných kapes nebo připravených otvorů ocelového čtvercového rámu velikosti do 1000x1000 mm, s podlitím rámu</t>
  </si>
  <si>
    <t>-382982195</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</si>
  <si>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</si>
  <si>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"poklop pro zadláždění 600x900 mm"</t>
  </si>
  <si>
    <t>3,000</t>
  </si>
  <si>
    <t>553500001</t>
  </si>
  <si>
    <t>poklop ocelový nerezové provedení 900x600 mm pro zadláždění (venkovní rozměr 736x1036x75 mm) včetně těsnění, poklopu, armavací sítě, kotvících prvků</t>
  </si>
  <si>
    <t>-238611400</t>
  </si>
  <si>
    <t>962032230</t>
  </si>
  <si>
    <t>Bourání zdiva nadzákladového z cihel nebo tvárnic z cihel pálených nebo vápenopískových, na maltu vápennou nebo vápenocementovou, objemu do 1 m3</t>
  </si>
  <si>
    <t>-968992242</t>
  </si>
  <si>
    <t xml:space="preserve">Poznámka k souboru cen:_x000D_
1. Bourání pilířů o průřezu přes 0,36 m2 se oceňuje příslušnými cenami -2230, -2231, -2240, -2241,-2253 a -2254 jako bourání zdiva nadzákladového cihelného. </t>
  </si>
  <si>
    <t>"viz. výkr.č. D.1.1.6 + detail 66.73"</t>
  </si>
  <si>
    <t>"sokl pod středovými skříňkami výšky 450 mm, tl.150 mm"</t>
  </si>
  <si>
    <t>"m.č. 132" (0,450*0,150)*(1,600*2+0,700*2)</t>
  </si>
  <si>
    <t>"m.č. 135" (0,450*0,150)*(2,000*2+0,700*2)</t>
  </si>
  <si>
    <t>"m.č. 138" (0,450*0,150)*(2,000*2+0,700*2)</t>
  </si>
  <si>
    <t>"m.č. 141" (0,450*0,150)*(2,000*2+0,700*2)</t>
  </si>
  <si>
    <t>962032231</t>
  </si>
  <si>
    <t>Bourání zdiva nadzákladového z cihel nebo tvárnic z cihel pálených nebo vápenopískových, na maltu vápennou nebo vápenocementovou, objemu přes 1 m3</t>
  </si>
  <si>
    <t>-1901773226</t>
  </si>
  <si>
    <t>"ubourání parapetního zdiva"</t>
  </si>
  <si>
    <t>(0,500*1,000)*(4,800+3,600+4,800+8,600)</t>
  </si>
  <si>
    <t>963042819</t>
  </si>
  <si>
    <t>Bourání schodišťových stupňů betonových zhotovených na místě</t>
  </si>
  <si>
    <t>-218425888</t>
  </si>
  <si>
    <t>2,000*14+6,000*2+7,200*2+8,000*2+1,200*2+1,600*2+1,800*2</t>
  </si>
  <si>
    <t>1576414167</t>
  </si>
  <si>
    <t>"viz. výkr.č. D.1.1.6 + 66.28 (P1)"</t>
  </si>
  <si>
    <t>"tl.105 mm"</t>
  </si>
  <si>
    <t>0,105*1445,800</t>
  </si>
  <si>
    <t>"viz. výkr.č. D.1.1.6 + 66.28 (P2)"</t>
  </si>
  <si>
    <t>"tl.300 mm"</t>
  </si>
  <si>
    <t>0,300*701,190</t>
  </si>
  <si>
    <t>965045113</t>
  </si>
  <si>
    <t>Bourání potěrů tl. do 50 mm cementových nebo pískocementových, plochy přes 4 m2</t>
  </si>
  <si>
    <t>-1847063547</t>
  </si>
  <si>
    <t>"viz. výkr.č. D.1.1.6 + 66.28"</t>
  </si>
  <si>
    <t>"CP tl.40 mm"</t>
  </si>
  <si>
    <t>701,190</t>
  </si>
  <si>
    <t>6,300</t>
  </si>
  <si>
    <t>"m.č.168"</t>
  </si>
  <si>
    <t>16*(1,300*(0,300+0,170))+1,300*1,800</t>
  </si>
  <si>
    <t>965046111</t>
  </si>
  <si>
    <t>Broušení stávajících betonových podlah úběr do 3 mm</t>
  </si>
  <si>
    <t>-1359936511</t>
  </si>
  <si>
    <t xml:space="preserve">Poznámka k souboru cen:_x000D_
1. Ceny jsou určeny pro zbroušení podlah před pokládkou zpevňovacích nátěrů, odfrézování zaolejovaných vrstev, odstranění starých nátěrů, lepidel dlažby, vyrovnání povrchu – odstranění nerovností, zarovnání nerovností v okolí dilatačních spar. </t>
  </si>
  <si>
    <t>965046119</t>
  </si>
  <si>
    <t>Broušení stávajících betonových podlah Příplatek k ceně za každý další 1 mm úběru</t>
  </si>
  <si>
    <t>-839471818</t>
  </si>
  <si>
    <t>414,16*7 'Přepočtené koeficientem množství</t>
  </si>
  <si>
    <t>2095037715</t>
  </si>
  <si>
    <t>966080105</t>
  </si>
  <si>
    <t>Bourání kontaktního zateplení včetně povrchové úpravy omítkou nebo nátěrem z polystyrénových desek, tloušťky přes 120 do 180 mm</t>
  </si>
  <si>
    <t>-242504781</t>
  </si>
  <si>
    <t>"odpočet otvoru" -4*(4,800*2,200)</t>
  </si>
  <si>
    <t>"odpočet otvoru" -1*(3,600*2,200)</t>
  </si>
  <si>
    <t>"odpočet otvoru" -1*(8,400*2,200)</t>
  </si>
  <si>
    <t>"odpočet otvoru" -1*(1,200*3,000)</t>
  </si>
  <si>
    <t>967031132</t>
  </si>
  <si>
    <t>Přisekání (špicování) plošné nebo rovných ostění zdiva z cihel pálených rovných ostění, bez odstupu, po hrubém vybourání otvorů, na maltu vápennou nebo vápenocementovou</t>
  </si>
  <si>
    <t>13371153</t>
  </si>
  <si>
    <t>"po vybourání ocel.zárubní"</t>
  </si>
  <si>
    <t>"dveře 700x1970 mm" 12*(0,700+1,970*2)*0,150</t>
  </si>
  <si>
    <t>"dveře 800x1970 mm" 14*(0,800+1,970*2)*0,150</t>
  </si>
  <si>
    <t>"dveře 900x1970 mm" 6*(0,900+1,970*2)*0,150</t>
  </si>
  <si>
    <t>"dveře 1450x1970 mm" 4*(1,450+1,970*2)*0,150</t>
  </si>
  <si>
    <t>"dveře 1450x1970 mm" 4*(1,450+1,970*2)*0,300</t>
  </si>
  <si>
    <t>Mezisoučet - dveře</t>
  </si>
  <si>
    <t>"po vybourání obvodových výplní otvorů"</t>
  </si>
  <si>
    <t>(4,800+1,800*2+3,000*2)*0,500</t>
  </si>
  <si>
    <t>(11,200+5,000*2+3,000*2)*0,500</t>
  </si>
  <si>
    <t>(11,200*2+2,200*2)*0,500</t>
  </si>
  <si>
    <t>(4,800*2+2,200*2)*0,500*2</t>
  </si>
  <si>
    <t>(3,600*2+2,200*2)*0,500</t>
  </si>
  <si>
    <t>(5,200+3,000*2)*0,400*2</t>
  </si>
  <si>
    <t>Mezisoučet - okna/stěny</t>
  </si>
  <si>
    <t>967031733</t>
  </si>
  <si>
    <t>Přisekání (špicování) plošné nebo rovných ostění zdiva z cihel pálených plošné, na maltu vápennou nebo vápenocementovou, tl. na maltu vápennou nebo vápenocementovou, tl. do 150 mm</t>
  </si>
  <si>
    <t>165611594</t>
  </si>
  <si>
    <t>"viz. výkr.č. D.1.1.6 + A27 (SS)"</t>
  </si>
  <si>
    <t>1,750*2,170</t>
  </si>
  <si>
    <t>388391510</t>
  </si>
  <si>
    <t>"dveře 700x1970 mm" 12*(0,700*1,970)</t>
  </si>
  <si>
    <t>"dveře 800x1970 mm" 14*(0,800*1,970)</t>
  </si>
  <si>
    <t>"dveře 900x1970 mm" 6*(0,900*1,970)</t>
  </si>
  <si>
    <t>968072456</t>
  </si>
  <si>
    <t>Vybourání kovových rámů oken s křídly, dveřních zárubní, vrat, stěn, ostění nebo obkladů dveřních zárubní, plochy přes 2 m2</t>
  </si>
  <si>
    <t>-1512990695</t>
  </si>
  <si>
    <t>"dveře 1450x1970 mm" 4*(1,450*1,970)</t>
  </si>
  <si>
    <t>968072641</t>
  </si>
  <si>
    <t>Vybourání kovových rámů oken s křídly, dveřních zárubní, vrat, stěn, ostění nebo obkladů stěn jakýchkoliv, kromě výkladních jakékoliv plochy</t>
  </si>
  <si>
    <t>1277918791</t>
  </si>
  <si>
    <t>"m.č.155"</t>
  </si>
  <si>
    <t>2*(5,200*3,220)</t>
  </si>
  <si>
    <t>978021191</t>
  </si>
  <si>
    <t>Otlučení vnitřních cementových omítek stěn, stropů stěn, v rozsahu do 100 %</t>
  </si>
  <si>
    <t>1312896037</t>
  </si>
  <si>
    <t>"po otlučení keram.obkladů"</t>
  </si>
  <si>
    <t>-230494541</t>
  </si>
  <si>
    <t>(112,560+171,600+27,104)*15/100</t>
  </si>
  <si>
    <t>985112131</t>
  </si>
  <si>
    <t>Odsekání degradovaného betonu rubu kleneb a podlah, tloušťky do 10 mm</t>
  </si>
  <si>
    <t>794946946</t>
  </si>
  <si>
    <t>-365724591</t>
  </si>
  <si>
    <t>Mezisoučet - podlaha</t>
  </si>
  <si>
    <t>294517856</t>
  </si>
  <si>
    <t>770231039</t>
  </si>
  <si>
    <t>985311311</t>
  </si>
  <si>
    <t>Reprofilace betonu sanačními maltami na cementové bázi ručně rubu kleneb a podlah, tloušťky do 10 mm</t>
  </si>
  <si>
    <t>-87539635</t>
  </si>
  <si>
    <t>1177999061</t>
  </si>
  <si>
    <t>985441112</t>
  </si>
  <si>
    <t>Přídavná šroubovitá nerezová výztuž pro sanaci trhlin v drážce včetně vyfrézování a zalití kotevní maltou v cihelném nebo kamenném zdivu hloubky do 70 mm 1 táhlo průměru 6 mm</t>
  </si>
  <si>
    <t>-1773823800</t>
  </si>
  <si>
    <t xml:space="preserve">Poznámka k souboru cen:_x000D_
1. V cenách jsou započteny i náklady na vytvoření drážky nebo vrtu, jejich vyčištění, vložení táhla do drážky nebo kotvy do vrtu včetně dodávky materiálu, zalití drážky nebo vrtu zálivkovou maltou včetně dodávky materiálu a úpravy povrchu pod omítku (bez úpravy omítky). 2. V cenách nejsou započteny náklady na zatmelení vertikálních trhlin. </t>
  </si>
  <si>
    <t>"sanace stávajících trhlin dl.500 mm á 200 mm"</t>
  </si>
  <si>
    <t>0,500*670</t>
  </si>
  <si>
    <t>997013151</t>
  </si>
  <si>
    <t>Vnitrostaveništní doprava suti a vybouraných hmot vodorovně do 50 m svisle s omezením mechanizace pro budovy a haly výšky do 6 m</t>
  </si>
  <si>
    <t>878459210</t>
  </si>
  <si>
    <t>997013219</t>
  </si>
  <si>
    <t>Vnitrostaveništní doprava suti a vybouraných hmot vodorovně do 50 m Příplatek k cenám -3111 až -3217 za zvětšenou vodorovnou dopravu přes vymezenou dopravní vzdálenost za každých dalších i započatých 10 m</t>
  </si>
  <si>
    <t>1588068592</t>
  </si>
  <si>
    <t>1180,119*5 'Přepočtené koeficientem množství</t>
  </si>
  <si>
    <t>99964702</t>
  </si>
  <si>
    <t>936616572</t>
  </si>
  <si>
    <t>1180,119*14 'Přepočtené koeficientem množství</t>
  </si>
  <si>
    <t>-8793733</t>
  </si>
  <si>
    <t>37,251+7,875+6,464+64,765+5,572</t>
  </si>
  <si>
    <t>306833159</t>
  </si>
  <si>
    <t>10,503+796,765</t>
  </si>
  <si>
    <t>537164389</t>
  </si>
  <si>
    <t>1180,119-121,927-807,268-4,579-7,981-5,407</t>
  </si>
  <si>
    <t>26490523</t>
  </si>
  <si>
    <t>997013812</t>
  </si>
  <si>
    <t>Poplatek za uložení stavebního odpadu na skládce (skládkovné) z materiálů na bázi sádry</t>
  </si>
  <si>
    <t>909983917</t>
  </si>
  <si>
    <t>997013814</t>
  </si>
  <si>
    <t>Poplatek za uložení stavebního odpadu na skládce (skládkovné) z izolačních materiálů</t>
  </si>
  <si>
    <t>628441994</t>
  </si>
  <si>
    <t>5,113+2,868</t>
  </si>
  <si>
    <t>998017001</t>
  </si>
  <si>
    <t>Přesun hmot pro budovy občanské výstavby, bydlení, výrobu a služby s omezením mechanizace vodorovná dopravní vzdálenost do 100 m pro budovy s jakoukoliv nosnou konstrukcí výšky do 6 m</t>
  </si>
  <si>
    <t>1149642275</t>
  </si>
  <si>
    <t>711493111</t>
  </si>
  <si>
    <t>Izolace proti podpovrchové a tlakové vodě - ostatní na ploše vodorovné V těsnicí kaší flexibilní minerální</t>
  </si>
  <si>
    <t>2105870958</t>
  </si>
  <si>
    <t>711493121</t>
  </si>
  <si>
    <t>Izolace proti podpovrchové a tlakové vodě - ostatní na ploše svislé S těsnicí kaší flexibilní minerální</t>
  </si>
  <si>
    <t>1509911027</t>
  </si>
  <si>
    <t>718346530</t>
  </si>
  <si>
    <t>191006160</t>
  </si>
  <si>
    <t>-217970073</t>
  </si>
  <si>
    <t>713</t>
  </si>
  <si>
    <t>Izolace tepelné</t>
  </si>
  <si>
    <t>713110813</t>
  </si>
  <si>
    <t>Odstranění tepelné izolace běžných stavebních konstrukcí z rohoží, pásů, dílců, desek, bloků stropů nebo podhledů volně kladených z vláknitých materiálů, tloušťka izolace přes 100 mm</t>
  </si>
  <si>
    <t>1285651966</t>
  </si>
  <si>
    <t xml:space="preserve">Poznámka k souboru cen:_x000D_
1. Ceny se používají pro odstraňování jednovrstvé a dvouvrstvé izolace, další vrstvy se oceňují individuálně. 2. U cen odstraňování polystyrenu připevněného lepením nerozlišujeme způsob nalepení. 3. V ceně nejsou započteny náklady na odstranění separačních vrstev. Tyto práce lze oceňovat příslušnými cenami katalogu 800–711 Izolace proti vodě, vlhkosti a plynům. </t>
  </si>
  <si>
    <t>713120821</t>
  </si>
  <si>
    <t>Odstranění tepelné izolace běžných stavebních konstrukcí z rohoží, pásů, dílců, desek, bloků podlah volně kladených nebo mezi trámy z polystyrenu, tloušťka izolace do 100 mm</t>
  </si>
  <si>
    <t>1407493503</t>
  </si>
  <si>
    <t>"tl.80 mm"</t>
  </si>
  <si>
    <t>713121111</t>
  </si>
  <si>
    <t>Montáž tepelné izolace podlah rohožemi, pásy, deskami, dílci, bloky (izolační materiál ve specifikaci) kladenými volně jednovrstvá</t>
  </si>
  <si>
    <t>-876870272</t>
  </si>
  <si>
    <t xml:space="preserve">Poznámka k souboru cen:_x000D_
1. Množství tepelné izolace podlah okrajovými pásky k ceně -1211 se určuje v m projektované délky obložení (bez přesahů) na obvodu podlahy. </t>
  </si>
  <si>
    <t>283759120</t>
  </si>
  <si>
    <t>Desky z lehčených plastů desky z pěnového polystyrénu - samozhášivého typ EPS 150 S stabil , objemová hmotnost 25-30 kg/m3 tepelně izolační desky pro izolace s velmi vysokými nároky na pevnost v tlaku a ohybu (vysoce zatížené podlahy, střechy apod.) rozměr 1000 x 500 mm, lambda 0,035 W/mK 80 mm</t>
  </si>
  <si>
    <t>CS ÚRS 2016 01</t>
  </si>
  <si>
    <t>174429229</t>
  </si>
  <si>
    <t>1445,8*1,02 'Přepočtené koeficientem množství</t>
  </si>
  <si>
    <t>998713101</t>
  </si>
  <si>
    <t>Přesun hmot pro izolace tepelné stanovený z hmotnosti přesunovaného materiálu vodorovná dopravní vzdálenost do 50 m v objektech výšky do 6 m</t>
  </si>
  <si>
    <t>-367383329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</si>
  <si>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</si>
  <si>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998713181</t>
  </si>
  <si>
    <t>Přesun hmot pro izolace tepelné stanovený z hmotnosti přesunovaného materiálu Příplatek k cenám za přesun prováděný bez použití mechanizace pro jakoukoliv výšku objektu</t>
  </si>
  <si>
    <t>-383857312</t>
  </si>
  <si>
    <t>998713192</t>
  </si>
  <si>
    <t>Přesun hmot pro izolace tepelné stanovený z hmotnosti přesunovaného materiálu Příplatek k cenám za zvětšený přesun přes vymezenou největší dopravní vzdálenost do 100 m</t>
  </si>
  <si>
    <t>-1402579979</t>
  </si>
  <si>
    <t>763121473</t>
  </si>
  <si>
    <t>Stěna předsazená ze sádrokartonových desek s nosnou konstrukcí z ocelových profilů CW, UW dvojitě opláštěná deskami protipožárními impregnovanými H2DF tl. 2 x 15 mm, bez TI, EI 60 stěna tl. 130 mm, profil 75</t>
  </si>
  <si>
    <t>-810156303</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</si>
  <si>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 </t>
  </si>
  <si>
    <t>"m.č.120" 3,220*1,000</t>
  </si>
  <si>
    <t>763121714</t>
  </si>
  <si>
    <t>Stěna předsazená ze sádrokartonových desek ostatní konstrukce a práce na předsazených stěnách ze sádrokartonových desek základní penetrační nátěr</t>
  </si>
  <si>
    <t>1772150940</t>
  </si>
  <si>
    <t>763121715</t>
  </si>
  <si>
    <t>Stěna předsazená ze sádrokartonových desek ostatní konstrukce a práce na předsazených stěnách ze sádrokartonových desek úprava styku stěny a podhledu separační páskou se silikonem</t>
  </si>
  <si>
    <t>671942814</t>
  </si>
  <si>
    <t>763121751</t>
  </si>
  <si>
    <t>Stěna předsazená ze sádrokartonových desek Příplatek k cenám za plochu do 6 m2 jednotlivě</t>
  </si>
  <si>
    <t>731935705</t>
  </si>
  <si>
    <t>763173113</t>
  </si>
  <si>
    <t>Instalační technika pro konstrukce ze sádrokartonových desek montáž nosičů zařizovacích předmětů úchytu pro WC</t>
  </si>
  <si>
    <t>73798803</t>
  </si>
  <si>
    <t xml:space="preserve">Poznámka k souboru cen:_x000D_
1. V cenách montáže revizních klapek 763 17-1 a revizních dvířek 763 17-2 nejsou započteny náklady na jejich dodávku a dodávku pomocné konstrukce z profilů a spojek; tato dodávka se oceňuje ve specifikaci. 2. V cenách montáže nosičů zařizovacích předmětů 763 17-3 nejsou započteny náklady na jejich dodávku a dodávku spojovacího materiálu uchycení zařizovacích předmětů; tato dodávka se oceňuje ve specifikaci. </t>
  </si>
  <si>
    <t>590307310</t>
  </si>
  <si>
    <t>konstrukce pro uchycení WC, osová rozteč CW profilů 450 - 625 mm</t>
  </si>
  <si>
    <t>CS ÚRS 2016 02</t>
  </si>
  <si>
    <t>91974173</t>
  </si>
  <si>
    <t>763431002</t>
  </si>
  <si>
    <t>Montáž podhledu minerálního včetně zavěšeného roštu viditelného s panely vyjímatelnými, velikosti panelů přes 0,36 m2 do 0,72 m2</t>
  </si>
  <si>
    <t>-1764068239</t>
  </si>
  <si>
    <t xml:space="preserve">Poznámka k souboru cen:_x000D_
1. V cenách montáže podhledu -1001 až -1201 jsou započteny náklady na montáž a dodávku nosné konstrukce. 2. V cenách nejsou započteny náklady na dodávku panelů; jejich dodávka se oceňuje ve specifikaci. 3. Ostatní práce a konstrukce na minerálních podhledech lze ocenit cenami 763 13-17. . . </t>
  </si>
  <si>
    <t>590360170.1</t>
  </si>
  <si>
    <t>panel akustický barvená hrana viditelný rošt bílá rastr š.15, 600x1200x20mm (parametry dle akustické studie)</t>
  </si>
  <si>
    <t>-1631711311</t>
  </si>
  <si>
    <t>2574,65*1,05 'Přepočtené koeficientem množství</t>
  </si>
  <si>
    <t>763431002.1</t>
  </si>
  <si>
    <t>Výškový přechod v hraně osmiúhelníku kazetového podhledu v šířce 600 mm</t>
  </si>
  <si>
    <t>343343225</t>
  </si>
  <si>
    <t>763431201</t>
  </si>
  <si>
    <t>Montáž podhledu minerálního napojení na stěnu lištou obvodovou</t>
  </si>
  <si>
    <t>-1375942144</t>
  </si>
  <si>
    <t>2574,65*2,5</t>
  </si>
  <si>
    <t>763431801</t>
  </si>
  <si>
    <t>Demontáž podhledu minerálního na zavěšeném na roštu viditelném</t>
  </si>
  <si>
    <t>-2050035526</t>
  </si>
  <si>
    <t xml:space="preserve">Poznámka k souboru cen:_x000D_
1. V cenách demontáže podhledu -1801 až -1821 jsou započteny náklady na kompletní demontáž podhledu, tj. nosné konstrukce i panelů. </t>
  </si>
  <si>
    <t>-1241302983</t>
  </si>
  <si>
    <t>1706705952</t>
  </si>
  <si>
    <t>998763391</t>
  </si>
  <si>
    <t>Přesun hmot pro konstrukce montované z desek sádrokartonových, sádrovláknitých, cementovláknitých nebo cementových Příplatek k cenám za zvětšený přesun přes vymezenou dopravní vzdálenost do 100 m</t>
  </si>
  <si>
    <t>-2104532425</t>
  </si>
  <si>
    <t>766431811</t>
  </si>
  <si>
    <t>Demontáž obložení sloupů nebo pilířů panely, plochy do 1,5 m2</t>
  </si>
  <si>
    <t>797377788</t>
  </si>
  <si>
    <t>"sokl středových skříněk - výška 400 mm"</t>
  </si>
  <si>
    <t>"m.č.132" 0,400*(1,600*2+1,000*2)</t>
  </si>
  <si>
    <t>"m.č.135" 0,400*(2,000*2+1,000*2)</t>
  </si>
  <si>
    <t>"m.č.138" 0,400*(2,000*2+1,000*2)</t>
  </si>
  <si>
    <t>"m.č.141" 0,400*(2,000*2+1,000*2)</t>
  </si>
  <si>
    <t>766431822</t>
  </si>
  <si>
    <t>Demontáž obložení sloupů nebo pilířů podkladových roštů</t>
  </si>
  <si>
    <t>328429940</t>
  </si>
  <si>
    <t>766441822</t>
  </si>
  <si>
    <t>Demontáž parapetních desek dřevěných nebo plastových šířky přes 300 mm délky přes 1m</t>
  </si>
  <si>
    <t>-377158338</t>
  </si>
  <si>
    <t>"alt.položka pro sedák z dřevotřísky tl.19 mm"</t>
  </si>
  <si>
    <t>"m.č. 132" 1,000*2</t>
  </si>
  <si>
    <t>"m.č. 135" 1,000*2</t>
  </si>
  <si>
    <t>"m.č. 138" 1,000*2</t>
  </si>
  <si>
    <t>"m.č. 141" 1,000*2</t>
  </si>
  <si>
    <t>-979476256</t>
  </si>
  <si>
    <t>"dveře 700x1970 mm" 12,000</t>
  </si>
  <si>
    <t>"dveře 800x1970 mm" 14,000</t>
  </si>
  <si>
    <t>"dveře 900x1970 mm" 6,000</t>
  </si>
  <si>
    <t>766691915</t>
  </si>
  <si>
    <t>Ostatní práce vyvěšení nebo zavěšení křídel s případným uložením a opětovným zavěšením po provedení stavebních změn dřevěných dveřních, plochy přes 2 m2</t>
  </si>
  <si>
    <t>210530480</t>
  </si>
  <si>
    <t>"dveře 1450x1970 mm" 4,000</t>
  </si>
  <si>
    <t>766825811</t>
  </si>
  <si>
    <t>Demontáž nábytku vestavěného skříní jednokřídlových</t>
  </si>
  <si>
    <t>443534583</t>
  </si>
  <si>
    <t>"m.č.132" 4,000*2</t>
  </si>
  <si>
    <t>"m.č.135" 5,000*2</t>
  </si>
  <si>
    <t>"m.č.138" 5,000*2</t>
  </si>
  <si>
    <t>"m.č.141" 5,000*2</t>
  </si>
  <si>
    <t>767112811</t>
  </si>
  <si>
    <t>Demontáž stěn a příček pro zasklení šroubovaných</t>
  </si>
  <si>
    <t>1445660547</t>
  </si>
  <si>
    <t>"Al stěna s posuvnými dveřmi"</t>
  </si>
  <si>
    <t>767531111</t>
  </si>
  <si>
    <t>Montáž vstupních čistících zón z rohoží kovových nebo plastových</t>
  </si>
  <si>
    <t>891910095</t>
  </si>
  <si>
    <t xml:space="preserve">Poznámka k souboru cen:_x000D_
1. Cena -1111 je určena pro všechny typy rohoží kromě textilních, tj. hliníkové nebo plastové v kombinaci s různými typy kartáčů, kovové - škrabáky, pryžové, z vláken z plastických hmot, apod. 2. Textilní rohože se oceňují souborem cen 776 57-3 Montáž textilních čistících zón katalogu 800-776 Podlahy povlakové. </t>
  </si>
  <si>
    <t>"m.č.155" 9,620</t>
  </si>
  <si>
    <t>697520030</t>
  </si>
  <si>
    <t>rohož vstupní provedení hliník super 27 mm</t>
  </si>
  <si>
    <t>727313572</t>
  </si>
  <si>
    <t>9,62*1,05 'Přepočtené koeficientem množství</t>
  </si>
  <si>
    <t>767531121</t>
  </si>
  <si>
    <t>Montáž vstupních čistících zón z rohoží osazení rámu mosazného nebo hliníkového zapuštěného z L profilů</t>
  </si>
  <si>
    <t>-981470826</t>
  </si>
  <si>
    <t>"m.č.155" 5,250*2+1,500*2</t>
  </si>
  <si>
    <t>697521600</t>
  </si>
  <si>
    <t>rám pro zapuštění, profil L - 30/30, 25/25, 20/30, 15/30 - Al</t>
  </si>
  <si>
    <t>-421375388</t>
  </si>
  <si>
    <t>13,5*1,05 'Přepočtené koeficientem množství</t>
  </si>
  <si>
    <t>767620128</t>
  </si>
  <si>
    <t>Montáž oken zdvojených z hliníkových nebo ocelových profilů otevíravých nebo výklopných do zdiva, plochy přes 2,5 m2</t>
  </si>
  <si>
    <t>-582455469</t>
  </si>
  <si>
    <t xml:space="preserve">Poznámka k souboru cen:_x000D_
1. V cenách montáže oken jsou započteny i náklady na zaměření, vyklínování, horizontální i vertikální vyrovnání okenního rámu, ukotvení a vyplnění spáry mezi rámem a ostěním polyuretanovou pěnou. 2. V cenách není započtena montáž dokončení okování oken zdvojených pákovým uzávěrem; tyto práce se oceňují cenou 767 62-0718 Montáž okování pákového uzávěru. 3.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 </t>
  </si>
  <si>
    <t>1*(10,900*0,900)</t>
  </si>
  <si>
    <t>1*(3,600*3,000)</t>
  </si>
  <si>
    <t>1*(4,800*3,000)</t>
  </si>
  <si>
    <t>1*(2,400*2,200)</t>
  </si>
  <si>
    <t>1*(4,800*3,000)-(2*(1,200*2,200))</t>
  </si>
  <si>
    <t>553Al.01</t>
  </si>
  <si>
    <t>hliníkové výplně otvorů, izolační trojsklo Ug=0,60 - podrobnosti viz. PD tabulka Výplní otvorů</t>
  </si>
  <si>
    <t>109436137</t>
  </si>
  <si>
    <t>767640112</t>
  </si>
  <si>
    <t>Montáž dveří ocelových vchodových jednokřídlových s nadsvětlíkem</t>
  </si>
  <si>
    <t>-1662431764</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</si>
  <si>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</si>
  <si>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"dveře 1200x3000 mm" 1,000</t>
  </si>
  <si>
    <t>553412460.1</t>
  </si>
  <si>
    <t>dveře hliníkové vchodové jednokřídlové 1200 x 2100+900 mm, izolační trojsklo Ug=0,60 - podrobnosti viz.tabulka Výplní otvorů</t>
  </si>
  <si>
    <t>1326165830</t>
  </si>
  <si>
    <t>767640224</t>
  </si>
  <si>
    <t>Montáž dveří ocelových vchodových dvoukřídlové s pevným bočním dílem a nadsvětlíkem</t>
  </si>
  <si>
    <t>893541800</t>
  </si>
  <si>
    <t>553Al.02</t>
  </si>
  <si>
    <t>hliníková vstupní stěna 5200x3220 mm s integrovanou dvojicí dveří 1800x2100 mm, izolační trojsklo Ug=0,60 - podrobnosti viz.tabulka Výplní otvorů</t>
  </si>
  <si>
    <t>828636273</t>
  </si>
  <si>
    <t>767641112</t>
  </si>
  <si>
    <t>Montáž automatických dveří posuvných, výšky do 2200 mm lineárních, šířky přes 1000 mm do 1800 mm</t>
  </si>
  <si>
    <t>421443960</t>
  </si>
  <si>
    <t xml:space="preserve">Poznámka k souboru cen:_x000D_
1. Panikové dveře se v případě nebezpečí po zatlačení na křídla otevřou včetně pevných křídel. </t>
  </si>
  <si>
    <t>553291030.1</t>
  </si>
  <si>
    <t>dveře automatické lineárně posuvné, 2 křídlé 1200 x 2200 mm, rám Al profily 38 mm, vnější, zasklení izolační trojsklo Ug=0,60 - podrobnosti viz.tabulka Výplní otvorů</t>
  </si>
  <si>
    <t>-1109170157</t>
  </si>
  <si>
    <t>767641805</t>
  </si>
  <si>
    <t>Demontáž dveřních zárubní odřezáním od upevnění, plochy dveří přes 2,5 do 4,5 m2</t>
  </si>
  <si>
    <t>-1163586865</t>
  </si>
  <si>
    <t xml:space="preserve">"m.č.165 - Al dveře + NSV 1200x2200+620 mm" </t>
  </si>
  <si>
    <t>2*(1,200*2,820)</t>
  </si>
  <si>
    <t>"m.č.129 - Al dveře 1450x1970 mm"</t>
  </si>
  <si>
    <t>1*(1,450*1,970)</t>
  </si>
  <si>
    <t>767641811</t>
  </si>
  <si>
    <t>Demontáž automatických dveří výšky do 2200 mm lineráních nebo teleskopických, šířky do 1000 mm</t>
  </si>
  <si>
    <t>-1078411320</t>
  </si>
  <si>
    <t>1,000*4</t>
  </si>
  <si>
    <t>767691823</t>
  </si>
  <si>
    <t>Vyvěšení nebo zavěšení kovových křídel – ostatní práce s případným uložením a opětovným zavěšením po provedení stavebních změn dveří, plochy přes 2 m2</t>
  </si>
  <si>
    <t>-549076940</t>
  </si>
  <si>
    <t>1,000*2</t>
  </si>
  <si>
    <t>767712811</t>
  </si>
  <si>
    <t>Demontáž výkladců zapuštěných šroubovaných</t>
  </si>
  <si>
    <t>-489562479</t>
  </si>
  <si>
    <t>"Al výkladce"</t>
  </si>
  <si>
    <t>2*(4,800*2,200)</t>
  </si>
  <si>
    <t>1*(3,600*2,200)</t>
  </si>
  <si>
    <t>5,000*2,200</t>
  </si>
  <si>
    <t>11,200*2,200</t>
  </si>
  <si>
    <t>2,400*2,200</t>
  </si>
  <si>
    <t>998767101</t>
  </si>
  <si>
    <t>Přesun hmot pro zámečnické konstrukce stanovený z hmotnosti přesunovaného materiálu vodorovná dopravní vzdálenost do 50 m v objektech výšky do 6 m</t>
  </si>
  <si>
    <t>-385185302</t>
  </si>
  <si>
    <t>703230295</t>
  </si>
  <si>
    <t>998767192</t>
  </si>
  <si>
    <t>Přesun hmot pro zámečnické konstrukce stanovený z hmotnosti přesunovaného materiálu Příplatek k cenám za zvětšený přesun přes vymezenou největší dopravní vzdálenost do 100 m</t>
  </si>
  <si>
    <t>-1647108944</t>
  </si>
  <si>
    <t>-651763182</t>
  </si>
  <si>
    <t>1,300*16</t>
  </si>
  <si>
    <t>808673471</t>
  </si>
  <si>
    <t>771473810</t>
  </si>
  <si>
    <t>Demontáž soklíků z dlaždic keramických lepených rovných</t>
  </si>
  <si>
    <t>1494103278</t>
  </si>
  <si>
    <t>"m.č.106" 1,800+13,000+1,200+2,000+0,600+2,800+0,600+6,400+0,600+2,800+0,600+2,300-0,800*7-1,400</t>
  </si>
  <si>
    <t>"m.č.130a" 2,100*2+8,200*2-0,900*3-0,800*2-1,400</t>
  </si>
  <si>
    <t>"m.č.130b" 2,100*2+11,900*2-0,800*2-0,900*2-1,400*2</t>
  </si>
  <si>
    <t>"m.č.132" 7,100*2+5,900*2-0,800-0,900*3+1,600*2+1,000*2</t>
  </si>
  <si>
    <t>"m.č.135" 7,100*2+5,900*2-0,800-0,900*3+2,000*2+1,000*2</t>
  </si>
  <si>
    <t>"m.č.138" 7,100*2+5,900*2-0,800-0,900*3+2,000*2+1,000*2</t>
  </si>
  <si>
    <t>"m.č.141" 7,100*2+5,900*2-0,800-0,900*3+2,000*2+1,000*2</t>
  </si>
  <si>
    <t>-1188349784</t>
  </si>
  <si>
    <t>771575131</t>
  </si>
  <si>
    <t>Montáž podlah z dlaždic keramických lepených disperzním lepidlem režných nebo glazovaných protiskluzných nebo reliefovaných do 50 ks/ m2</t>
  </si>
  <si>
    <t>-1891171484</t>
  </si>
  <si>
    <t>596613.D1</t>
  </si>
  <si>
    <t>dlaždice keramické podlahy formát 125x250 mm I.j. protiskluzné</t>
  </si>
  <si>
    <t>493467882</t>
  </si>
  <si>
    <t>894,91*1,12 'Přepočtené koeficientem množství</t>
  </si>
  <si>
    <t>596613.D2</t>
  </si>
  <si>
    <t>dlaždice keramické podlahy formát 300x600 mm I.j. protiskluzné</t>
  </si>
  <si>
    <t>1477632299</t>
  </si>
  <si>
    <t>1679,74*1,12 'Přepočtené koeficientem množství</t>
  </si>
  <si>
    <t>-1865512674</t>
  </si>
  <si>
    <t>771579197</t>
  </si>
  <si>
    <t>Montáž podlah z dlaždic keramických Příplatek k cenám za dvousložkové lepidlo</t>
  </si>
  <si>
    <t>271455217</t>
  </si>
  <si>
    <t>-157472075</t>
  </si>
  <si>
    <t>628473730</t>
  </si>
  <si>
    <t>"předpoklad 30%"</t>
  </si>
  <si>
    <t>"formát 125x250 mm" 32064*30/100</t>
  </si>
  <si>
    <t>"formát 300x600 mm" 11286*30/100</t>
  </si>
  <si>
    <t>152</t>
  </si>
  <si>
    <t>771591427.1</t>
  </si>
  <si>
    <t>Liniové odvodnění odvodňovacím žlabem s napojením na kontaktní izolaci (Schlüter systém) pro bezbariérové sprchy v úrovni podlahy s horizontálním nebo vertikálním odtokem s rámovým krytem a děrovaným roštem Wiesbaden Silent</t>
  </si>
  <si>
    <t>-1380669603</t>
  </si>
  <si>
    <t>153</t>
  </si>
  <si>
    <t>771591427.2</t>
  </si>
  <si>
    <t>Liniové odvodnění odvodňovacím žlabem s napojením na kontaktní izolaci (Schlüter systém) pro bezbariérové sprchy v úrovni podlahy s horizontálním nebo vertikálním odtokem s rámovým krytem a děrovaným roštem Bamberg stěnový</t>
  </si>
  <si>
    <t>-688879676</t>
  </si>
  <si>
    <t>154</t>
  </si>
  <si>
    <t>771990112</t>
  </si>
  <si>
    <t>Vyrovnání podkladní vrstvy samonivelační stěrkou tl. 4 mm, min. pevnosti 30 MPa</t>
  </si>
  <si>
    <t>-1514482443</t>
  </si>
  <si>
    <t>155</t>
  </si>
  <si>
    <t>771990192</t>
  </si>
  <si>
    <t>Vyrovnání podkladní vrstvy samonivelační stěrkou tl. 4 mm, min. pevnosti Příplatek k cenám za každý další 1 mm tloušťky, min. pevnosti 30 MPa</t>
  </si>
  <si>
    <t>-2062016305</t>
  </si>
  <si>
    <t>156</t>
  </si>
  <si>
    <t>998771101</t>
  </si>
  <si>
    <t>Přesun hmot pro podlahy z dlaždic stanovený z hmotnosti přesunovaného materiálu vodorovná dopravní vzdálenost do 50 m v objektech výšky do 6 m</t>
  </si>
  <si>
    <t>2009039805</t>
  </si>
  <si>
    <t>157</t>
  </si>
  <si>
    <t>-2045988609</t>
  </si>
  <si>
    <t>158</t>
  </si>
  <si>
    <t>998771192</t>
  </si>
  <si>
    <t>Přesun hmot pro podlahy z dlaždic stanovený z hmotnosti přesunovaného materiálu Příplatek k ceně za zvětšený přesun přes vymezenou největší dopravní vzdálenost do 100 m</t>
  </si>
  <si>
    <t>-37520888</t>
  </si>
  <si>
    <t>781</t>
  </si>
  <si>
    <t>Dokončovací práce - obklady</t>
  </si>
  <si>
    <t>159</t>
  </si>
  <si>
    <t>781473810</t>
  </si>
  <si>
    <t>Demontáž obkladů z dlaždic keramických lepených</t>
  </si>
  <si>
    <t>46943465</t>
  </si>
  <si>
    <t>160</t>
  </si>
  <si>
    <t>781774117</t>
  </si>
  <si>
    <t>Montáž obkladů vnějších stěn z dlaždic keramických lepených flexibilním lepidlem režných nebo glazovaných hladkých přes 25 do 35 ks/m2</t>
  </si>
  <si>
    <t>-27521125</t>
  </si>
  <si>
    <t>"odpočet mozaikového obkladu" -133,000</t>
  </si>
  <si>
    <t>161</t>
  </si>
  <si>
    <t>596417.O1</t>
  </si>
  <si>
    <t>obklad keramický formát 125x250 mm I.j.</t>
  </si>
  <si>
    <t>-1206464453</t>
  </si>
  <si>
    <t>(270,755+66,480+16,620+112,560+171,600+27,104-133,00)*15/100</t>
  </si>
  <si>
    <t>611,937*1,12 'Přepočtené koeficientem množství</t>
  </si>
  <si>
    <t>162</t>
  </si>
  <si>
    <t>596417.O1a</t>
  </si>
  <si>
    <t>-145183798</t>
  </si>
  <si>
    <t>615,043*15/100</t>
  </si>
  <si>
    <t>707,299*1,12 'Přepočtené koeficientem množství</t>
  </si>
  <si>
    <t>163</t>
  </si>
  <si>
    <t>781779196</t>
  </si>
  <si>
    <t>Montáž obkladů vnějších stěn z dlaždic keramických Příplatek k cenám za dvousložkový spárovací tmel</t>
  </si>
  <si>
    <t>1809962993</t>
  </si>
  <si>
    <t>164</t>
  </si>
  <si>
    <t>781779197</t>
  </si>
  <si>
    <t>Montáž obkladů vnějších stěn z dlaždic keramických Příplatek k cenám za dvousložkové lepidlo</t>
  </si>
  <si>
    <t>-523985952</t>
  </si>
  <si>
    <t>165</t>
  </si>
  <si>
    <t>781784115</t>
  </si>
  <si>
    <t>Montáž obkladů vnějších stěn z mozaikových lepenců keramických nebo skleněných lepených flexibilním lepidlem dílce vel. 200 x 200 mm</t>
  </si>
  <si>
    <t>-2138319532</t>
  </si>
  <si>
    <t>166</t>
  </si>
  <si>
    <t>596417.O2</t>
  </si>
  <si>
    <t>obklad keramický mozaika formát 200x200 mm I.j.</t>
  </si>
  <si>
    <t>185374071</t>
  </si>
  <si>
    <t>133*1,12 'Přepočtené koeficientem množství</t>
  </si>
  <si>
    <t>167</t>
  </si>
  <si>
    <t>998781101</t>
  </si>
  <si>
    <t>Přesun hmot pro obklady keramické stanovený z hmotnosti přesunovaného materiálu vodorovná dopravní vzdálenost do 50 m v objektech výšky do 6 m</t>
  </si>
  <si>
    <t>1650696939</t>
  </si>
  <si>
    <t>168</t>
  </si>
  <si>
    <t>998781181</t>
  </si>
  <si>
    <t>Přesun hmot pro obklady keramické stanovený z hmotnosti přesunovaného materiálu Příplatek k cenám za přesun prováděný bez použití mechanizace pro jakoukoliv výšku objektu</t>
  </si>
  <si>
    <t>755727802</t>
  </si>
  <si>
    <t>169</t>
  </si>
  <si>
    <t>998781192</t>
  </si>
  <si>
    <t>Přesun hmot pro obklady keramické stanovený z hmotnosti přesunovaného materiálu Příplatek k cenám za zvětšený přesun přes vymezenou největší dopravní vzdálenost do 100 m</t>
  </si>
  <si>
    <t>400487847</t>
  </si>
  <si>
    <t>P6</t>
  </si>
  <si>
    <t>podlaha P6 (ker.dlažba 300x600 mm) m.č.180</t>
  </si>
  <si>
    <t>04 - SO 100.04 - Přístavba a nástavba</t>
  </si>
  <si>
    <t xml:space="preserve">    5 - Komunikace pozemní</t>
  </si>
  <si>
    <t xml:space="preserve">    712 - Povlakové krytiny</t>
  </si>
  <si>
    <t xml:space="preserve">    714 - Akustická a protiotřesová opatření</t>
  </si>
  <si>
    <t xml:space="preserve">    721-725 - Zdravotechnika</t>
  </si>
  <si>
    <t xml:space="preserve">    731-735 - Ústřední vytápění</t>
  </si>
  <si>
    <t xml:space="preserve">    751 - Vzduchotechnika</t>
  </si>
  <si>
    <t xml:space="preserve">    762 - Konstrukce tesařské</t>
  </si>
  <si>
    <t xml:space="preserve">    764 - Konstrukce klempířské</t>
  </si>
  <si>
    <t xml:space="preserve">    765 - Krytina skládaná</t>
  </si>
  <si>
    <t xml:space="preserve">    776 - Podlahy povlakové</t>
  </si>
  <si>
    <t xml:space="preserve">    787 - Dokončovací práce - zasklívání</t>
  </si>
  <si>
    <t xml:space="preserve">    21-M - Elektromontáže</t>
  </si>
  <si>
    <t xml:space="preserve">    22-M - Montáže technologických zařízení pro dopravní stavby</t>
  </si>
  <si>
    <t xml:space="preserve">    34-M - Montáže energ. a tepelných zařízení</t>
  </si>
  <si>
    <t xml:space="preserve">    35-M - Montáž čerpadel, kompr.a vodoh.zař.</t>
  </si>
  <si>
    <t>131201101</t>
  </si>
  <si>
    <t>Hloubení nezapažených jam a zářezů s urovnáním dna do předepsaného profilu a spádu v hornině tř. 3 do 100 m3</t>
  </si>
  <si>
    <t>1899046669</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</si>
  <si>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</si>
  <si>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"OPZ trafostanice"</t>
  </si>
  <si>
    <t>((1,150+2,550)*3,800/2)*8,800</t>
  </si>
  <si>
    <t>((3,050*1,525)/2)*8,800 "svahování výkopu 1:2"</t>
  </si>
  <si>
    <t>((1,850*0,925)/2)*3,800*2 "svahování výkopu 1:2"</t>
  </si>
  <si>
    <t>131201109</t>
  </si>
  <si>
    <t>Hloubení nezapažených jam a zářezů s urovnáním dna do předepsaného profilu a spádu Příplatek k cenám za lepivost horniny tř. 3</t>
  </si>
  <si>
    <t>-1303245009</t>
  </si>
  <si>
    <t>88,833*0,5 'Přepočtené koeficientem množství</t>
  </si>
  <si>
    <t>131201203</t>
  </si>
  <si>
    <t>Hloubení zapažených jam a zářezů s urovnáním dna do předepsaného profilu a spádu v hornině tř. 3 přes 1 000 do 5 000 m3</t>
  </si>
  <si>
    <t>-1280472325</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</si>
  <si>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Náklady na svislé přemístění výkopku nad 1 m hloubky se určí dle ustanovení článku č. 3161 všeobecných podmínek katalogu. 4. Výpočet objemu vykopávky v pazených prostorách se stanovuje dle přílohy č. 4 tohoto ceníku. </t>
  </si>
  <si>
    <t>"viz. výkr.č. D.1.1.6 a řez 3-3´"</t>
  </si>
  <si>
    <t>"hlavní stavební jáma"</t>
  </si>
  <si>
    <t>31,000*17,500*3,50</t>
  </si>
  <si>
    <t>(17,500+13,300)*4,300/2*3,50</t>
  </si>
  <si>
    <t>(28,700+19,900)*8,800/2*3,50</t>
  </si>
  <si>
    <t>(1,000+1,200)*9,000/2*3,50</t>
  </si>
  <si>
    <t>3,800*0,400*3,50</t>
  </si>
  <si>
    <t>(8,700+6,000)*2,800/2*3,50</t>
  </si>
  <si>
    <t>(11,600+15,900)*4,200/2*3,50</t>
  </si>
  <si>
    <t>4,200*6,400*3,50</t>
  </si>
  <si>
    <t>131201209</t>
  </si>
  <si>
    <t>Hloubení zapažených jam a zářezů s urovnáním dna do předepsaného profilu a spádu Příplatek k cenám za lepivost horniny tř. 3</t>
  </si>
  <si>
    <t>1805717075</t>
  </si>
  <si>
    <t>3287,165*0,5 'Přepočtené koeficientem množství</t>
  </si>
  <si>
    <t>132201101</t>
  </si>
  <si>
    <t>Hloubení zapažených i nezapažených rýh šířky do 600 mm s urovnáním dna do předepsaného profilu a spádu v hornině tř. 3 do 100 m3</t>
  </si>
  <si>
    <t>1308114918</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</si>
  <si>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</si>
  <si>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"viz. výkr. D.1.1.5"</t>
  </si>
  <si>
    <t>"objekty stávající sauny - podbetonování základů"</t>
  </si>
  <si>
    <t>9*(0,600*(1,000*2,900))</t>
  </si>
  <si>
    <t>9*(1,000*((2,900*2,900)/2))</t>
  </si>
  <si>
    <t>132201109</t>
  </si>
  <si>
    <t>Hloubení zapažených i nezapažených rýh šířky do 600 mm s urovnáním dna do předepsaného profilu a spádu v hornině tř. 3 Příplatek k cenám za lepivost horniny tř. 3</t>
  </si>
  <si>
    <t>1430164760</t>
  </si>
  <si>
    <t>53,505*0,5 'Přepočtené koeficientem množství</t>
  </si>
  <si>
    <t>151711111</t>
  </si>
  <si>
    <t>Osazení ocelových zápor pro pažení hloubených vykopávek do předem provedených vrtů se zabetonováním spodního konce, s příp. nutným obsypem zápory pískem délky od 0 do 8 m</t>
  </si>
  <si>
    <t>27935213</t>
  </si>
  <si>
    <t xml:space="preserve">Poznámka k souboru cen:_x000D_
1. V cenách nejsou započteny náklady na: a) vrchní kotvení zápor, které se oceňuje cenami souboru cen 151 71-31 Vrchní kotvení zápor na povrch výkopové jámy, b) pažení do ocelových zápor, které se oceňuje cenami souboru cen 151 72-11 Pažení do ocelových zápor, c) převázky ocelové, které se oceňují cenami 151 71-21 Převázka ocelová pro ukotvení záporového pažení, d) vrty pro osazení zápor, které se oceňují soubory cen 22. . . – Vrty e) dodání výplně z betonu nebo kameniva, které se oceňuje ve specifikaci f) dodání nebo opotřebení: - dodání zápor trvale zabudovaných se oceňuje ve specifikaci bez obratovosti, - opotřebení zápor dočasně zabudovaných se oceňuje ve specifikaci jako 0,5 násobek pořizovací ceny materiálu. </t>
  </si>
  <si>
    <t>"rozteč zápor 1200 mm, dl.10 m"</t>
  </si>
  <si>
    <t>58*10,000</t>
  </si>
  <si>
    <t>130109720</t>
  </si>
  <si>
    <t>ocel profilová HE-B, v jakosti 11 375, h=120 mm</t>
  </si>
  <si>
    <t>557567059</t>
  </si>
  <si>
    <t>(58*10,000)*26,700*0,001</t>
  </si>
  <si>
    <t>15,486*1,09 'Přepočtené koeficientem množství</t>
  </si>
  <si>
    <t>151712111</t>
  </si>
  <si>
    <t>Převázka ocelová pro ukotvení záporového pažení pro jakoukoliv délku převázky zdvojená</t>
  </si>
  <si>
    <t>158867223</t>
  </si>
  <si>
    <t xml:space="preserve">Poznámka k souboru cen:_x000D_
1. V ceně nejsou započteny náklady na zápory ocelové, které se oceňují cenami souboru cen 151 71-11 Osazení ocelových zápor pro pažení hloubených vykopávek. </t>
  </si>
  <si>
    <t>"záporová stěna - ob dvě pole 2x UPE 120"</t>
  </si>
  <si>
    <t>(1,200*2)*19</t>
  </si>
  <si>
    <t>153124111</t>
  </si>
  <si>
    <t>Zřízení dřevěných stěn nasazených nebo tabulových jakékoliv výšky a tloušťky stěny, s dodáním spojovacího materiálu z terénu mezi zaberaněné vodicí piloty</t>
  </si>
  <si>
    <t>-1475302179</t>
  </si>
  <si>
    <t xml:space="preserve">Poznámka k souboru cen:_x000D_
1. V ceně nejsou započteny náklady na dodání nebo opotřebení stěn; a) dodání stěn trvale zabudovaných se oceňuje ve specifikaci, b) opotřebení stěn dočasně zabudovaných se oceňuje ve specifikaci jako 0,5 násobek pořizovací ceny materiálu. 2. Množství měrných jednotek cen 153 12-4 se určuje v m2 plochy nasazené nebo tabulové stěny. </t>
  </si>
  <si>
    <t>"torkretová stěna - průměrná tl.90 mm"</t>
  </si>
  <si>
    <t>6,200*(31,000+10,604+1,000+8,500+4,000+0,500+14,000)</t>
  </si>
  <si>
    <t>605111300</t>
  </si>
  <si>
    <t>řezivo stavební fošny prismované (středové) šířky 160 - 220 mm délky 2 - 5 m</t>
  </si>
  <si>
    <t>704702203</t>
  </si>
  <si>
    <t>"fošny tl.70 mm"</t>
  </si>
  <si>
    <t>431,545*0,070</t>
  </si>
  <si>
    <t>30,208*1,1 'Přepočtené koeficientem množství</t>
  </si>
  <si>
    <t>153811111</t>
  </si>
  <si>
    <t>Osazení kotev tyčových bez provedení vrtu, zainjektování a napnutí kotvy při délce přes 5 m a průměru od 20 do 28 mm</t>
  </si>
  <si>
    <t>1066841717</t>
  </si>
  <si>
    <t xml:space="preserve">Poznámka k souboru cen:_x000D_
1. Ceny nelze použít pro kotvičky k uchycení svařovaných sítí pro stříkané betony; tyto kotvičky se oceňují cenami 153 27-11 Kotvičky pro výztuž stříkaného betonu 2. V cenách jsou započteny i náklady na: a) vyčištění vrtu, b) osazení hlavy kotvy, c) veškeré potřebné úpravy kotvy po napnutí. 3. Napnutí tyčových kotev se oceňuje cenami souboru cen 153 81-12 Napnutí tyčových kotev. 4. Zainjektování tyčových kotev se oceňuje cenami souboru cen 28. 60-21 Injektování povrchové s dvojitým obturátorem mikropilot nebo kotev. 5. Množství měrných jednotek se určuje v m délky kotvy. </t>
  </si>
  <si>
    <t>"záporová stěna"</t>
  </si>
  <si>
    <t>58*17,000</t>
  </si>
  <si>
    <t>29*17,000</t>
  </si>
  <si>
    <t>153811211</t>
  </si>
  <si>
    <t>Napnutí tyčových kotev při předepsané únosnosti kotvy do 0,45 MN</t>
  </si>
  <si>
    <t>-2003054766</t>
  </si>
  <si>
    <t xml:space="preserve">Poznámka k souboru cen:_x000D_
1. Ceny jsou určeny pro jakoukoliv délku kotev. 2. V cenách jsou započteny i náklady na dopínání kotev při poklesu předpětí. </t>
  </si>
  <si>
    <t>58,000+29,000</t>
  </si>
  <si>
    <t>162301101</t>
  </si>
  <si>
    <t>Vodorovné přemístění výkopku nebo sypaniny po suchu na obvyklém dopravním prostředku, bez naložení výkopku, avšak se složením bez rozhrnutí z horniny tř. 1 až 4 na vzdálenost přes 50 do 500 m</t>
  </si>
  <si>
    <t>-147308510</t>
  </si>
  <si>
    <t>"na mezideponii v rámci staveniště"</t>
  </si>
  <si>
    <t>"výkop OPZ trafostanice" 88,833</t>
  </si>
  <si>
    <t>Mezisoučet (na mezideponii)</t>
  </si>
  <si>
    <t>"zásyp OPZ trafostanice" 48,628</t>
  </si>
  <si>
    <t>Mezisoučet (z mezideponie)</t>
  </si>
  <si>
    <t>-174274255</t>
  </si>
  <si>
    <t>-1869971550</t>
  </si>
  <si>
    <t>3287,165*5 'Přepočtené koeficientem množství</t>
  </si>
  <si>
    <t>167101101</t>
  </si>
  <si>
    <t>Nakládání, skládání a překládání neulehlého výkopku nebo sypaniny nakládání, množství do 100 m3, z hornin tř. 1 až 4</t>
  </si>
  <si>
    <t>1950040639</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</si>
  <si>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</si>
  <si>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"výkopek na mezideponii"</t>
  </si>
  <si>
    <t>Mezisoučet (pro zásypy, obsypy apod.)</t>
  </si>
  <si>
    <t>"přebytečný výkopek"</t>
  </si>
  <si>
    <t>"OPZ trafostanice" 88,833-48,628</t>
  </si>
  <si>
    <t>Mezisoučet (pro odvoz na skládku)</t>
  </si>
  <si>
    <t>171201201</t>
  </si>
  <si>
    <t>Uložení sypaniny na skládky</t>
  </si>
  <si>
    <t>406129843</t>
  </si>
  <si>
    <t>"mezideponii na staveništi"</t>
  </si>
  <si>
    <t>1075521338</t>
  </si>
  <si>
    <t>"OPZ trafostanice" (88,833-48,628)*1,700</t>
  </si>
  <si>
    <t>"stavební jáma" 3287,165</t>
  </si>
  <si>
    <t>175101201</t>
  </si>
  <si>
    <t>Obsypání objektů nad přilehlým původním terénem sypaninou z vhodných hornin 1 až 4 nebo materiálem uloženým ve vzdálenosti do 3 m od vnějšího kraje objektu pro jakoukoliv míru zhutnění bez prohození sypaniny</t>
  </si>
  <si>
    <t>635061833</t>
  </si>
  <si>
    <t xml:space="preserve">Poznámka k souboru cen:_x000D_
1. Ceny jsou určeny pro objem obsypu do vzdálenosti 3 m od přilehlého líce objektu nad přilehlým původním terénem. Zásyp pod tímto terénem se oceňuje jako zásyp okolo objektu cenami 174 10-1101, 174 10-1103 nebo 174 20-1101 a 174 20-1103; zbývající obsyp se ocení příslušnými cenami souboru cen 171 . 0-11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20-1101 Uložení sypaniny do nezhutněných násypů. 3. Ceny nelze použít pro obsyp potrubí; tento se oceňuje cenami 175 11-11 Obsyp potrubí ručně, nebo 175 15-11 Obsypání potrubí strojně. 4. V cenách nejsou započteny náklady na: a) svahování obsypu; toto se oceňuje cenami souboru cen 182 . 0-11 Svahování, b) humusování obsypu; toto se oceňuje cenami souboru cen 18 . 30-11 Rozprostření a urovnání ornice, c) osetí obsypu; toto se oceňuje příslušnými cenami souborů cen části A Zřízení konstrukcí katalogu 823-2 Rekultivace. 5. Vzdáleností do 3 m uvedenou v popisu souboru cen se rozumí nejkratší vzdálenost těžiště hromady nebo dočasné skládky, z níž se sypanina odebírá, od vnějšího okraje objektu. Použije-li se pro obsyp objektů sypaniny ze zeminy, kterou je nutno přemisťovat ze vzdálenosti přes 30 m od vnějšího okraje objektu a rozpojovat, oceňuje se toto a) přemístění sypaniny cenami souboru cen 162 . 0-1 . Vodorovné přemístění výkopku, b) rozpojení dle čl. 3172 Všeobecných podmínek katalogu přičemž se vzdálenost 3 m od celkové vzdálenosti neodečítá. 6. Míru zhutnění předepisuje projekt. 7. V cenách nejsou zahrnuty náklady na nakupovanou sypaninu. Tato se oceňuje ve specifikaci. </t>
  </si>
  <si>
    <t xml:space="preserve">"OPZ trafostanice" </t>
  </si>
  <si>
    <t>"zpětný obsyp výkopkem"</t>
  </si>
  <si>
    <t>(0,300*2,500)*8,800</t>
  </si>
  <si>
    <t>((3,800*1,900)/2)*8,800</t>
  </si>
  <si>
    <t>((1,100+2,500)*3,800/2)*0,300*2</t>
  </si>
  <si>
    <t>((1,800*0,900)/2)*3,800*2</t>
  </si>
  <si>
    <t>175101209</t>
  </si>
  <si>
    <t>Obsypání objektů nad přilehlým původním terénem sypaninou z vhodných hornin 1 až 4 nebo materiálem uloženým ve vzdálenosti do 3 m od vnějšího kraje objektu pro jakoukoliv míru zhutnění Příplatek k ceně za prohození sypaniny</t>
  </si>
  <si>
    <t>-1447821278</t>
  </si>
  <si>
    <t>181951101</t>
  </si>
  <si>
    <t>Úprava pláně vyrovnáním výškových rozdílů v hornině tř. 1 až 4 bez zhutnění</t>
  </si>
  <si>
    <t>-2088261006</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</si>
  <si>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</si>
  <si>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3,800*8,800</t>
  </si>
  <si>
    <t>31,000*17,500</t>
  </si>
  <si>
    <t>(17,500+13,300)*4,300/2</t>
  </si>
  <si>
    <t>(28,700+19,900)*8,800/2</t>
  </si>
  <si>
    <t>(1,000+1,200)*9,000/2</t>
  </si>
  <si>
    <t>3,800*0,400</t>
  </si>
  <si>
    <t>(8,700+6,000)*2,800/2</t>
  </si>
  <si>
    <t>(11,600+15,900)*4,200/2</t>
  </si>
  <si>
    <t>4,200*6,400</t>
  </si>
  <si>
    <t>"viz. výkr.venkovních úprav"</t>
  </si>
  <si>
    <t>"plocha ozn.A" 68,750</t>
  </si>
  <si>
    <t>"plocha ozn.B" 29,790</t>
  </si>
  <si>
    <t>"plocha ozn.C" 84,470</t>
  </si>
  <si>
    <t>153211002</t>
  </si>
  <si>
    <t>Zřízení stříkaného betonu skalních a poloskalních ploch průměrné tloušťky přes 50 do 100 mm</t>
  </si>
  <si>
    <t>-505582725</t>
  </si>
  <si>
    <t xml:space="preserve">Poznámka k souboru cen:_x000D_
1. V cenách jsou započteny ï náklady na použití stroje určeného ke strojnímu omítání. 2. V cenách nejsou započteny náklady na: a) betonovou směs; tyto náklady se oceňují ve specifikaci, b) popř. nutnou úpravu plochy před zhotovením nástřiku z betonu, c) ocelovou výztuž; tyto náklady se oceňují cenami souborů cen: - 153 27-11. Kotvičky pro výztuž stříkaného betonu. - 153 27-2 . Výztuž stříkaného betonu příčná a podélná, - 153 27-31. Výztuž stříkaného betonu ze svařovaných sítí, d) odklizení odpadu ze stříkaného betonu; tyto náklady se oceňují cenami pro odvoz zeminy. 3. Množství měrných jednotek se určuje v m2 rozvinuté lícní plochy stříkaného betonu. </t>
  </si>
  <si>
    <t>"torkretová stěna - průměrná tl.50 mm"</t>
  </si>
  <si>
    <t>589333320</t>
  </si>
  <si>
    <t>směs pro beton třída C30/37 XF3 frakce do 16 mm</t>
  </si>
  <si>
    <t>1948612186</t>
  </si>
  <si>
    <t>6,200*(31,000+10,604+1,000+8,500+4,000+0,500+14,000)*0,050</t>
  </si>
  <si>
    <t>21,577*1,05 'Přepočtené koeficientem množství</t>
  </si>
  <si>
    <t>153273111</t>
  </si>
  <si>
    <t>Výztuž stříkaného betonu ze svařovaných sítí skalních a poloskalních ploch jednovrstvých, průměru drátu do 4 mm</t>
  </si>
  <si>
    <t>-1561859983</t>
  </si>
  <si>
    <t xml:space="preserve">Poznámka k souboru cen:_x000D_
1. V cenách jsou započteny i náklady na výztuž a její provázání. 2. V cenách nejsou započteny náklady na: a) kotvičky; tyto náklady se oceňují cenami souboru cen 153 27-11 . Kotvičky pro výztuž stříkaného betonu, b) příčnou a podélnou výztuž, tyto náklady se oceňují cenami souboru cen 153 27-2 Výztuž stříkaného betonu příčná a podélná. </t>
  </si>
  <si>
    <t>"torkretová stěna - 1x KARI 4/150/150 mm"</t>
  </si>
  <si>
    <t>213221111</t>
  </si>
  <si>
    <t>Ochranná vrstva na základové spáře z prostého betonu se zvýšenými nároky na prostředí tř. C 25/30 tl. do 150 mm</t>
  </si>
  <si>
    <t>-849958232</t>
  </si>
  <si>
    <t xml:space="preserve">Poznámka k souboru cen:_x000D_
1. Cena je určena pro všechny vrstvy z prostého betonu, sledující svým povrchem zhruba povrch základové spáry a chránící základovou spáru před vlivem povětrnosti. 2. V ceně nejsou započteny náklady na očištění nebo otrýskání základové spáry; tyto práce se oceňují cenami souboru cen 216 90-31 Otryskání ploch pískem a 216 90-4 Očištění ploch. 3. Objem konstrukčního betonu, který se ukládá na ochrannou vrstvu, se určuje od horního povrchu ochranné vrstvy. 4. Množství měrných jednotek se určuje v m3 jako součin rozvinuté plochy spáry a tloušťky ochranné vrstvy. </t>
  </si>
  <si>
    <t>"podkladní vrstva tl. 50 mm"</t>
  </si>
  <si>
    <t>0,050*(3,800*8,800)</t>
  </si>
  <si>
    <t>"přípočet 3% za betonáž přímo do výkopu bez bednění"</t>
  </si>
  <si>
    <t>1,672*3/100</t>
  </si>
  <si>
    <t>215901101</t>
  </si>
  <si>
    <t>Zhutnění podloží pod násypy z rostlé horniny tř. 1 až 4 z hornin soudružných do 92 % PS a nesoudržných sypkých relativní ulehlosti I(d) do 0,8</t>
  </si>
  <si>
    <t>774601610</t>
  </si>
  <si>
    <t xml:space="preserve">Poznámka k souboru cen:_x000D_
1. Cena je určena pro zhutnění ploch vodorovných nebo ve sklonu do 1 : 5, je-li předepsáno zhutnění do hloubky 0,7 m od pláně. 2. Cenu nelze použít pro zhutnění podloží z hornin konzistence kašovité až tekoucí. 3. Míru zhutnění podloží předepisuje projekt. 4. Množství jednotek se určí v m2 půdorysné plochy zhutněného podloží. </t>
  </si>
  <si>
    <t>226213613</t>
  </si>
  <si>
    <t>Velkoprofilové vrty náběrovým vrtáním svislé zapažené ocelovými pažnicemi průměru přes 1050 do 1250 mm, v hl od 0 do 10 m v hornině tř. III</t>
  </si>
  <si>
    <t>-1072549206</t>
  </si>
  <si>
    <t>"viz.výkr.č. D.1.1.5"</t>
  </si>
  <si>
    <t>"piloty ozn.P1-P6 - průměr 1200 mm"</t>
  </si>
  <si>
    <t xml:space="preserve">"ozn.P1" 8,000*6 </t>
  </si>
  <si>
    <t xml:space="preserve">"ozn.P2" 7,200*16 </t>
  </si>
  <si>
    <t>"ozn.P3" 9,050*6</t>
  </si>
  <si>
    <t>"ozn.P4" 9,850*7</t>
  </si>
  <si>
    <t>"ozn.P5" 9,550*5</t>
  </si>
  <si>
    <t>"ozn.P6"7,600*4</t>
  </si>
  <si>
    <t>231211313</t>
  </si>
  <si>
    <t>Zřízení výplně pilot zapažených s vytažením pažnic z vrtu svislých z betonu prostého, v hl od 0 do 30 m, při průměru piloty přes 650 do 1250 mm</t>
  </si>
  <si>
    <t>-2040835362</t>
  </si>
  <si>
    <t xml:space="preserve">Poznámka k souboru cen:_x000D_
1. V cenách jsou započteny i náklady na vytažení pažnic. 2. Ceny neobsahují náklady na dodání výplně, tyto se oceňují podle ustanovení poznámky 1. a 3. souboru cen 231 1 . - Zřízení výplně pilot bez vytažení pažnic. 3. Množství měrných jednotek se určuje v m3 objemu výplně piloty. 4. Pokud je výplň dodávána přímo na místo zabudování nebo do prostoru technologické manipulace, její hmotnost se nezapočítává do přesunu hmot. </t>
  </si>
  <si>
    <t>589333330</t>
  </si>
  <si>
    <t>směs pro beton třída C30/37 XF3 frakce do 22 mm</t>
  </si>
  <si>
    <t>836452269</t>
  </si>
  <si>
    <t>"ozn.P1" (PI*0,600*0,600*8,000)*6</t>
  </si>
  <si>
    <t>"ozn.P2" (PI*0,600*0,600*7,200)*16</t>
  </si>
  <si>
    <t>"ozn.P3" (PI*0,600*0,600*9,050)*6</t>
  </si>
  <si>
    <t>"ozn.P4" (PI*0,600*0,600*9,850)*7</t>
  </si>
  <si>
    <t>"ozn.P5" (PI*0,600*0,600*9,550)*5</t>
  </si>
  <si>
    <t>"ozn.P6" (PI*0,600*0,600*7,600)*4</t>
  </si>
  <si>
    <t>231611114</t>
  </si>
  <si>
    <t>Výztuž pilot betonovaných do země z oceli 10 505 (R)</t>
  </si>
  <si>
    <t>805182304</t>
  </si>
  <si>
    <t xml:space="preserve">Poznámka k souboru cen:_x000D_
1. Ceny lze použít i pro zřízení armokošů. 2. V cenách nejsou započteny náklady na uložení výztuže a nastavení armokošů; tyto náklady jsou započteny v cenách souboru cen 231 . . - Zřízení výplně pilot z betonu železového, části A01 Zvláštní zakládání objektů. </t>
  </si>
  <si>
    <t>"předpoklad 90 kg/m3"</t>
  </si>
  <si>
    <t>"ozn.P1" (PI*0,600*0,600*8,000)*6*90,000*0,001</t>
  </si>
  <si>
    <t>"ozn.P2" (PI*0,600*0,600*7,200)*16*90,000*0,001</t>
  </si>
  <si>
    <t>"ozn.P3" (PI*0,600*0,600*9,050)*6*90,000*0,001</t>
  </si>
  <si>
    <t>"ozn.P4" (PI*0,600*0,600*9,850)*7*90,000*0,001</t>
  </si>
  <si>
    <t>"ozn.P5" (PI*0,600*0,600*9,550)*5*90,000*0,001</t>
  </si>
  <si>
    <t>"ozn.P6" (PI*0,600*0,600*7,600)*4*90,000*0,001</t>
  </si>
  <si>
    <t>-1104388713</t>
  </si>
  <si>
    <t>(6,000*(3,750+3,420+3,420+3,420+3,420+3,410))*0,200</t>
  </si>
  <si>
    <t>(4,150*27,060)*0,200</t>
  </si>
  <si>
    <t>(5,680*(3,450+2,820+2,820+2,820+2,80))*0,200</t>
  </si>
  <si>
    <t>((5,900+11,500)*5,680/2)*0,200</t>
  </si>
  <si>
    <t>((8,000+15,500)*7,800/2)*0,200</t>
  </si>
  <si>
    <t>(6,400*3,500)*0,200</t>
  </si>
  <si>
    <t>((6,000*6,200)/2)*0,200</t>
  </si>
  <si>
    <t>(2,340*9,810)*0,200</t>
  </si>
  <si>
    <t>((3,100+14,600)*11,600/2)*0,200</t>
  </si>
  <si>
    <t>((11,700+13,800)*2,200/2)*0,200</t>
  </si>
  <si>
    <t>((1,200+1,800)*2,000/2)*0,200</t>
  </si>
  <si>
    <t>((28,900+29,600)*2,00/2)*0,200</t>
  </si>
  <si>
    <t>273.R1</t>
  </si>
  <si>
    <t>Základové konstrukce spodní stavby - beton, bednění, výztuž</t>
  </si>
  <si>
    <t>-1525099599</t>
  </si>
  <si>
    <t>274321411</t>
  </si>
  <si>
    <t>Základy z betonu železového (bez výztuže) pasy z betonu bez zvýšených nároků na prostředí tř. C 20/25</t>
  </si>
  <si>
    <t>1727273637</t>
  </si>
  <si>
    <t>"základ oplocení š.600 mm"</t>
  </si>
  <si>
    <t>(0,600*1,000)*(1,567+24,001+0,800+1,500)</t>
  </si>
  <si>
    <t>"přípočet 3% za betonáž přímo do rýhy bez bednění" 16,721*3/100</t>
  </si>
  <si>
    <t>274361821</t>
  </si>
  <si>
    <t>Výztuž základů pasů z betonářské oceli 10 505 (R) nebo BSt 500</t>
  </si>
  <si>
    <t>-1252467987</t>
  </si>
  <si>
    <t>"základ oplocení š.600 mm - předpoklad 90 kg/m3"</t>
  </si>
  <si>
    <t>17,223*90,000*0,001</t>
  </si>
  <si>
    <t>279113116</t>
  </si>
  <si>
    <t>Základové zdi z tvárnic ztraceného bednění včetně výplně z betonu bez zvláštních nároků na vliv prostředí třídy C 8/10, tloušťky zdiva přes 400 do 500 mm</t>
  </si>
  <si>
    <t>-1196421199</t>
  </si>
  <si>
    <t xml:space="preserve">Poznámka k souboru cen:_x000D_
1. V cenách jsou započteny i náklady na dodání a uložení betonu. 2. V cenách nejsou započteny náklady na dodání a uložení betonářské výztuže; tyto se oceňují cenami souboru cen 279 36- . . Výztuž základových zdí nosných. 3. Množství jednotek se určuje v m2 plochy zdiva. </t>
  </si>
  <si>
    <t>"záporová stěna - tvárnice na sucho bez betonové výplně"</t>
  </si>
  <si>
    <t>6,900*(31,000+10,604+1,000+8,500+4,000+0,500+14,000)</t>
  </si>
  <si>
    <t>589319630</t>
  </si>
  <si>
    <t>směs pro beton třída C8/10 (B10) kamenivo do 8 mm</t>
  </si>
  <si>
    <t>-2093400107</t>
  </si>
  <si>
    <t>"odpočet dodávky betonu z položky 279113116 - 3842 ks tvárnic"</t>
  </si>
  <si>
    <t>-3842*(2*(0,250*(0,190*0,420)))</t>
  </si>
  <si>
    <t>279311115</t>
  </si>
  <si>
    <t>Postupné podbetonování základového zdiva jakékoliv tloušťky, bez výkopu, bez zapažení a bednění, prostým betonem tř. C 20/25</t>
  </si>
  <si>
    <t>-1413989219</t>
  </si>
  <si>
    <t>"objekty stávající sauny"</t>
  </si>
  <si>
    <t>9*((1,000*2,900)*0,600)</t>
  </si>
  <si>
    <t>"přípočet 3% za betonáž přímo do rýhy bez bednění" 15,660*3/100</t>
  </si>
  <si>
    <t>291211111</t>
  </si>
  <si>
    <t>Zřízení zpevněné plochy ze silničních panelů osazených do lože tl. 50 mm z kameniva</t>
  </si>
  <si>
    <t>-581765604</t>
  </si>
  <si>
    <t xml:space="preserve">Poznámka k souboru cen:_x000D_
1. Ceny jsou určeny pro zpevnění plochy při zakládání objektů mechanizmy o hmotnosti přes 20 t. 2. V ceně jsou započteny i náklady na: a) kamenivo frakce 0 - 32 mm, b) rozprostření podkladu, c) osazení silničních panelů. 3. V ceně nejsou započteny náklady na dodávku silničních panelů; tato dodávka se oceňuje ve specifikaci s dvojnásobnou obratovostí. Předepíše-li projekt ponechat tento materiál jako trvale zabudovaný i po založení objektu, oceňuje se toto dodání bez obratovosti. </t>
  </si>
  <si>
    <t>"torkretová stěna - prac.plocha š. 6000 mm"</t>
  </si>
  <si>
    <t>6,000*(31,000+10,604+1,000+8,500+4,000+0,500+14,000)</t>
  </si>
  <si>
    <t>593810860</t>
  </si>
  <si>
    <t>panel silniční 300x120x21,5 cm (60t a 30t)</t>
  </si>
  <si>
    <t>1645760635</t>
  </si>
  <si>
    <t>Poznámka k položce:
JC obsahuje 3-násobnou obrátkovost</t>
  </si>
  <si>
    <t>311321815</t>
  </si>
  <si>
    <t>Nadzákladové zdi z betonu železového (bez výztuže) nosné pohledového (v přírodní barvě drtí a přísad) tř. C 30/37</t>
  </si>
  <si>
    <t>-213973283</t>
  </si>
  <si>
    <t xml:space="preserve">Poznámka k souboru cen:_x000D_
1. Při betonování do ztraceného bednění z desek je zohledněna zvýšená opatrnost, aby se předešlo poškození zabudovaných desek. 2. Při stanovení množství měrných jednotek betonu do ztraceného bednění z desek je třeba zohlednit skutečnou spotřebu betonu v m3 zdiva. 3. V cenách nejsou započteny náklady na: a) bednění; tyto se oceňují cenami souboru cen: - 31* 35-11 Bednění nadzákladových zdí, - 31* 35-12 Ztracené bednění nadzákladových zdí ze štěpkocementových desek, b) dodání a uložení výztuže; tyto se oceňují cenami souboru cen 31* 36- . . Výztuž nadzákladových zdí. 4. V cenách -1812 až -1816 jsou započteny i plastifikační přísady a pečlivé hutnění zejména při líci konstrukce pro docílení neporušeného maltového povrchu bez vzhledových kazů. V líci betonu nesmí být hnízda ani uštípané konce stahovacích drátů (čl. 3212 Všeobecných podmínek části A 02 tohoto katalogu). </t>
  </si>
  <si>
    <t>"saunový bazének"</t>
  </si>
  <si>
    <t>"stěny tl.300 mm"</t>
  </si>
  <si>
    <t>0,300*(6,080*2+4,180*2)*1,850</t>
  </si>
  <si>
    <t>Mezisoučet - saunový bazének</t>
  </si>
  <si>
    <t>"technologický kanál"</t>
  </si>
  <si>
    <t>"stěny tl.300 mm, výška 1600 mm"</t>
  </si>
  <si>
    <t>(0,300*1,600)*(29,601+0,800*2+1,800+14,500+3,600+10,110+4,000)</t>
  </si>
  <si>
    <t>Mezisoučet - technologický kanál</t>
  </si>
  <si>
    <t>"1.PP"</t>
  </si>
  <si>
    <t>(0,300*2,980)*(8,080*2+10,510*2+1,750*2+4,600*4)</t>
  </si>
  <si>
    <t>(0,300*0,900)*(0,300+8,080+0,300+10,510+0,300+1,750+0,300)</t>
  </si>
  <si>
    <t>(0,300*2,980)*(3,870+7,500+0,300+10,200+27,060)</t>
  </si>
  <si>
    <t>(0,400*2,980)*(2,460+1,400*5)</t>
  </si>
  <si>
    <t>"viz. výkr.č. D.1.1.7 a D.1.1.8"</t>
  </si>
  <si>
    <t>"1.NP+2.NP"</t>
  </si>
  <si>
    <t>(0,300*7,680)*(16,180+0,300*2+17,822+6,364+3,090+25,766+2,797+0,300+42,790)</t>
  </si>
  <si>
    <t>"odpočet otvoru" -0,300*(5,200*1,500)</t>
  </si>
  <si>
    <t>"odpočet otvoru" -0,300*(4,000*1,500)</t>
  </si>
  <si>
    <t>"odpočet otvoru" -0,300*(1,500*1,750)*4</t>
  </si>
  <si>
    <t>"odpočet otvoru" -0,300*(1,000*2,100)</t>
  </si>
  <si>
    <t>"odpočet otvoru" -0,300*(1,600*2,100)</t>
  </si>
  <si>
    <t>(0,300*1,890)*(11,600*2+25,020*2)</t>
  </si>
  <si>
    <t>(0,300*3,000)*(3,000+3,900+2,500)</t>
  </si>
  <si>
    <t>(0,100*4,560)*(2,000+1,980+2,050+2,000)</t>
  </si>
  <si>
    <t>"odpočet otvoru" -0,100*(0,800*2,100)*2</t>
  </si>
  <si>
    <t>(0,150*4,560)*(2,300+7,520+4,380)</t>
  </si>
  <si>
    <t>"odpočet otvoru" -0,150*(0,800*2,100)*2</t>
  </si>
  <si>
    <t>"odpočet otvoru" -0,150*(0,900*2,100)*4</t>
  </si>
  <si>
    <t>(0,200*4,560)*(2,600+1,600+1,430+2,200+3,000+6,730+4,500+0,800+1,400+1,200+3,187)</t>
  </si>
  <si>
    <t>"odpočet otvoru" -0,200*(0,900*2,100)</t>
  </si>
  <si>
    <t>(0,350*4,560)*(1,850+1,200)</t>
  </si>
  <si>
    <t>(0,500*4,560)*1,000</t>
  </si>
  <si>
    <t>Mezisoučet - 1.NP+2.NP</t>
  </si>
  <si>
    <t>311351111</t>
  </si>
  <si>
    <t>Bednění nadzákladových zdí nosných svislé nebo šikmé (odkloněné), půdorysně přímé nebo zalomené ve volném prostranství, ve volných nebo zapažených jamách, rýhách, šachtách, včetně případných vzpěr, oboustranné za každou stranu, únosné nebo hladké nebo přesné (dle pozn. č. 2) zřízení</t>
  </si>
  <si>
    <t>-1034108942</t>
  </si>
  <si>
    <t xml:space="preserve">Poznámka k souboru cen:_x000D_
1. Položky -1101, -1102, -1105 a -1106 nelze použít pro bednění výšky přes 4 m při předepsané nepřetržité betonáži konstrukce. Toto bednění se oceňuje individuálně. 2. Položky -1111 a -1112 jsou určeny v nezapažených prostorách: a) pro masivní betonové konstrukce vyžadující podle statického posudku tuhost bednění a únosnost tlaku čerstvé betonové směsi přes 40 do 80 kN/m2, b) při požadované přesnosti povrchu betonových konstrukcí podle ČSN 73 0202, c) pro docílení požadovaného kvalitního hladkého povrchu zatmeleného bednění bez pracovních spár, vhodného i pro vzhled pohledového betonu (ceny 311 32-1812 až -1814) bez dalších zednických vnějších povrchových úprav, tj. omítek, nástřiků fasád apod. nebo zednických vnitřních povrchových úprav přímo pod malby, nátěry, tapety apod.. 3. Není-li v úvodním projektu odůvodněně předepsána nejméně jedna podmínka uvedená v poznámce 2, použijí se ceny -1105 a -1106. </t>
  </si>
  <si>
    <t>(6,080*2+4,180*2+3,580*2+6,380*2)*1,850</t>
  </si>
  <si>
    <t>1,600*(29,601*2+0,800*4+1,800*2+14,500*2+3,600*2+10,110*2+4,000*2-4,180)</t>
  </si>
  <si>
    <t>"viz. výkr. Venkovních úprav"</t>
  </si>
  <si>
    <t>"zásobovací cesta chemického hospodářství"</t>
  </si>
  <si>
    <t>"zábradelní zídka tl.300 mm"</t>
  </si>
  <si>
    <t>2*((1,100+1,030)*2,725/2)</t>
  </si>
  <si>
    <t>2*((1,100+1,530)*4,200/2)</t>
  </si>
  <si>
    <t>0,300*(1,100*2+1,030+1,530)</t>
  </si>
  <si>
    <t>Mezisoučet - zábradelní zídky zásob.cesty chem.hosp.</t>
  </si>
  <si>
    <t>(2*2,980)*(8,080*2+10,510*2+1,750*2+4,600*4)</t>
  </si>
  <si>
    <t>(2*0,900)*(0,300+8,080+0,300+10,510+0,300+1,750+0,300)</t>
  </si>
  <si>
    <t>(2*2,980)*(3,870+7,500+0,300+10,200+27,060)</t>
  </si>
  <si>
    <t>(2*2,980)*(2,460+1,400*5)</t>
  </si>
  <si>
    <t>(2*7,680)*(16,180+0,300*2+17,822+6,364+3,090+25,766+2,797+0,300+42,790)</t>
  </si>
  <si>
    <t>0,300*(5,200*2+1,500*2)</t>
  </si>
  <si>
    <t>0,300*(4,000*2+1,500*2)</t>
  </si>
  <si>
    <t>0,300*(1,500*2+1,750*2)*4</t>
  </si>
  <si>
    <t>0,300*(1,000*2+2,100*2)</t>
  </si>
  <si>
    <t>0,300*(1,600*2+2,100*2)</t>
  </si>
  <si>
    <t>(2*1,890)*(11,600*2+25,020*2)</t>
  </si>
  <si>
    <t>(2*3,000)*(3,000+3,900+2,500)</t>
  </si>
  <si>
    <t>(2*4,560)*(2,000+1,980+2,050+2,000)</t>
  </si>
  <si>
    <t>0,100*(0,800*2+2,100*2)*2</t>
  </si>
  <si>
    <t>(2*4,560)*(2,300+7,520+4,380)</t>
  </si>
  <si>
    <t>0,150*(0,800*2+2,100*2)*2</t>
  </si>
  <si>
    <t>0,150*(0,900*2+2,100*2)*4</t>
  </si>
  <si>
    <t>(2*4,560)*(2,600+1,600+1,430+2,200+3,000+6,730+4,500+0,800+1,400+1,200+3,187)</t>
  </si>
  <si>
    <t>0,200*(0,900*2+2,100*2)</t>
  </si>
  <si>
    <t>(2*4,560)*(1,850+1,200)</t>
  </si>
  <si>
    <t>(2*4,560)*1,000</t>
  </si>
  <si>
    <t>311351112</t>
  </si>
  <si>
    <t>Bednění nadzákladových zdí nosných svislé nebo šikmé (odkloněné), půdorysně přímé nebo zalomené ve volném prostranství, ve volných nebo zapažených jamách, rýhách, šachtách, včetně případných vzpěr, oboustranné za každou stranu, únosné nebo hladké nebo přesné (dle pozn. č. 2) odstranění</t>
  </si>
  <si>
    <t>1681163611</t>
  </si>
  <si>
    <t>-1961561352</t>
  </si>
  <si>
    <t>0,300*(6,080*2+4,180*2)*1,850*165,000*0,001</t>
  </si>
  <si>
    <t>(0,300*1,600)*(29,601+0,800*2+1,800+14,500+3,600+10,110+4,000)*165,000*0,001</t>
  </si>
  <si>
    <t>(0,300*2,980)*(8,080*2+10,510*2+1,750*2+4,600*4)*165,000*0,001</t>
  </si>
  <si>
    <t>(0,300*0,900)*(0,300+8,080+0,300+10,510+0,300+1,750+0,300)*165,000*0,001</t>
  </si>
  <si>
    <t>(0,300*2,980)*(3,870+7,500+0,300+10,200+27,060)*165,000*0,001</t>
  </si>
  <si>
    <t>(0,400*2,980)*(2,460+1,400*5)*165,000*0,001</t>
  </si>
  <si>
    <t>(0,300*7,680)*(16,180+0,300*2+17,822+6,364+3,090+25,766+2,797+0,300+42,790)*165,000*0,001</t>
  </si>
  <si>
    <t>"odpočet otvoru" -0,300*(5,200*1,500)*165,000*0,001</t>
  </si>
  <si>
    <t>"odpočet otvoru" -0,300*(4,000*1,500)*165,000*0,001</t>
  </si>
  <si>
    <t>"odpočet otvoru" -0,300*(1,500*1,750)*4*165,000*0,001</t>
  </si>
  <si>
    <t>"odpočet otvoru" -0,300*(1,000*2,100)*165,000*0,001</t>
  </si>
  <si>
    <t>"odpočet otvoru" -0,300*(1,600*2,100)*165,000*0,001</t>
  </si>
  <si>
    <t>(0,300*1,890)*(11,600*2+25,020*2)*165,000*0,001</t>
  </si>
  <si>
    <t>(0,300*3,000)*(3,000+3,900+2,500)*165,000*0,001</t>
  </si>
  <si>
    <t>(0,100*4,560)*(2,000+1,980+2,050+2,000)*165,000*0,001</t>
  </si>
  <si>
    <t>"odpočet otvoru" -0,100*(0,800*2,100)*2*165,000*0,001</t>
  </si>
  <si>
    <t>(0,150*4,560)*(2,300+7,520+4,380)*165,000*0,001</t>
  </si>
  <si>
    <t>"odpočet otvoru" -0,150*(0,800*2,100)*2*165,000*0,001</t>
  </si>
  <si>
    <t>"odpočet otvoru" -0,150*(0,900*2,100)*4*165,000*0,001</t>
  </si>
  <si>
    <t>(0,200*4,560)*(2,600+1,600+1,430+2,200+3,000+6,730+4,500+0,800+1,400+1,200+3,187)*165,00*0,001</t>
  </si>
  <si>
    <t>"odpočet otvoru" -0,200*(0,900*2,100)*165,000*0,001</t>
  </si>
  <si>
    <t>(0,350*4,560)*(1,850+1,200)*165,000*0,001</t>
  </si>
  <si>
    <t>(0,500*4,560)*1,000*165,000*0,001</t>
  </si>
  <si>
    <t>315321815</t>
  </si>
  <si>
    <t>Nadzákladové zdi z betonu železového (bez výztuže) půdní, štítové, nadstřešní, poprsní pohledového (v přírodní barvě drtí a přísad) tř. C 30/37</t>
  </si>
  <si>
    <t>-1308275373</t>
  </si>
  <si>
    <t>0,300*((1,100+1,030)*2,725/2)</t>
  </si>
  <si>
    <t>0,300*((1,100+1,530)*4,200/2)</t>
  </si>
  <si>
    <t>322.R1</t>
  </si>
  <si>
    <t>Vnitřní monolitické a výplňové konstrukce, dělící stěny, podkladní konstrukce apod. včetně betonu, bednění a výztuže</t>
  </si>
  <si>
    <t>943545006</t>
  </si>
  <si>
    <t>327324128</t>
  </si>
  <si>
    <t>Opěrné zdi a valy z betonu železového odolný proti agresivnímu prostředí tř. C 30/37</t>
  </si>
  <si>
    <t>-1757780977</t>
  </si>
  <si>
    <t xml:space="preserve">Poznámka k souboru cen:_x000D_
1. Ceny jsou určeny pro jakoukoliv tloušťku zdí. </t>
  </si>
  <si>
    <t>"OPZ u trafostanice tvaru L"</t>
  </si>
  <si>
    <t>"deska"</t>
  </si>
  <si>
    <t>0,300*(3,500*8,200)</t>
  </si>
  <si>
    <t>"stěna"</t>
  </si>
  <si>
    <t>0,300*((0,800+2,200)*3,200/2)*2</t>
  </si>
  <si>
    <t>0,300*(8,200*2,200)</t>
  </si>
  <si>
    <t>327351211</t>
  </si>
  <si>
    <t>Bednění opěrných zdí a valů svislých i skloněných, výšky do 20 m zřízení</t>
  </si>
  <si>
    <t>1414665969</t>
  </si>
  <si>
    <t xml:space="preserve">Poznámka k souboru cen:_x000D_
1. Bednění zdí a valů výšky přes 20 m se oceňuje podle ustanovení úvodního katalogu. 2. Ceny lze použít i pro bednění základů z betonu prostého nebo železového. </t>
  </si>
  <si>
    <t>"deska tl.300 mm"</t>
  </si>
  <si>
    <t>0,300*(8,200*2+3,500*2)</t>
  </si>
  <si>
    <t>2,200*7,600</t>
  </si>
  <si>
    <t>2,500*8,200</t>
  </si>
  <si>
    <t>0,300*(0,800*2)</t>
  </si>
  <si>
    <t>((0,800+2,200)*3,200/2)*4</t>
  </si>
  <si>
    <t>327351221</t>
  </si>
  <si>
    <t>Bednění opěrných zdí a valů svislých i skloněných, výšky do 20 m odstranění</t>
  </si>
  <si>
    <t>1681602064</t>
  </si>
  <si>
    <t>327361006</t>
  </si>
  <si>
    <t>Výztuž opěrných zdí a valů průměru do 12 mm, z oceli 10 505 (R) nebo BSt 500</t>
  </si>
  <si>
    <t>-1032183650</t>
  </si>
  <si>
    <t xml:space="preserve">Poznámka k souboru cen:_x000D_
1. Ceny lze použít i pro případné výztuže základů opěrných zdí a valů. </t>
  </si>
  <si>
    <t>16,902*165,000*0,001</t>
  </si>
  <si>
    <t>342191911</t>
  </si>
  <si>
    <t>Montáž opláštění stěn ocelové konstrukce ocelových pomocných a kotevních prvků pro opláštění stěn</t>
  </si>
  <si>
    <t>kg</t>
  </si>
  <si>
    <t>1389064488</t>
  </si>
  <si>
    <t xml:space="preserve">Poznámka k souboru cen:_x000D_
1. Ceny nelze použít pro ocenění montáže opláštění zděných, betonových, případně jiných konstrukcí; tyto se ocení příslušnými cenami katalogu 801-1 Budovy a haly – zděné a monolitické, příp.cenami katalogu 800-767 Konstrukce zámečnické. </t>
  </si>
  <si>
    <t>"viz. výkr.č. D.1.1.8"</t>
  </si>
  <si>
    <t>"obvodový plášť - profil C 600/140/0,75 mm - rozteč 600 mm"</t>
  </si>
  <si>
    <t>"2.NP"</t>
  </si>
  <si>
    <t>"svislý profil" (3,830*(23+8+31+21+10+12+5+23+15+23))*9,500</t>
  </si>
  <si>
    <t>"paždík oken" (0,600*2+2,400*2+1,200*14+1,200*12)*9,500</t>
  </si>
  <si>
    <t>Mezisoučet - nástavba šaten</t>
  </si>
  <si>
    <t>154315201</t>
  </si>
  <si>
    <t>Profily ocelové tenkostěnné otevřené tvaru C symetrické profily tvaru C symetrické jakost oceli  11 373.0  -   S235JR 600 x 140 x 0,75</t>
  </si>
  <si>
    <t>KOVPROF 2016</t>
  </si>
  <si>
    <t>1913260806</t>
  </si>
  <si>
    <t>"obvodový plášť - rozteč 600 mm"</t>
  </si>
  <si>
    <t>"svislý profil" (3,830*(23+8+31+21+10+12+5+23+15+23))*9,500*0,001</t>
  </si>
  <si>
    <t>"paždík oken" (0,600*2+2,400*2+1,200*14+1,200*12)*9,500*0,001</t>
  </si>
  <si>
    <t>6,575*1,09 'Přepočtené koeficientem množství</t>
  </si>
  <si>
    <t>411171121</t>
  </si>
  <si>
    <t>Montáž ocelové konstrukce podlah a plošin pokrytou plechy hmotnosti konstrukce podlahy do 30 kg/m2</t>
  </si>
  <si>
    <t>1565400240</t>
  </si>
  <si>
    <t xml:space="preserve">Poznámka k souboru cen:_x000D_
1. V cenách -1111 až -1115 nejsou započteny náklady na dodávku a montáž betonových nebo železobetonových desek monolitických nebo montovaných. 2. V cenách -1121 až -1135 jsou započteny i náklady na montáž plechu nebo roštu; dodávka materiálu se oceňuje ve specifikaci. </t>
  </si>
  <si>
    <t>"nad bazénem"</t>
  </si>
  <si>
    <t>"TR 135/310/1,5" (18,500*37,200)*19,500*0,001</t>
  </si>
  <si>
    <t>138387201</t>
  </si>
  <si>
    <t>plech trapézový TR 100/275/0,88 pozinkovaný</t>
  </si>
  <si>
    <t>691712505</t>
  </si>
  <si>
    <t>18,500*37,200</t>
  </si>
  <si>
    <t>688,2*1,1 'Přepočtené koeficientem množství</t>
  </si>
  <si>
    <t>1202943737</t>
  </si>
  <si>
    <t>"viz. výkr.č. D.1.1.7+D.1.1.8"</t>
  </si>
  <si>
    <t>0,300*(233,090+275,220+26,340+3,220+11,260+7,680+9,480+4,140+2,620+22,260+20,170+7,480+10,340)</t>
  </si>
  <si>
    <t>"rezerva 15%" 189,990*15/100</t>
  </si>
  <si>
    <t>-679575011</t>
  </si>
  <si>
    <t>233,090+275,220+26,340+3,220+11,260+7,680+9,480+4,140+2,620+22,260+20,170+7,480+10,340</t>
  </si>
  <si>
    <t>"rezerva 15%" 633,300*15/100</t>
  </si>
  <si>
    <t>-1406667388</t>
  </si>
  <si>
    <t>411354177</t>
  </si>
  <si>
    <t>Podpěrná konstrukce stropů výšky do 4 m se zesílením dna bednění na výměru m2 půdorysu pro zatížení betonovou směsí a výztuží přes 20 do 30 kPa zřízení</t>
  </si>
  <si>
    <t>-58932411</t>
  </si>
  <si>
    <t>411354178</t>
  </si>
  <si>
    <t>Podpěrná konstrukce stropů výšky do 4 m se zesílením dna bednění na výměru m2 půdorysu pro zatížení betonovou směsí a výztuží přes 20 do 30 kPa odstranění</t>
  </si>
  <si>
    <t>1471276905</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</si>
  <si>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</si>
  <si>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</si>
  <si>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1613329961</t>
  </si>
  <si>
    <t>0,300*(233,090+275,220+26,340+3,220+11,260+7,680+9,480+4,140+2,620+22,260+20,170+7,480+10,340)*165,000*0,001</t>
  </si>
  <si>
    <t>"rezerva 15%" 189,990*15/100*165,000*0,001</t>
  </si>
  <si>
    <t>412.R12</t>
  </si>
  <si>
    <t>Ocelové konstrukce a betonové konstrukce</t>
  </si>
  <si>
    <t>747189312</t>
  </si>
  <si>
    <t>441171110</t>
  </si>
  <si>
    <t>Dílenská výroba ocelových kcí zastřešení vazníky nebo krovy (krácení, řezání, tvarování, vrtání, svařování, broušení, žárové zinkování apod. včetně vypracování dílenské dokumentace)</t>
  </si>
  <si>
    <t>-816598352</t>
  </si>
  <si>
    <t>"viz. tabulka Výpis oceli konstrukce střechy nad přístavbou bazénu"</t>
  </si>
  <si>
    <t>"IPE 180" 488,800*18,800*0,001</t>
  </si>
  <si>
    <t>"sloup TR 108/8" 112,800*19,700*0,001</t>
  </si>
  <si>
    <t>"diagonála TR 108/8" 243,230*19,700*0,001</t>
  </si>
  <si>
    <t>"ztužidla kruhová TR 76/5" 267,280*8,750*0,001</t>
  </si>
  <si>
    <t>"ztužidla kruhová TR 95/8" 60,600*17,200*0,001</t>
  </si>
  <si>
    <t>"ztužidla kruhová TR 60/4" 277,850*5,520*0,001</t>
  </si>
  <si>
    <t>"MSH 50/150/8" 25,000*22,610*0,001</t>
  </si>
  <si>
    <t>"MSH 50/70/4" 30,000*6,900*0,001</t>
  </si>
  <si>
    <t>"2x UPE 180" 186,000*39,420*0,001</t>
  </si>
  <si>
    <t>"HEB 180" 114,300*51,200*0,001</t>
  </si>
  <si>
    <t>"HEB 160" 241,300*42,600*0,001</t>
  </si>
  <si>
    <t>"HEB 140" 129,800*33,700*0,001</t>
  </si>
  <si>
    <t>Mezisoučet - přístavba bazénu</t>
  </si>
  <si>
    <t>"viz. tabulka Výpis oceli konstrukce nástavby šaten"</t>
  </si>
  <si>
    <t>"IPE 160" 160,218*15,800*0,001</t>
  </si>
  <si>
    <t>"UPE 200" 241,185*22,700*0,001</t>
  </si>
  <si>
    <t>"ztužidlo čtv.TR 40/40/4" 99,565*4,250*0,001</t>
  </si>
  <si>
    <t>"L 120/80/8" 39,730*12,200*0,001</t>
  </si>
  <si>
    <t>"UPE 270" 70,840*35,200*0,001</t>
  </si>
  <si>
    <t>"MSH 160/160/8" 46,384*37,640*0,001</t>
  </si>
  <si>
    <t>"sloup MSH 160/160/16" 31,722*70,200*0,001</t>
  </si>
  <si>
    <t>"viz. detail D1 - patní deska tl.30 mm" 3*37,680*0,001</t>
  </si>
  <si>
    <t>"viz. detail D1 - plech tl.12 mm 120x170 mm" 24*1,921*0,001</t>
  </si>
  <si>
    <t>"viz. detail D2 - pás.ocel 90/10 dl.180 mm" 48*1,271*0,001</t>
  </si>
  <si>
    <t>"viz. detail D2 - svařenec plech tl.15 mm 560x560 mm" 6*33,912*0,001</t>
  </si>
  <si>
    <t>"viz. detail D2 - svařenec plech tl.10 mm 195x200 mm" 48*2,669*0,001</t>
  </si>
  <si>
    <t>"viz. detail D2 - pásová ocel 80/10 dl.2240 mm" 6*14,067*0,001</t>
  </si>
  <si>
    <t>"viz. detail D3 - patní deska tl.30 mm 350x350 mm" 16*28,840*0,001</t>
  </si>
  <si>
    <t>"viz. detail D4 - plech tl.8 mm 120x120 mm" 26*0,904*0,001</t>
  </si>
  <si>
    <t>"viz. detail D4 - plech tl.10 mm 120x140 mm" 26*1,318*0,001</t>
  </si>
  <si>
    <t>"viz. detail D4 - HEB 100 dl.250 mm" 3,250*20,400*0,001</t>
  </si>
  <si>
    <t>"viz. detail D4 - plech tl.8 mm 90x120 mm" 60*0,678*0,001</t>
  </si>
  <si>
    <t>"viz. detail D5 - UPE200" 3,650*22,770*0,001</t>
  </si>
  <si>
    <t>"viz. výkr.č. D.1.2.VB.30"</t>
  </si>
  <si>
    <t>"zastřešení venkovního bazénu"</t>
  </si>
  <si>
    <t>"MSH 120/120/5" 7,100*17,840*0,001</t>
  </si>
  <si>
    <t>"MSH 120/150/5" 8,500*17,840*0,0001</t>
  </si>
  <si>
    <t>"MSH 120/200/5" 15,025*24,120*0,001</t>
  </si>
  <si>
    <t>"MSH 100/200/5" 71,400*22,500*0,001</t>
  </si>
  <si>
    <t>"MSH 100/200/5" 8,500*22,500*0,001</t>
  </si>
  <si>
    <t>"MSH 60/90/3" 51,250*6,600*0,001</t>
  </si>
  <si>
    <t>"MSH 40/40/3" 180,000*3,410*0,001</t>
  </si>
  <si>
    <t>"plech tl.16 mm, 300x250 mm" 4*9,420*0,001</t>
  </si>
  <si>
    <t>"plech tl.16 mm, 120x300 mm" 6*4,521*0,001</t>
  </si>
  <si>
    <t>"plech tl.12 mm, 120x240 mm" 8*2,712*0,001</t>
  </si>
  <si>
    <t>"plech tl.10 mm, 100x220 mm" 44*1,727*0,001</t>
  </si>
  <si>
    <t>"drobné prvky a součásti - 5%" (0,127+0,015+0,362+1,607+0,191+0,338+0,614+0,038+0,027+0,022+0,076)*5/100</t>
  </si>
  <si>
    <t>Mezisoučet - zastřešení venkovního bazénu</t>
  </si>
  <si>
    <t>441171111</t>
  </si>
  <si>
    <t>Montáž ocelové konstrukce zastřešení (vazníky, krovy) hmotnosti jednotlivých prvků do 30 kg/m, délky do 12 m</t>
  </si>
  <si>
    <t>-533427053</t>
  </si>
  <si>
    <t>"viz. tabulka Výpis oceli konstrukce chodby 2.NP"</t>
  </si>
  <si>
    <t>"2x L 100/65/7" 26,320*8,770*0,001</t>
  </si>
  <si>
    <t>"UPE 200" 21,080*22,700*0,001</t>
  </si>
  <si>
    <t>"UPE 120" 8,000*12,100*0,001</t>
  </si>
  <si>
    <t>"TR 194/8" 15,950*27,200*0,001</t>
  </si>
  <si>
    <t>"TR 121/8" 6,670*10,000*0,001</t>
  </si>
  <si>
    <t>"L 100/100/10" 34,280*15,000*0,001</t>
  </si>
  <si>
    <t>"pás.ocel 100/10" 17,000*7,850*0,001</t>
  </si>
  <si>
    <t>"MSH 50/90/5" 40,300*9,990*0,001</t>
  </si>
  <si>
    <t>"MSH 50/50/5" 31,960*6,850*0,001</t>
  </si>
  <si>
    <t xml:space="preserve">"MSH 50/100/5" 15,540*10,780*0,001 </t>
  </si>
  <si>
    <t>"MSH 90/90/4" 13,800*10,670*0,001</t>
  </si>
  <si>
    <t>"MSH 45/45/3" 12,375*3,770*0,001</t>
  </si>
  <si>
    <t>"MSH 45/45/3" 39,360*3,770*0,001</t>
  </si>
  <si>
    <t>"MSH 90/45/3" 21,000*5,890*0,001</t>
  </si>
  <si>
    <t>"MSH 40/40/3" 75,855*3,410*0,001</t>
  </si>
  <si>
    <t>"MSH 40/40/3" 9,960*3,410*0,001</t>
  </si>
  <si>
    <t>"MSH 40/40/3" 56,000*3,410*0,001</t>
  </si>
  <si>
    <t>"MSH 80/50/4" 18,073*7,530*0,001</t>
  </si>
  <si>
    <t>"MSH 50/150/8" 91,261*22,570*0,001</t>
  </si>
  <si>
    <t>"P30/350x350" 9*28,840*0,001</t>
  </si>
  <si>
    <t>Mezisoučet - chodba 2.NP</t>
  </si>
  <si>
    <t>441171121</t>
  </si>
  <si>
    <t>Montáž ocelové konstrukce zastřešení (vazníky, krovy) hmotnosti jednotlivých prvků přes 30 do 50 kg/m, délky do 12 m</t>
  </si>
  <si>
    <t>-1807252527</t>
  </si>
  <si>
    <t>"viz. tabulka Výpis oceli konstrukce chodby"</t>
  </si>
  <si>
    <t>"UPE 240" 24,500*30,230*0,001</t>
  </si>
  <si>
    <t>"MSH 150/250/8" 60,000*47,690*0,001</t>
  </si>
  <si>
    <t>441171131</t>
  </si>
  <si>
    <t>Montáž ocelové konstrukce zastřešení (vazníky, krovy) hmotnosti jednotlivých prvků přes 50 do 80 kg/m, délky do 12 m</t>
  </si>
  <si>
    <t>1735253821</t>
  </si>
  <si>
    <t>"HEB 240" 4,980*83,200*0,001</t>
  </si>
  <si>
    <t>133OK.01</t>
  </si>
  <si>
    <t>ocelová konstrukce střechy (jednotlivé prvky dle tabulky Výpis oceli konstrukce střechy nad přístavbou bazénu) včetně povrchové úpravy dle PD</t>
  </si>
  <si>
    <t>1748842291</t>
  </si>
  <si>
    <t>70,04*1,09 'Přepočtené koeficientem množství</t>
  </si>
  <si>
    <t>444171113</t>
  </si>
  <si>
    <t>Montáž krytiny střech ocelových konstrukcí z tvarovaných ocelových plechů šroubovaných, výšky budovy přes 12 do 24 m</t>
  </si>
  <si>
    <t>-954718128</t>
  </si>
  <si>
    <t xml:space="preserve">Poznámka k souboru cen:_x000D_
1. Ceny nelze použít pro ocenění montáže krytiny střech zděných, betonových, případně jiných konstrukcí; tyto se ocení příslušnými cenami katalogu 800-767 Konstrukce zámečnické, případně 800-765 Konstrukce pokrývačské. </t>
  </si>
  <si>
    <t>"TR 100/275/0,88" 689,000/1,100</t>
  </si>
  <si>
    <t>"TR 50/250/1,0" 425,000/1,100</t>
  </si>
  <si>
    <t>"TR 100/275/1,0" 14,300/1,100</t>
  </si>
  <si>
    <t>Mezisoučet - nástavba šaten 2.NP</t>
  </si>
  <si>
    <t>"TR 50/250/1,0" 119,103/1,100</t>
  </si>
  <si>
    <t>"TR 85/280/1,13" 98,080/1,100</t>
  </si>
  <si>
    <t>293068630</t>
  </si>
  <si>
    <t>626,364*1,1 'Přepočtené koeficientem množství</t>
  </si>
  <si>
    <t>138387202</t>
  </si>
  <si>
    <t>plech trapézový TR 50/275/1,0 pozinkovaný</t>
  </si>
  <si>
    <t>1683241397</t>
  </si>
  <si>
    <t>138387203</t>
  </si>
  <si>
    <t>plech trapézový TR 100/275/1,0 pozinkovaný</t>
  </si>
  <si>
    <t>2101603388</t>
  </si>
  <si>
    <t>138387204</t>
  </si>
  <si>
    <t>1468684899</t>
  </si>
  <si>
    <t>138387205</t>
  </si>
  <si>
    <t>-425401977</t>
  </si>
  <si>
    <t>444191911</t>
  </si>
  <si>
    <t>Montáž krytiny střech ocelových konstrukcí ocelových pomocných a kotevních prvků pro krytiny střech</t>
  </si>
  <si>
    <t>-1901932415</t>
  </si>
  <si>
    <t>"paždík oken" (0,600*2+2,400*2+1,200*14+1,200*12)*9,50</t>
  </si>
  <si>
    <t>1645114540</t>
  </si>
  <si>
    <t>"paždík oken" (0,600*2+2,400*2+1,200*14+1,200*12)*9,50*0,001</t>
  </si>
  <si>
    <t>451577877</t>
  </si>
  <si>
    <t>Podklad nebo lože pod dlažbu (přídlažbu) v ploše vodorovné nebo ve sklonu do 1:5, tloušťky od 30 do 100 mm ze štěrkopísku</t>
  </si>
  <si>
    <t>697372039</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</si>
  <si>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</si>
  <si>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"přípočet dalších 40 mm dle skladby konstrukcí"</t>
  </si>
  <si>
    <t>Komunikace pozemní</t>
  </si>
  <si>
    <t>564271111</t>
  </si>
  <si>
    <t>Podklad nebo podsyp ze štěrkopísku ŠP s rozprostřením, vlhčením a zhutněním, po zhutnění tl. 250 mm</t>
  </si>
  <si>
    <t>-4189643</t>
  </si>
  <si>
    <t>3,200*7,600</t>
  </si>
  <si>
    <t>564751113</t>
  </si>
  <si>
    <t>Podklad nebo kryt z kameniva hrubého drceného vel. 32-63 mm s rozprostřením a zhutněním, po zhutnění tl. 170 mm</t>
  </si>
  <si>
    <t>1191277756</t>
  </si>
  <si>
    <t>"viz. výkr. Venkovních úprav - zásobovací ceska chem.hosp."</t>
  </si>
  <si>
    <t>(3,525+5,000)*2,400/2</t>
  </si>
  <si>
    <t>564761111</t>
  </si>
  <si>
    <t>Podklad nebo kryt z kameniva hrubého drceného vel. 32-63 mm s rozprostřením a zhutněním, po zhutnění tl. 200 mm</t>
  </si>
  <si>
    <t>-994147128</t>
  </si>
  <si>
    <t>564801112</t>
  </si>
  <si>
    <t>Podklad ze štěrkodrti ŠD s rozprostřením a zhutněním, po zhutnění tl. 40 mm</t>
  </si>
  <si>
    <t>500188936</t>
  </si>
  <si>
    <t>564841111</t>
  </si>
  <si>
    <t>Podklad ze štěrkodrti ŠD s rozprostřením a zhutněním, po zhutnění tl. 120 mm</t>
  </si>
  <si>
    <t>1959829291</t>
  </si>
  <si>
    <t>564851111</t>
  </si>
  <si>
    <t>Podklad ze štěrkodrti ŠD s rozprostřením a zhutněním, po zhutnění tl. 150 mm</t>
  </si>
  <si>
    <t>-1511523307</t>
  </si>
  <si>
    <t>564861111</t>
  </si>
  <si>
    <t>Podklad ze štěrkodrti ŠD s rozprostřením a zhutněním, po zhutnění tl. 200 mm</t>
  </si>
  <si>
    <t>-596243913</t>
  </si>
  <si>
    <t>564861114</t>
  </si>
  <si>
    <t>Podklad ze štěrkodrti ŠD s rozprostřením a zhutněním, po zhutnění tl. 230 mm</t>
  </si>
  <si>
    <t>-1059084570</t>
  </si>
  <si>
    <t>571908111.1</t>
  </si>
  <si>
    <t>Kryt vymývaným dekoračním kamenivem (kačírkem) tl. 80 mm</t>
  </si>
  <si>
    <t>-815590497</t>
  </si>
  <si>
    <t>581121311</t>
  </si>
  <si>
    <t>Kryt cementobetonový silničních komunikací skupiny CB III tl. 150 mm</t>
  </si>
  <si>
    <t>131777134</t>
  </si>
  <si>
    <t xml:space="preserve">Poznámka k souboru cen:_x000D_
1. Ceny jsou určeny i pro vyztužený cementobetonový kryt silničních komunikací. 2. Ceny nelze použít pro cementobetonové kryty: a) komunikací pro pěší, které se oceňují cenami souboru cen 581 11-41 Kryt z prostého betonu komunikací pro pěší, b) letištních ploch, které se oceňují cenami souboru cen 581 1 . -61 Kryt cementobetonový letištních ploch skupiny L. 3. V cenách jsou započteny i náklady na: a) ošetření povrchu krytu vodou, b) postřik proti odpařování vody. 4. V cenách nejsou započteny náklady na: a) výztuž cementobetonových krytů vyztužených, která se oceňuje cenou 919 71-6111 Ocelová výztuž cementobetonového krytu, b) živičné postřiky, nátěry nebo mezivrstvy, které se oceňují cenami souborů cen stavebního dílu 57 Kryty pozemních komunikací, c) vložky z lepenky, které se oceňují cenami souboru cen 919 7. -51 Vložka pod litý asfalt, d) dilatační spáry vkládané, které se oceňují cenami souboru cen 911 12-41 Dilatační spáry vkládané, e) dilatační spáry řezané, které se oceňují cenami souboru cen 911 11-1 Řezání dilatačních spár a 911 12-. Těsnění dilatačních spár v cementobetonovém krytu, f) postřiky povrchu ochrannou emulzí, které se oceňují cenou 919 74-8111 Provedení postřiku povrchu cementobetonového krytu nebo podkladu ochrannou emulzí, g) kotvy a kluzné trny spár, které se oceňují cenami souboru cen 911 13-4. Vyztužení dilatačních spár v cementobetonovém krytu. </t>
  </si>
  <si>
    <t>596212210</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</si>
  <si>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</si>
  <si>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1850505517</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</si>
  <si>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</si>
  <si>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592453110</t>
  </si>
  <si>
    <t>dlažba skladebná betonová základní 20 x 10 x 8 cm přírodní</t>
  </si>
  <si>
    <t>-1180229565</t>
  </si>
  <si>
    <t>24,32*1,03 'Přepočtené koeficientem množství</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</si>
  <si>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</si>
  <si>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</si>
  <si>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-846254255</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</si>
  <si>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</si>
  <si>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592456800</t>
  </si>
  <si>
    <t>Dlaždice betonové dlažba desková betonová dlažba hladká 60 x 40 x 5     šedá</t>
  </si>
  <si>
    <t>-1787152503</t>
  </si>
  <si>
    <t>29,79*1,03 'Přepočtené koeficientem množství</t>
  </si>
  <si>
    <t>596811221</t>
  </si>
  <si>
    <t>Kladení dlažby z betonových nebo kameninových dlaždic komunikací pro pěší s vyplněním spár a se smetením přebytečného materiálu na vzdálenost do 3 m s ložem z kameniva těženého tl. do 30 mm velikosti dlaždic přes 0,09 m2 do 0,25 m2, pro plochy přes 50 do 100 m2</t>
  </si>
  <si>
    <t>-557154404</t>
  </si>
  <si>
    <t>2090034774</t>
  </si>
  <si>
    <t>68,75*1,03 'Přepočtené koeficientem množství</t>
  </si>
  <si>
    <t>10.641.619</t>
  </si>
  <si>
    <t>Elektrické spotřebiče, topení a ohřev vody Topení/zařízení a systémy Topné rohože Teplá dlažba ROHOŽ 5</t>
  </si>
  <si>
    <t>KS</t>
  </si>
  <si>
    <t>-2105560720</t>
  </si>
  <si>
    <t>612.R1</t>
  </si>
  <si>
    <t>Úpravy vnitřních povrchů</t>
  </si>
  <si>
    <t>-1775321315</t>
  </si>
  <si>
    <t>622.R1</t>
  </si>
  <si>
    <t>Zateplení stěn systémem ETICS tl.200 a 280 mm - kompletní systém včetně fasádní úpravy</t>
  </si>
  <si>
    <t>390296704</t>
  </si>
  <si>
    <t>622142001</t>
  </si>
  <si>
    <t>Potažení vnějších ploch pletivem v ploše nebo pruzích, na plném podkladu sklovláknitým vtlačením do tmelu stěn</t>
  </si>
  <si>
    <t>490017088</t>
  </si>
  <si>
    <t>"v.p. 3830 mm"</t>
  </si>
  <si>
    <t>"2.NP - obvodový plášť - ETICS - druhá vrstva dle TP vrobce"</t>
  </si>
  <si>
    <t>3,830*(13,600+4,300+18,650+12,200+5,500+7,300+3,000+13,600+8,500+13,800)</t>
  </si>
  <si>
    <t>"odpočet otvoru"</t>
  </si>
  <si>
    <t>"odpočet otvoru" -1*(0,600*1,600)</t>
  </si>
  <si>
    <t>"odpočet otvoru" -1*(2,400*1,600)</t>
  </si>
  <si>
    <t>"odpočet otvoru" -7*(1,200*1,600)</t>
  </si>
  <si>
    <t>"odpočet otvoru" -6*(1,800*1,600)</t>
  </si>
  <si>
    <t>622143004</t>
  </si>
  <si>
    <t xml:space="preserve">Montáž omítkových profilů plastových nebo pozinkovaných, upevněných vtlačením do podkladní vrstvy nebo přibitím začišťovacích samolepících </t>
  </si>
  <si>
    <t>1348970991</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</si>
  <si>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</si>
  <si>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"výkr.č. D.1.1.2.3.1_Tabulka okenních a dveřních výplní"</t>
  </si>
  <si>
    <t>"ozn.1" 5,270+3,020*2</t>
  </si>
  <si>
    <t>"ozn.2" 5,270+3,020*2</t>
  </si>
  <si>
    <t>"ozn.3" (7,060+3,650*2)*2</t>
  </si>
  <si>
    <t>"ozn.4" 10,910+0,900*2+2,212*2</t>
  </si>
  <si>
    <t>"ozn.5" 4,800+2,180*2+0,820*2</t>
  </si>
  <si>
    <t>"výkr.č. D.1.1.2.3.2_Tabulka okenních a dveřních výplní"</t>
  </si>
  <si>
    <t>"ozn.6" 3,600+2,200*2</t>
  </si>
  <si>
    <t>"ozn.7" 4,800+2,200*2</t>
  </si>
  <si>
    <t>"ozn.8" 2,400+2,200*2</t>
  </si>
  <si>
    <t>"ozn.9" 4,800+3,020*2</t>
  </si>
  <si>
    <t>"ozn.10" 2,150+2,600*2</t>
  </si>
  <si>
    <t>"výkr.č. D.1.1.2.3.3_Tabulka okenních a dveřních výplní"</t>
  </si>
  <si>
    <t>"ozn.11" 1,050+2,100*2</t>
  </si>
  <si>
    <t>"ozn.12" 0,600+0,600*2</t>
  </si>
  <si>
    <t>"ozn.13" 3,000+1,500*2</t>
  </si>
  <si>
    <t>"ozn.14" 5,200+1,500*2</t>
  </si>
  <si>
    <t>"ozn.15" 1,100+2,350*2</t>
  </si>
  <si>
    <t>"ozn.16" 4,000+1,500*2</t>
  </si>
  <si>
    <t>"ozn.17" (1,500+1,750*2)*4</t>
  </si>
  <si>
    <t>"ozn.18" 2,400+1,600*2</t>
  </si>
  <si>
    <t>"ozn.19" (1,800+1,600*2)*7</t>
  </si>
  <si>
    <t>"ozn.20" (1,200+1,600*2)*6</t>
  </si>
  <si>
    <t>"ozn.21" 0,600+1,600*2</t>
  </si>
  <si>
    <t>"výkr.č. D.1.1.2.3.4_Tabulka okenních a dveřních výplní"</t>
  </si>
  <si>
    <t>"ozn.22" (0,900+1,090*2)*3</t>
  </si>
  <si>
    <t>"ozn.25" 2,050+2,500*2</t>
  </si>
  <si>
    <t>590514760</t>
  </si>
  <si>
    <t>profil okenní začišťovací se sklovláknitou armovací tkaninou 9 mm/2,4 m</t>
  </si>
  <si>
    <t>1616731443</t>
  </si>
  <si>
    <t>262,604*1,05 'Přepočtené koeficientem množství</t>
  </si>
  <si>
    <t>622221031</t>
  </si>
  <si>
    <t>Montáž kontaktního zateplení z desek z minerální vlny s podélnou orientací vláken na vnější stěny, tloušťky desek přes 120 do 160 mm</t>
  </si>
  <si>
    <t>395668457</t>
  </si>
  <si>
    <t xml:space="preserve">Poznámka k souboru cen:_x000D_
1. V cenách jsou započteny náklady na: a) upevnění desek lepením a talířovými hmoždinkami, b) přestěrkování izolačních desek, c) vložení sklovláknité výztužné tkaniny.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 </t>
  </si>
  <si>
    <t>"2.NP - obvodový plášť - ETICS - tl.140 mm"</t>
  </si>
  <si>
    <t>631515310</t>
  </si>
  <si>
    <t>deska izolační minerální kontaktních fasád podélné vlákno λ-0.036 tl. 140 mm</t>
  </si>
  <si>
    <t>954490007</t>
  </si>
  <si>
    <t>349,204*1,02 'Přepočtené koeficientem množství</t>
  </si>
  <si>
    <t>622251105</t>
  </si>
  <si>
    <t>Montáž kontaktního zateplení Příplatek k cenám za zápustnou montáž kotev s použitím tepelněizolačních zátek na vnější stěny z minerální vlny</t>
  </si>
  <si>
    <t>188436227</t>
  </si>
  <si>
    <t>622252001</t>
  </si>
  <si>
    <t>Montáž lišt kontaktního zateplení zakládacích soklových připevněných hmoždinkami</t>
  </si>
  <si>
    <t>598941534</t>
  </si>
  <si>
    <t xml:space="preserve">Poznámka k souboru cen:_x000D_
1. V cenách jsou započteny náklady na osazení lišt. 2. V cenách nejsou započteny náklady dodávku lišt; tyto se ocení ve specifikaci. Ztratné lze stanovit ve výši 5%. 3. Položku -2002 nelze použít v případě montáže lišt kontaktního zateplení ostění nebo nadpraží, kde jsou náklady na osazení rohovníků již započteny. </t>
  </si>
  <si>
    <t>13,600+4,300+18,650+12,200+5,500+7,300+3,000+13,600+8,500+13,800</t>
  </si>
  <si>
    <t>590516510</t>
  </si>
  <si>
    <t>lišta soklová Al s okapničkou, zakládací U 14 cm, 0,95/200 cm</t>
  </si>
  <si>
    <t>795810952</t>
  </si>
  <si>
    <t>100,45*1,05 'Přepočtené koeficientem množství</t>
  </si>
  <si>
    <t>622252002</t>
  </si>
  <si>
    <t>Montáž lišt kontaktního zateplení ostatních stěnových, dilatačních apod. lepených do tmelu</t>
  </si>
  <si>
    <t>-2102303937</t>
  </si>
  <si>
    <t>"ukončovací profil" 13,600+4,300+18,650+12,200+5,500+7,300+3,000+13,600+8,500+13,800</t>
  </si>
  <si>
    <t>"dilatační rohový profil" 3,830*9</t>
  </si>
  <si>
    <t>"parapetní profil" 0,600+1,800+1,200*6+2,400+1,800*6</t>
  </si>
  <si>
    <t>"rohový profil" 3,830*4</t>
  </si>
  <si>
    <t>590514800</t>
  </si>
  <si>
    <t>lišta rohová Al 10/10 cm s tkaninou bal. 2,5 m</t>
  </si>
  <si>
    <t>755822828</t>
  </si>
  <si>
    <t>15,32*1,05 'Přepočtené koeficientem množství</t>
  </si>
  <si>
    <t>590515020</t>
  </si>
  <si>
    <t>profil dilatační rohový , dl. 2,5 m</t>
  </si>
  <si>
    <t>-1274237879</t>
  </si>
  <si>
    <t>34,47*1,05 'Přepočtené koeficientem množství</t>
  </si>
  <si>
    <t>590515120</t>
  </si>
  <si>
    <t>profil parapetní se sklovláknitou armovací tkaninou PVC 2 m</t>
  </si>
  <si>
    <t>-210713474</t>
  </si>
  <si>
    <t>22,8*1,05 'Přepočtené koeficientem množství</t>
  </si>
  <si>
    <t>590515160</t>
  </si>
  <si>
    <t>profil ukončovací 14 mm PVC hrana (délka 3 m)</t>
  </si>
  <si>
    <t>1612104795</t>
  </si>
  <si>
    <t>631.R1</t>
  </si>
  <si>
    <t>Betonové mazaniny a podklady dle tabulky skladeb D.1.1.2.2</t>
  </si>
  <si>
    <t>-1996089348</t>
  </si>
  <si>
    <t>-924590450</t>
  </si>
  <si>
    <t>"strop nad bazénem"</t>
  </si>
  <si>
    <t>"TR 135/310/1,5 + 55 mm nad vlnu"</t>
  </si>
  <si>
    <t>(18,500*37,200)*0,135/2</t>
  </si>
  <si>
    <t>(18,500*37,200)*0,055</t>
  </si>
  <si>
    <t>-1109535408</t>
  </si>
  <si>
    <t>-823123925</t>
  </si>
  <si>
    <t>-668377403</t>
  </si>
  <si>
    <t>"1x KARI 8/150/150 mm"</t>
  </si>
  <si>
    <t>(3,525+5,000)*2,400/2*5,267*0,001</t>
  </si>
  <si>
    <t>"přípočet na prostřih a stykování 30%" 0,054*30/100</t>
  </si>
  <si>
    <t>916331112</t>
  </si>
  <si>
    <t>Osazení zahradního obrubníku betonového s ložem tl. od 50 do 100 mm z betonu prostého tř. C 12/15 s boční opěrou z betonu prostého tř. C 12/15</t>
  </si>
  <si>
    <t>470745197</t>
  </si>
  <si>
    <t xml:space="preserve">Poznámka k souboru cen:_x000D_
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 dlažebních kostek, katalogu 822-1. </t>
  </si>
  <si>
    <t>4,934+7,153+0,250+16,680+0,907+1,000</t>
  </si>
  <si>
    <t>592172190</t>
  </si>
  <si>
    <t>obrubník betonový parkový 50 x 8 x 20 cm šedý</t>
  </si>
  <si>
    <t>911077585</t>
  </si>
  <si>
    <t>30,924*2,02 'Přepočtené koeficientem množství</t>
  </si>
  <si>
    <t>919726122</t>
  </si>
  <si>
    <t>Geotextilie netkaná pro ochranu, separaci nebo filtraci měrná hmotnost přes 200 do 300 g/m2</t>
  </si>
  <si>
    <t>1466242790</t>
  </si>
  <si>
    <t xml:space="preserve">Poznámka k souboru cen:_x000D_
1. V cenách jsou započteny i náklady na položení a dodání geotextilie včetně přesahů. </t>
  </si>
  <si>
    <t>935113111</t>
  </si>
  <si>
    <t>Osazení odvodňovacího žlabu s krycím roštem polymerbetonového šířky do 200 mm</t>
  </si>
  <si>
    <t>-1473677432</t>
  </si>
  <si>
    <t xml:space="preserve">Poznámka k souboru cen:_x000D_
1. V cenách jsou započteny i náklady na předepsané obetonování a lože z betonu. 2. V cenách nejsou započteny náklady na odvodňovací žlab s příslušenstvím; tyto náklady se oceňují ve specifikaci. </t>
  </si>
  <si>
    <t>1,600</t>
  </si>
  <si>
    <t>592270000</t>
  </si>
  <si>
    <t>žlab odvodňovací polymerbetonový se spádem dna 0,5%, 1000x130x155/160 mm</t>
  </si>
  <si>
    <t>15367937</t>
  </si>
  <si>
    <t>592270010</t>
  </si>
  <si>
    <t>žlab odvodňovací polymerbetonový se spádem dna 0,5%, 1000x130x160/165 mm</t>
  </si>
  <si>
    <t>905473605</t>
  </si>
  <si>
    <t>592270210</t>
  </si>
  <si>
    <t>rošt krycí mřížkový 30x20 - pozink.ocel</t>
  </si>
  <si>
    <t>-746454354</t>
  </si>
  <si>
    <t>592270270</t>
  </si>
  <si>
    <t>čelo plné na začátek a konec odvodňovacího žlabu polymerický beton všechny stavební výšky</t>
  </si>
  <si>
    <t>263631344</t>
  </si>
  <si>
    <t>592270280</t>
  </si>
  <si>
    <t>čelo odvodňovacího žlabu výtokové</t>
  </si>
  <si>
    <t>18403898</t>
  </si>
  <si>
    <t>941.R1</t>
  </si>
  <si>
    <t>Lešení fasádní, prostorové a pomocné (montáž, pronájem, demontáž)</t>
  </si>
  <si>
    <t>-1811320504</t>
  </si>
  <si>
    <t>-228927546</t>
  </si>
  <si>
    <t>"legenda místností - m.č.218,219"</t>
  </si>
  <si>
    <t>2,850+66,400</t>
  </si>
  <si>
    <t>"viz. výkr.č. D.1.1.7"</t>
  </si>
  <si>
    <t>"legenda místností - m.č.201-217"</t>
  </si>
  <si>
    <t>18,320+93,700+2,270+3,990+3,980+50,310+23,750+15,650+48,650+3,430+2,460+2,330+7,000+42,000+32,320+200,140+141,680</t>
  </si>
  <si>
    <t>"legenda místností - m.č.</t>
  </si>
  <si>
    <t>"legenda místností - m.č.220-232"</t>
  </si>
  <si>
    <t>"legenda místností - m.č.240-267"</t>
  </si>
  <si>
    <t>10,770+37,970+3,220+27,890+20,170+16,880+12,420+12,420+12,420+113,660+6,170+6,000+4,680</t>
  </si>
  <si>
    <t>4,920+10,370+6,000+3,550+3,870+4,100+3,450+3,370+3,630+7,830+13,860+23,710+27,350+14,270+12,550</t>
  </si>
  <si>
    <t>"viz. výkr.č. D.1.1.9"</t>
  </si>
  <si>
    <t>"legenda místností - m.č.340-343"</t>
  </si>
  <si>
    <t>623,250+11,290+7,000+7,000</t>
  </si>
  <si>
    <t>Mezisoučet - 3.NP</t>
  </si>
  <si>
    <t>952902501</t>
  </si>
  <si>
    <t>Čištění budov při provádění oprav a udržovacích prací střešních nebo nadstřešních konstrukcí, střech plochých</t>
  </si>
  <si>
    <t>-2117635875</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</si>
  <si>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 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 cenách očištění schodišť jsou započteny náklady na očištění schodišťových stupňů a schodišťového zábradlí. Plocha podest se započítává do plochy podlah. 6. V cenách čištění oken a balkonových dveří jsou započteny náklady na očištění rámu, parapetu, prahu a kování a očištění a vyleštění skleněné výplně. 7. V 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 </t>
  </si>
  <si>
    <t>"1.NP"</t>
  </si>
  <si>
    <t>"m.č.201-217"</t>
  </si>
  <si>
    <t>18,320+93,700+2,270+3,990+3,980+50,310+23,750+15,650+48,650+3,430+2,460+2,330+7,000+42,000+32,320+200,140+141,68</t>
  </si>
  <si>
    <t>"m.č.220-232"</t>
  </si>
  <si>
    <t>"m.č. 240-267"</t>
  </si>
  <si>
    <t>10,770+37,970+3,220+27,890+20,170+16,880+12,420+12,420+12,420+113,660+6,170+6,000+4,680+4,920+10,370+6,000+3,550+3,870+4,100+3,450+3,370+3,630+7,830</t>
  </si>
  <si>
    <t>13,860+23,710+14,270+12,550</t>
  </si>
  <si>
    <t>"3.NP"</t>
  </si>
  <si>
    <t>"m.č.340-343"</t>
  </si>
  <si>
    <t>953946111</t>
  </si>
  <si>
    <t>Montáž atypických ocelových konstrukcí profilů hmotnosti do 13 kg/m, hmotnosti konstrukce do 1 t</t>
  </si>
  <si>
    <t>-470417295</t>
  </si>
  <si>
    <t>553OK.1</t>
  </si>
  <si>
    <t>ocelové konstrukce atypické - kilogramová cena</t>
  </si>
  <si>
    <t>-948697660</t>
  </si>
  <si>
    <t>1344*1,09 'Přepočtené koeficientem množství</t>
  </si>
  <si>
    <t>1775142553</t>
  </si>
  <si>
    <t>-1754769102</t>
  </si>
  <si>
    <t>965041441.1</t>
  </si>
  <si>
    <t>Bourání podkladů pod dlažby nebo litých celistvých podlah a mazanin keramzitbetonových tl. přes 100 mm, plochy přes 4 m2</t>
  </si>
  <si>
    <t>-1315003032</t>
  </si>
  <si>
    <t>"viz. výkr.č. D.1...</t>
  </si>
  <si>
    <t>"viz. původní skladba A - ozn.07 v tl.50-500 mm (600-800 kg/m3)"</t>
  </si>
  <si>
    <t>686,740*((0,050+0,500)/2)</t>
  </si>
  <si>
    <t>971.R1</t>
  </si>
  <si>
    <t>Ostatní drobné a nespecifikované konstrukce</t>
  </si>
  <si>
    <t>226138718</t>
  </si>
  <si>
    <t>977151122</t>
  </si>
  <si>
    <t>Jádrové vrty diamantovými korunkami do stavebních materiálů (železobetonu, betonu, cihel, obkladů, dlažeb, kamene) průměru přes 120 do 130 mm</t>
  </si>
  <si>
    <t>1145438292</t>
  </si>
  <si>
    <t>0,300*4+0,800*4</t>
  </si>
  <si>
    <t>977151123</t>
  </si>
  <si>
    <t>Jádrové vrty diamantovými korunkami do stavebních materiálů (železobetonu, betonu, cihel, obkladů, dlažeb, kamene) průměru přes 130 do 150 mm</t>
  </si>
  <si>
    <t>-1553529624</t>
  </si>
  <si>
    <t>977151125</t>
  </si>
  <si>
    <t>Jádrové vrty diamantovými korunkami do stavebních materiálů (železobetonu, betonu, cihel, obkladů, dlažeb, kamene) průměru přes 180 do 200 mm</t>
  </si>
  <si>
    <t>-1425893316</t>
  </si>
  <si>
    <t>0,300*2+0,800*2</t>
  </si>
  <si>
    <t>977151127</t>
  </si>
  <si>
    <t>Jádrové vrty diamantovými korunkami do stavebních materiálů (železobetonu, betonu, cihel, obkladů, dlažeb, kamene) průměru přes 225 do 250 mm</t>
  </si>
  <si>
    <t>-402617598</t>
  </si>
  <si>
    <t>0,300*5+0,800*5</t>
  </si>
  <si>
    <t>977151128</t>
  </si>
  <si>
    <t>Jádrové vrty diamantovými korunkami do stavebních materiálů (železobetonu, betonu, cihel, obkladů, dlažeb, kamene) průměru přes 250 do 300 mm</t>
  </si>
  <si>
    <t>-416674760</t>
  </si>
  <si>
    <t>0,300*1+0,800*1</t>
  </si>
  <si>
    <t>977151129</t>
  </si>
  <si>
    <t>Jádrové vrty diamantovými korunkami do stavebních materiálů (železobetonu, betonu, cihel, obkladů, dlažeb, kamene) průměru přes 300 do 350 mm</t>
  </si>
  <si>
    <t>-1395353256</t>
  </si>
  <si>
    <t>0,300*9+0,800*9</t>
  </si>
  <si>
    <t>998012023</t>
  </si>
  <si>
    <t>Přesun hmot pro budovy občanské výstavby, bydlení, výrobu a služby s nosnou svislou konstrukcí monolitickou betonovou tyčovou nebo plošnou s jakýkoliv obvodovým pláštěm kromě vyzdívaného vodorovná dopravní vzdálenost do 100 m pro budovy výšky přes 12 do 24 m</t>
  </si>
  <si>
    <t>-1717360767</t>
  </si>
  <si>
    <t>711140001</t>
  </si>
  <si>
    <t>Izolace proti vodě včetně penetrace asf.lakem a nataveným asf.modifikovaným pásem (vč.materiálu) s provedením detailů</t>
  </si>
  <si>
    <t>-1049884657</t>
  </si>
  <si>
    <t>711211114</t>
  </si>
  <si>
    <t>Izolace provětrávaná dutinová proti zemní vlhkosti a plynu radonu z plastových segmentů ztraceného bednění zalitých betonem včetně betonové desky tl. 40 mm s armovací sítí, výšky segmentů 160 mm</t>
  </si>
  <si>
    <t>-1114634076</t>
  </si>
  <si>
    <t xml:space="preserve">Poznámka k souboru cen:_x000D_
1. V cenách není započteno zřízení odvětrávacích komínků z plastových trubek, příp. napojení odvětrání na stávající nevyužité komíny. </t>
  </si>
  <si>
    <t>6,000*(3,750+3,420+3,420+3,420+3,420+3,410)</t>
  </si>
  <si>
    <t>4,150*27,060</t>
  </si>
  <si>
    <t>5,680*(3,450+2,820+2,820+2,820+2,80)</t>
  </si>
  <si>
    <t>(5,900+11,500)*5,680/2</t>
  </si>
  <si>
    <t>(8,000+15,500)*7,800/2</t>
  </si>
  <si>
    <t>6,400*3,500</t>
  </si>
  <si>
    <t>(6,000*6,200)/2</t>
  </si>
  <si>
    <t>2,340*9,810</t>
  </si>
  <si>
    <t>(3,100+14,600)*11,600/2</t>
  </si>
  <si>
    <t>(11,700+13,800)*2,200/2</t>
  </si>
  <si>
    <t>(1,200+1,800)*2,000/2</t>
  </si>
  <si>
    <t>(28,900+29,600)*2,00/2</t>
  </si>
  <si>
    <t>998711103</t>
  </si>
  <si>
    <t>Přesun hmot pro izolace proti vodě, vlhkosti a plynům stanovený z hmotnosti přesunovaného materiálu vodorovná dopravní vzdálenost do 50 m v objektech výšky přes 12 do 60 m</t>
  </si>
  <si>
    <t>1210501563</t>
  </si>
  <si>
    <t>-402075885</t>
  </si>
  <si>
    <t>712</t>
  </si>
  <si>
    <t>Povlakové krytiny</t>
  </si>
  <si>
    <t>712.R1</t>
  </si>
  <si>
    <t>Skladba střechy nad nástavbou (dle konstrukce skladeb) ozn. S1 (mimo trap.plech)</t>
  </si>
  <si>
    <t>948114158</t>
  </si>
  <si>
    <t>"skladba střechy - výkr.č.D.1.1.11"</t>
  </si>
  <si>
    <t>"TR 50/250/1,0" 425,000</t>
  </si>
  <si>
    <t>"TR 100/275/1,0" 14,300</t>
  </si>
  <si>
    <t>"TR 50/250/1,0" 119,103</t>
  </si>
  <si>
    <t>"TR 85/280/1,13" 98,080</t>
  </si>
  <si>
    <t>712.R2</t>
  </si>
  <si>
    <t>Skladba střechy nad nástavbou (dle konstrukce skladeb) ozn. S6</t>
  </si>
  <si>
    <t>-389563111</t>
  </si>
  <si>
    <t>"D118 - 2NP.pdf</t>
  </si>
  <si>
    <t>279,879</t>
  </si>
  <si>
    <t>712300831</t>
  </si>
  <si>
    <t>Odstranění ze střech plochých do 10 st. krytiny povlakové jednovrstvé</t>
  </si>
  <si>
    <t>1808243294</t>
  </si>
  <si>
    <t>"viz. původní skladba A - ozn.14 separační a litrační vrstva geotextílie 300 g/m2"</t>
  </si>
  <si>
    <t>686,740</t>
  </si>
  <si>
    <t>"viz. původní skladba A - ozn.06 separační vrstva geotextílie 300 g/m2"</t>
  </si>
  <si>
    <t>712300832</t>
  </si>
  <si>
    <t>Odstranění ze střech plochých do 10 st. krytiny povlakové dvouvrstvé</t>
  </si>
  <si>
    <t>-1089310446</t>
  </si>
  <si>
    <t>"viz. původní skladba A - ozn.12 separační a litrační vrstva geotextílie 1250 g/m2"</t>
  </si>
  <si>
    <t>712300833</t>
  </si>
  <si>
    <t>Odstranění ze střech plochých do 10 st. krytiny povlakové třívrstvé</t>
  </si>
  <si>
    <t>1816910468</t>
  </si>
  <si>
    <t>"viz. původní skladba A - ozn.09,10,11 hydroizolační a expanzní vrstvy"</t>
  </si>
  <si>
    <t>"viz. původní skladba A - ozn.03,4,05 - parotěsné a expanzní vrstvy SBS"</t>
  </si>
  <si>
    <t>712990813</t>
  </si>
  <si>
    <t>Odstranění násypu nebo nánosu ze střech násypu nebo nánosu do 10 st., tl. přes 50 do 100 mm</t>
  </si>
  <si>
    <t>132457018</t>
  </si>
  <si>
    <t>"viz. původní skladba A - kačírek tl.60 mm"</t>
  </si>
  <si>
    <t>19,000*7,400</t>
  </si>
  <si>
    <t>16,200*18,400</t>
  </si>
  <si>
    <t>19,000*5,900</t>
  </si>
  <si>
    <t>(11,200+19,700)*8,800/2</t>
  </si>
  <si>
    <t>998712103</t>
  </si>
  <si>
    <t>Přesun hmot pro povlakové krytiny stanovený z hmotnosti přesunovaného materiálu vodorovná dopravní vzdálenost do 50 m v objektech výšky přes 12 do 24 m</t>
  </si>
  <si>
    <t>536118354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</si>
  <si>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</si>
  <si>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998712181</t>
  </si>
  <si>
    <t>Přesun hmot pro povlakové krytiny stanovený z hmotnosti přesunovaného materiálu Příplatek k cenám za přesun prováděný bez použití mechanizace pro jakoukoliv výšku objektu</t>
  </si>
  <si>
    <t>2037027876</t>
  </si>
  <si>
    <t>998712192</t>
  </si>
  <si>
    <t>Přesun hmot pro povlakové krytiny stanovený z hmotnosti přesunovaného materiálu Příplatek k cenám za zvětšený přesun přes vymezenou největší dopravní vzdálenost do 100 m</t>
  </si>
  <si>
    <t>-330769575</t>
  </si>
  <si>
    <t>713111127</t>
  </si>
  <si>
    <t>Montáž tepelné izolace stropů rohožemi, pásy, dílci, deskami, bloky (izolační materiál ve specifikaci) rovných spodem lepením celoplošně</t>
  </si>
  <si>
    <t>-1940089390</t>
  </si>
  <si>
    <t>"na TR 100/275/0,88"</t>
  </si>
  <si>
    <t>631403150.1</t>
  </si>
  <si>
    <t>deska izolační minerální kontaktních fasád podélné vlákno λ-0.039 500x1000x220 mm</t>
  </si>
  <si>
    <t>159088878</t>
  </si>
  <si>
    <t>688,2*1,02 'Přepočtené koeficientem množství</t>
  </si>
  <si>
    <t>713131145</t>
  </si>
  <si>
    <t>Montáž tepelné izolace stěn rohožemi, pásy, deskami, dílci, bloky (izolační materiál ve specifikaci) lepením bodově</t>
  </si>
  <si>
    <t>-1354832021</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</si>
  <si>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</si>
  <si>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"viz. výkr.č. D.1.1.7 + řez 3-3´"</t>
  </si>
  <si>
    <t>"záporová stěna - mezi ŽB kcí a bednícími tvárnicemi"</t>
  </si>
  <si>
    <t>"tl.200 mm"</t>
  </si>
  <si>
    <t>6,900*(31,000+10,604+1,000+8,500+4,000+0,500+14,000-1,600*7)</t>
  </si>
  <si>
    <t>"tl.100 mm"</t>
  </si>
  <si>
    <t>6,900*(7*(1,600+0,500*2))</t>
  </si>
  <si>
    <t>1415202265</t>
  </si>
  <si>
    <t>Tepelné izolace Pěnový polystyren – EPS Podlahový PERIMETER Perimetrická deska DEKPERIMETER 200  200 mm  (1250x600 mm)</t>
  </si>
  <si>
    <t>DEKTRADE 2016</t>
  </si>
  <si>
    <t>-912662302</t>
  </si>
  <si>
    <t>402,988*1,02 'Přepočtené koeficientem množství</t>
  </si>
  <si>
    <t>1415202236</t>
  </si>
  <si>
    <t>Tepelné izolace Pěnový polystyren – EPS Podlahový PERIMETER Perimetrická deska DEKPERIMETER 200  100 mm  (1250x600 mm)</t>
  </si>
  <si>
    <t>616325970</t>
  </si>
  <si>
    <t>125,58*1,02 'Přepočtené koeficientem množství</t>
  </si>
  <si>
    <t>713131151</t>
  </si>
  <si>
    <t>Montáž tepelné izolace stěn rohožemi, pásy, deskami, dílci, bloky (izolační materiál ve specifikaci) vložením jednovrstvě</t>
  </si>
  <si>
    <t>2016863787</t>
  </si>
  <si>
    <t>"v.p. 3100 mm"</t>
  </si>
  <si>
    <t>"2.NP - obvodový plášť"</t>
  </si>
  <si>
    <t>3,100*(13,600+4,300+18,650+12,200+5,500+7,300+3,000+13,600+8,500+13,800)</t>
  </si>
  <si>
    <t>631481560</t>
  </si>
  <si>
    <t>deska izolační minerální pro suchou výstavbu univerzální λ-0.035 600x1200 mm tl. 140 mm</t>
  </si>
  <si>
    <t>-1590489599</t>
  </si>
  <si>
    <t>275,875*1,02 'Přepočtené koeficientem množství</t>
  </si>
  <si>
    <t>713140843</t>
  </si>
  <si>
    <t>Odstranění tepelné izolace běžných stavebních konstrukcí z rohoží, pásů, dílců, desek, bloků střech plochých nadstřešních izolací připevněných přes 100 mm šrouby z polystyrenu, tloušťky izolace</t>
  </si>
  <si>
    <t>-1657338372</t>
  </si>
  <si>
    <t>"viz. původní skladba A - ozn.13 tl.120 mm"</t>
  </si>
  <si>
    <t>713141853</t>
  </si>
  <si>
    <t>Odstranění tepelné izolace běžných stavebních konstrukcí z rohoží, pásů, dílců, desek, bloků střech plochých atikových klínů lepených</t>
  </si>
  <si>
    <t>-2069263109</t>
  </si>
  <si>
    <t>713151111</t>
  </si>
  <si>
    <t>Montáž tepelné izolace střech šikmých rohožemi, pásy, deskami (izolační materiál ve specifikaci) kladenými volně mezi krokve</t>
  </si>
  <si>
    <t>-1718334703</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</si>
  <si>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 2. V cenách -1211 až -1218 nejsou započteny náklady na osazení latí pokud rozteč krokví je větší než 1000 mm; tyto se oceňují cenami souboru 762 34-.. Bednění a laťování katalogu 762 - Konstrukce tesařské. </t>
  </si>
  <si>
    <t>"střecha"</t>
  </si>
  <si>
    <t>"mansardová část nad bazénem - viz. řez 3-3´"</t>
  </si>
  <si>
    <t>2*((1,100*3,600)/2)</t>
  </si>
  <si>
    <t>2*((1,100*5,200)/2)</t>
  </si>
  <si>
    <t>2*((1,300*5,200)/2)</t>
  </si>
  <si>
    <t>2*((0,900*3,600)/2)</t>
  </si>
  <si>
    <t>35,600*(5,200+3,600)</t>
  </si>
  <si>
    <t>2*((3,600+4,500)*7,800/2)</t>
  </si>
  <si>
    <t>2*((3,600+4,500)*9,600/2)</t>
  </si>
  <si>
    <t>Mezisoučet - nad bazénem</t>
  </si>
  <si>
    <t>491483196</t>
  </si>
  <si>
    <t>473,9*1,02 'Přepočtené koeficientem množství</t>
  </si>
  <si>
    <t>713151133</t>
  </si>
  <si>
    <t>Montáž tepelné izolace střech šikmých rohožemi, pásy, deskami (izolační materiál ve specifikaci) kladenými volně nad krokve, sklonu střechy přes 45 st. do 60 st.</t>
  </si>
  <si>
    <t>-269747469</t>
  </si>
  <si>
    <t>631481510</t>
  </si>
  <si>
    <t>deska izolační minerální pro suchou výstavbu univerzální λ-0.035 600x1200 mm tl. 50 mm</t>
  </si>
  <si>
    <t>977258368</t>
  </si>
  <si>
    <t>713151151</t>
  </si>
  <si>
    <t>Montáž tepelné izolace střech šikmých rohožemi, pásy, deskami (izolační materiál ve specifikaci) přišroubovanými šrouby nad krokve, sklonu střechy do 30 st. tloušťky izolace do 60 mm</t>
  </si>
  <si>
    <t>-570669457</t>
  </si>
  <si>
    <t>"sedlová část nad bazénem - viz. řez 3-3´"</t>
  </si>
  <si>
    <t>35,600*(9,600+7,800)</t>
  </si>
  <si>
    <t>631514980</t>
  </si>
  <si>
    <t>deska izolační minerální plochých střech nepochozích pevnosti 70 kPa λ-0.039 tl.60 mm</t>
  </si>
  <si>
    <t>1328515372</t>
  </si>
  <si>
    <t>619,44*1,02 'Přepočtené koeficientem množství</t>
  </si>
  <si>
    <t>713151155</t>
  </si>
  <si>
    <t>Montáž tepelné izolace střech šikmých rohožemi, pásy, deskami (izolační materiál ve specifikaci) přišroubovanými šrouby nad krokve, sklonu střechy do 30 st. tloušťky izolace přes 140 do 160 mm</t>
  </si>
  <si>
    <t>-429826250</t>
  </si>
  <si>
    <t>631515040.1</t>
  </si>
  <si>
    <t>Vlákno minerální a výrobky z něj (desky, skruže, pásy, rohože, vložkové pytle apod.) z minerální plsti ISOVER ISOVER - izolace jednoplášťových plochých střech deska ISOVER S - střešní, pro jednoplášťové střešní konstrukce, 500 x 1000 mm, la = 0,040 W/mK tl.160 mm</t>
  </si>
  <si>
    <t>DEKTRADE</t>
  </si>
  <si>
    <t>1939331401</t>
  </si>
  <si>
    <t>13038..C1</t>
  </si>
  <si>
    <t>stěnový C kazetový profil 140S mm (h.145 mm)</t>
  </si>
  <si>
    <t>-285861514</t>
  </si>
  <si>
    <t>934*1,05 'Přepočtené koeficientem množství</t>
  </si>
  <si>
    <t>998713103</t>
  </si>
  <si>
    <t>Přesun hmot pro izolace tepelné stanovený z hmotnosti přesunovaného materiálu vodorovná dopravní vzdálenost do 50 m v objektech výšky přes 12 m do 24 m</t>
  </si>
  <si>
    <t>-2128267047</t>
  </si>
  <si>
    <t>170</t>
  </si>
  <si>
    <t>259383296</t>
  </si>
  <si>
    <t>714</t>
  </si>
  <si>
    <t>Akustická a protiotřesová opatření</t>
  </si>
  <si>
    <t>171</t>
  </si>
  <si>
    <t>714121041</t>
  </si>
  <si>
    <t>Montáž akustických minerálních panelů napojení na stěnu lištou obvodovou</t>
  </si>
  <si>
    <t>1803034715</t>
  </si>
  <si>
    <t xml:space="preserve">Poznámka k souboru cen:_x000D_
1. V cenách jsou započteny i náklady na montáž a dodávku nosné konstrukce. 2. V cenách nejsou započteny náklady na dodávku panelů, jejich dodávka se oceňuje ve specifikaci. Ztratné lze stanovit ve výši 5%. 3. Cenami -1001 a -1002 se oceňuje montáž panelů nárazuvzdorných, určených např. pro sportovní haly apod. Zařazení do tříd dynamické zátěžové kapacity klasifikuje norma ČSN EN 13964. 4. Cenami -1011 až -1022 se oceňuje montáž panelů s různými typy absorpce zvuku v různých frekvencích, určených např. pro otevřené kanceláře, posluchárny konferenční sály, hudební místnosti. apod. 5. Cenami -1031 a -1032 se oceňuje montáž panelů omyvatelných, určených např. pro závody na zpracování potravin, farmaceutickou výrobu, nemocnice apod. </t>
  </si>
  <si>
    <t>20*1,200+12*1,200</t>
  </si>
  <si>
    <t>172</t>
  </si>
  <si>
    <t>590362530</t>
  </si>
  <si>
    <t>rastr nosný pro kazetové minerální podhledy obvodová lišta H=22 pozinkovaná lakovaná ocel, L=3000mm</t>
  </si>
  <si>
    <t>-1584347325</t>
  </si>
  <si>
    <t>38,4*1,05 'Přepočtené koeficientem množství</t>
  </si>
  <si>
    <t>173</t>
  </si>
  <si>
    <t>714122001</t>
  </si>
  <si>
    <t>Montáž akustických minerálních panelů volně zavěšených velikosti 1200x1200 mm</t>
  </si>
  <si>
    <t>812797532</t>
  </si>
  <si>
    <t>174</t>
  </si>
  <si>
    <t>590364100</t>
  </si>
  <si>
    <t>panel akustický volně plovoucí prvek,1200x1200x40mm</t>
  </si>
  <si>
    <t>851029332</t>
  </si>
  <si>
    <t>175</t>
  </si>
  <si>
    <t>998714103</t>
  </si>
  <si>
    <t>Přesun hmot pro akustická a protiotřesová opatření stanovený z hmotnosti přesunovaného materiálu vodorovná dopravní vzdálenost do 50 m v objektech výšky přes 12 do 24 m</t>
  </si>
  <si>
    <t>-532985858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</si>
  <si>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</si>
  <si>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176</t>
  </si>
  <si>
    <t>998714181</t>
  </si>
  <si>
    <t>Přesun hmot pro akustická a protiotřesová opatření stanovený z hmotnosti přesunovaného materiálu Příplatek k cenám za přesun prováděný bez použití mechanizace pro jakoukoliv výšku objektu</t>
  </si>
  <si>
    <t>1668599600</t>
  </si>
  <si>
    <t>177</t>
  </si>
  <si>
    <t>998714192</t>
  </si>
  <si>
    <t>Přesun hmot pro akustická a protiotřesová opatření stanovený z hmotnosti přesunovaného materiálu Příplatek k cenám za zvětšený přesun přes vymezenou největší dopravní vzdálenost do 100 m</t>
  </si>
  <si>
    <t>124954897</t>
  </si>
  <si>
    <t>721-725</t>
  </si>
  <si>
    <t>Zdravotechnika</t>
  </si>
  <si>
    <t>178</t>
  </si>
  <si>
    <t>721-725.k</t>
  </si>
  <si>
    <t>Zdravotechnika - kanalizace</t>
  </si>
  <si>
    <t>-357980897</t>
  </si>
  <si>
    <t>179</t>
  </si>
  <si>
    <t>721-725.o</t>
  </si>
  <si>
    <t>Zdravotechnika - strojní vybavení</t>
  </si>
  <si>
    <t>1790842665</t>
  </si>
  <si>
    <t>180</t>
  </si>
  <si>
    <t>721-725.v</t>
  </si>
  <si>
    <t>Zdravotechnika - vodovod</t>
  </si>
  <si>
    <t>904959167</t>
  </si>
  <si>
    <t>181</t>
  </si>
  <si>
    <t>721-725.z</t>
  </si>
  <si>
    <t>Zdravotechnika - zařizovací předměty</t>
  </si>
  <si>
    <t>1554639787</t>
  </si>
  <si>
    <t>182</t>
  </si>
  <si>
    <t>721-725.ZV</t>
  </si>
  <si>
    <t>Zednické výpomoci pro ZTI</t>
  </si>
  <si>
    <t>%</t>
  </si>
  <si>
    <t>-1705230574</t>
  </si>
  <si>
    <t>731-735</t>
  </si>
  <si>
    <t>Ústřední vytápění</t>
  </si>
  <si>
    <t>183</t>
  </si>
  <si>
    <t>731-735.R01</t>
  </si>
  <si>
    <t>Ústřední vytápění (viz. samostatná příloha) - dodávka, montáž, demontáže, tlakové a topné zkoušky, doplňkové konstrukce</t>
  </si>
  <si>
    <t>soubor</t>
  </si>
  <si>
    <t>CS 2016</t>
  </si>
  <si>
    <t>-1352322335</t>
  </si>
  <si>
    <t>184</t>
  </si>
  <si>
    <t>731-735.ZV</t>
  </si>
  <si>
    <t>Zednické výpomoci pro oddíl 731-735 (sekání, vrtání, průrazy, zazdívky, zaomítnutí, začištění apod.)</t>
  </si>
  <si>
    <t>-1297915632</t>
  </si>
  <si>
    <t>Poznámka k položce:
Doplnit celkovou cenu dělenou 100</t>
  </si>
  <si>
    <t>751</t>
  </si>
  <si>
    <t>Vzduchotechnika</t>
  </si>
  <si>
    <t>185</t>
  </si>
  <si>
    <t>751.R01</t>
  </si>
  <si>
    <t>Vzduchotechnika (viz.samostatná příloha) - dodávka, montáž, demontáž stáv.zařízení, doprava, komplexní vyzkoušení, zaregulování, zaškolení obsluhy</t>
  </si>
  <si>
    <t>-30529623</t>
  </si>
  <si>
    <t>186</t>
  </si>
  <si>
    <t>751.ZV</t>
  </si>
  <si>
    <t>Zednické výpomoci pro oddíl 751 (sekání, vrtání, průrazy, zazdívky, zaomítnutí, začištění apod.)</t>
  </si>
  <si>
    <t>-790470731</t>
  </si>
  <si>
    <t>762</t>
  </si>
  <si>
    <t>Konstrukce tesařské</t>
  </si>
  <si>
    <t>187</t>
  </si>
  <si>
    <t>762341046</t>
  </si>
  <si>
    <t>Bednění a laťování bednění střech rovných sklonu do 60 st. s vyřezáním otvorů z dřevoštěpkových desek šroubovaných na rošt 22 mm na pero a drážku, tloušťky desky</t>
  </si>
  <si>
    <t>405848296</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</si>
  <si>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</si>
  <si>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"sedlová část"</t>
  </si>
  <si>
    <t>"mansardová část"</t>
  </si>
  <si>
    <t>188</t>
  </si>
  <si>
    <t>762342441</t>
  </si>
  <si>
    <t>Bednění a laťování montáž lišt trojúhelníkových nebo kontralatí</t>
  </si>
  <si>
    <t>517288636</t>
  </si>
  <si>
    <t>"provětrávaná mezera 50 mm"</t>
  </si>
  <si>
    <t>(2*((1,100*3,600)/2))/0,900</t>
  </si>
  <si>
    <t>(2*((1,100*5,200)/2))/0,900</t>
  </si>
  <si>
    <t>(2*((1,300*5,200)/2))/0,900</t>
  </si>
  <si>
    <t>(2*((0,900*3,600)/2))/0,900</t>
  </si>
  <si>
    <t>(35,600*(5,200+3,600))/0,900</t>
  </si>
  <si>
    <t>(2*((3,600+4,500)*7,800/2))/0,900</t>
  </si>
  <si>
    <t>(2*((3,600+4,500)*9,600/2))/0,900</t>
  </si>
  <si>
    <t>"provětrávaná mazera 60mm"</t>
  </si>
  <si>
    <t>(35,600*(9,600+7,800))/0,900</t>
  </si>
  <si>
    <t>189</t>
  </si>
  <si>
    <t>605141140</t>
  </si>
  <si>
    <t>řezivo jehličnaté latě střešní impregnované dl 4 m</t>
  </si>
  <si>
    <t>-1666581930</t>
  </si>
  <si>
    <t>"hranolek 50x50 mm" (0,050*0,050)*526,556</t>
  </si>
  <si>
    <t>"hranolek 60x60 mm" (0,060*0,060)*688,267</t>
  </si>
  <si>
    <t>3,794*1,1 'Přepočtené koeficientem množství</t>
  </si>
  <si>
    <t>190</t>
  </si>
  <si>
    <t>762395000</t>
  </si>
  <si>
    <t>Spojovací prostředky krovů, bednění a laťování, nadstřešních konstrukcí svory, prkna, hřebíky, pásová ocel, vruty</t>
  </si>
  <si>
    <t>-408461539</t>
  </si>
  <si>
    <t xml:space="preserve">Poznámka k souboru cen:_x000D_
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t>
  </si>
  <si>
    <t>1093,34*0,022</t>
  </si>
  <si>
    <t>4,173</t>
  </si>
  <si>
    <t>191</t>
  </si>
  <si>
    <t>762431036</t>
  </si>
  <si>
    <t>Obložení stěn z dřevoštěpkových desek přibíjených na pero a drážku broušených, tloušťky desky 22 mm</t>
  </si>
  <si>
    <t>-67404282</t>
  </si>
  <si>
    <t xml:space="preserve">Poznámka k souboru cen:_x000D_
1. V cenách -0011 až -1036 obložení stěn z 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 případě kovové konstrukce nebo cenou -9001 v případě dřevěné konstrukce. 3. V ceně -9001 není započtena montáž a dodávka nosných prvků (např. konzol, trnů) pro zavěšený rošt; tato montáž a dodávka se oceňují individuálně. 4. V 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 </t>
  </si>
  <si>
    <t>192</t>
  </si>
  <si>
    <t>998762103</t>
  </si>
  <si>
    <t>Přesun hmot pro konstrukce tesařské stanovený z hmotnosti přesunovaného materiálu vodorovná dopravní vzdálenost do 50 m v objektech výšky přes 12 do 24 m</t>
  </si>
  <si>
    <t>-436799707</t>
  </si>
  <si>
    <t>193</t>
  </si>
  <si>
    <t>998762194</t>
  </si>
  <si>
    <t>Přesun hmot pro konstrukce tesařské stanovený z hmotnosti přesunovaného materiálu Příplatek k cenám za zvětšený přesun přes vymezenou největší dopravní vzdálenost do 1000 m</t>
  </si>
  <si>
    <t>872284664</t>
  </si>
  <si>
    <t>194</t>
  </si>
  <si>
    <t>763111336</t>
  </si>
  <si>
    <t>Příčka ze sádrokartonových desek s nosnou konstrukcí z jednoduchých ocelových profilů UW, CW jednoduše opláštěná deskou impregnovanou H2 tl. 12,5 mm, příčka tl. 125 mm, profil 100 TI tl. 80 mm, EI 30, Rw 48 dB</t>
  </si>
  <si>
    <t>717779758</t>
  </si>
  <si>
    <t>"m.č.250/251/252/255"</t>
  </si>
  <si>
    <t>3,100*(1,200+2,600+2,125+2,000)</t>
  </si>
  <si>
    <t>"m.č.256/257/258"</t>
  </si>
  <si>
    <t>3,100*(0,300+1,900+3,800+2,750+3,400)</t>
  </si>
  <si>
    <t>"odpočet otvoru" -2*(0,700*1,970)</t>
  </si>
  <si>
    <t>"m.č.259/262"</t>
  </si>
  <si>
    <t>3,100*(1,700+2,000+3,500)</t>
  </si>
  <si>
    <t>"m.č.260/261"</t>
  </si>
  <si>
    <t>3,100*(1,750*4)</t>
  </si>
  <si>
    <t>195</t>
  </si>
  <si>
    <t>763111417</t>
  </si>
  <si>
    <t>Příčka ze sádrokartonových desek s nosnou konstrukcí z jednoduchých ocelových profilů UW, CW dvojitě opláštěná deskami standardními A tl. 2 x 12,5 mm, EI 60, příčka tl. 150 mm, profil 100 TI tl. 100 mm, Rw 55 dB</t>
  </si>
  <si>
    <t>515794229</t>
  </si>
  <si>
    <t>"m.č.240-241,243-248"</t>
  </si>
  <si>
    <t>3,100*(4,755+7,150+1,795+4,755+4,400+10,800+1,500+8,100+6,700+4,900*3)</t>
  </si>
  <si>
    <t>"odpočet otvoru" -12*(0,800*1,970)</t>
  </si>
  <si>
    <t>"m.č.263-267"</t>
  </si>
  <si>
    <t>3,100*(5,445+2,600+11,200+4,755+1,795)</t>
  </si>
  <si>
    <t>"odpočet otvoru" -6*(0,800*1,970)</t>
  </si>
  <si>
    <t>196</t>
  </si>
  <si>
    <t>763111437</t>
  </si>
  <si>
    <t>Příčka ze sádrokartonových desek s nosnou konstrukcí z jednoduchých ocelových profilů UW, CW dvojitě opláštěná deskami impregnovanými H2 tl. 2 x 12,5 mm, EI 60, příčka tl. 150 mm, profil 100 TI tl. 100 mm, Rw 55 dB</t>
  </si>
  <si>
    <t>-931980005</t>
  </si>
  <si>
    <t>"m.č.250/251/252/253/254"</t>
  </si>
  <si>
    <t>3,100*(4,700+6,100+5,500+4,250+1,400+2,480)</t>
  </si>
  <si>
    <t>3,100*3,115</t>
  </si>
  <si>
    <t>197</t>
  </si>
  <si>
    <t>763111611</t>
  </si>
  <si>
    <t>Příčka ze sádrokartonových desek montáž nosné konstrukce</t>
  </si>
  <si>
    <t>-1734442882</t>
  </si>
  <si>
    <t>"2.NP - obvodový plášť - rošt z profilu C 600/140 na svislo"</t>
  </si>
  <si>
    <t>"odpočet otvoru" -6*(1,200*1,600)</t>
  </si>
  <si>
    <t>198</t>
  </si>
  <si>
    <t>763111624</t>
  </si>
  <si>
    <t>Příčka ze sádrokartonových desek montáž desek tl. 2 x 12,5 mm</t>
  </si>
  <si>
    <t>1863513326</t>
  </si>
  <si>
    <t>"výkr.č. D.1.1.8"</t>
  </si>
  <si>
    <t>3,100*(2,125+6,500+2,125+2,125)</t>
  </si>
  <si>
    <t>199</t>
  </si>
  <si>
    <t>590309820</t>
  </si>
  <si>
    <t>deska cementovláknitá 1250 x 2600 x 12,5 mm</t>
  </si>
  <si>
    <t>-1102440565</t>
  </si>
  <si>
    <t>39,913*1,1 'Přepočtené koeficientem množství</t>
  </si>
  <si>
    <t>200</t>
  </si>
  <si>
    <t>-742146654</t>
  </si>
  <si>
    <t>"příčka s deskou A tl.150 mm" 252,028</t>
  </si>
  <si>
    <t>"příčka s deskou A tl.205 mm" 68,652</t>
  </si>
  <si>
    <t>"příčka s deskou H2 tl.125 mm" 92,857</t>
  </si>
  <si>
    <t>"příčka s deskou H2 tl.150 mm" 79,086</t>
  </si>
  <si>
    <t>"příčka s deskou H2 tl.205 mm" 24,305</t>
  </si>
  <si>
    <t>201</t>
  </si>
  <si>
    <t>-680019593</t>
  </si>
  <si>
    <t>"2.NP - příčka tl.125 mm, deska H2"</t>
  </si>
  <si>
    <t>1,200+2,600+2,125+2,000</t>
  </si>
  <si>
    <t>0,300+1,900+3,800+2,750+3,400</t>
  </si>
  <si>
    <t>1,700+2,000+3,500</t>
  </si>
  <si>
    <t>1,750*4</t>
  </si>
  <si>
    <t>"2.NP - příčka tl.150 mm, deska A"</t>
  </si>
  <si>
    <t>4,755+7,150+1,795+4,755+4,400+10,800+1,500+8,100+6,700+4,900*3</t>
  </si>
  <si>
    <t>5,445+2,600+11,200+4,755+1,795</t>
  </si>
  <si>
    <t>"2.NP - příčka tl.150 mm, deska H2"</t>
  </si>
  <si>
    <t>4,700+6,100+5,500+4,250+1,400+2,480</t>
  </si>
  <si>
    <t>3,115</t>
  </si>
  <si>
    <t>"2.NP - příčka tl.205 mm, deska A"</t>
  </si>
  <si>
    <t>"m.č.232"</t>
  </si>
  <si>
    <t>1,900+12,720</t>
  </si>
  <si>
    <t>"m.č.243/267" 4,755</t>
  </si>
  <si>
    <t>"m.č.265/266" 4,755</t>
  </si>
  <si>
    <t>"2.NP - příčka tl.155, deska H2"</t>
  </si>
  <si>
    <t>"v.p. 1500 mm"</t>
  </si>
  <si>
    <t>"m.č.256-258"</t>
  </si>
  <si>
    <t>1,900+1,800+0,700</t>
  </si>
  <si>
    <t>"2.NP - příčka tl.205 mm, deska H2"</t>
  </si>
  <si>
    <t xml:space="preserve">"m.č.252/253" </t>
  </si>
  <si>
    <t>1,800+2,925</t>
  </si>
  <si>
    <t>"m.č.260/261/262"</t>
  </si>
  <si>
    <t>202</t>
  </si>
  <si>
    <t>763111741</t>
  </si>
  <si>
    <t>Příčka ze sádrokartonových desek ostatní konstrukce a práce na příčkách ze sádrokartonových desek montáž parotěsné zábrany</t>
  </si>
  <si>
    <t>448630870</t>
  </si>
  <si>
    <t>"obvodová stěna - 2x" 275,875*2</t>
  </si>
  <si>
    <t>203</t>
  </si>
  <si>
    <t>283292100</t>
  </si>
  <si>
    <t>folie podstřešní parotěsná PE role 1,5 x 50 m</t>
  </si>
  <si>
    <t>633246594</t>
  </si>
  <si>
    <t>747,998*1,1 'Přepočtené koeficientem množství</t>
  </si>
  <si>
    <t>204</t>
  </si>
  <si>
    <t>763112315</t>
  </si>
  <si>
    <t>Příčka mezibytová ze sádrokartonových desek s nosnou konstrukcí ze zdvojených ocelových profilů UW, CW dvojitě opláštěná deskami standardními A tl. 2 x 12,5 mm, EI 60, příčka tl. 205 mm, profil 75 TI tl. 50+50 mm, Rw 64 dB</t>
  </si>
  <si>
    <t>629179233</t>
  </si>
  <si>
    <t xml:space="preserve">Poznámka k souboru cen:_x000D_
1. V cenách jsou započteny i náklady na tmelení a výztužnou pásku. 2. V cenách nejsou započteny náklady na základní penetrační nátěr; tyto se oceňují cenou 763 11-1717. 3. Cena -2611 Montáž nosné konstrukce je stanovena pro m2 plochy mezibytové příčky. 4. Ceny -2621 a -2624 Montáž desek jsou stanoveny pro obě strany mezibytové příčky. 5. V ceně -2611 nejsou započteny náklady na profily; tyto se oceňují ve specifikaci. Doporučené množství na 1 m2 příčky je 3,8 m profilu CW a 1,6 m profilu UW. 6. V cenách -2621 a -2624 nejsou započteny náklady na desky; tato dodávka se oceňuje ve specifikaci. 7. Ostatní konstrukce a práce a příplatky u mezibytových příček se oceňují cenami 763 11-17.. pro příčky ze sádrokartonových desek. </t>
  </si>
  <si>
    <t>3,100*(1,900+12,720)</t>
  </si>
  <si>
    <t>"odpočet otvoru" -1*(2,400*1,250)</t>
  </si>
  <si>
    <t>"m.č.243/267" 3,100*4,755</t>
  </si>
  <si>
    <t>"m.č.265/266" 3,100*4,755</t>
  </si>
  <si>
    <t>205</t>
  </si>
  <si>
    <t>763113341</t>
  </si>
  <si>
    <t>Příčka instalační ze sádrokartonových desek s nosnou konstrukcí ze zdvojených ocelových profilů UW, CW s mezerou, CW profily navzájem spojeny páskem sádry dvojitě opláštěná deskami impregnovanými H2 tl. 2 x 12,5 mm, EI 60, příčka tl. 155 mm, profil 50 TI tl. 50 mm, Rw 52 dB</t>
  </si>
  <si>
    <t>-1887155327</t>
  </si>
  <si>
    <t xml:space="preserve">Poznámka k souboru cen:_x000D_
1. V cenách jsou započteny i náklady na tmelení a výztužnou pásku. 2. V cenách nejsou započteny náklady na základní penetrační nátěr; tyto se oceňují cenou 763 11-1717. 3. Ceny -3321 a -3323 lze použít i pro příčky s tepelnou izolací tl. 40 mm o objemové hmotnosti 100 kg/m3. 4. Cena -3611 Montáž nosné konstrukce je stanovena pro m2 plochy instalační příčky. 5. Cena -3621 Montáž desek je stanovena pro obě strany instalační příčky. 6. V ceně -3611 nejsou započteny náklady na profily; tyto se oceňují ve specifikaci. Doporučené množství na 1 m2 příčky je 3,8 m profilu CW a 1,6 m profilu UW. 7. V ceně -3621 nejsou započteny náklady na desky; tato dodávka se oceňuje ve specifikaci. 8. Ostatní konstrukce a práce a příplatky u instalačních příček se oceňují cenami 763 11-17.. pro příčky ze sádrokartonových desek. </t>
  </si>
  <si>
    <t>1,500*(1,900+1,800+0,700)</t>
  </si>
  <si>
    <t>206</t>
  </si>
  <si>
    <t>763113343</t>
  </si>
  <si>
    <t>Příčka instalační ze sádrokartonových desek s nosnou konstrukcí ze zdvojených ocelových profilů UW, CW s mezerou, CW profily navzájem spojeny páskem sádry dvojitě opláštěná deskami impregnovanými H2 tl. 2 x 12,5 mm, EI 60, příčka tl. 205 mm, profil 75 TI tl. 60 mm, Rw 52 dB</t>
  </si>
  <si>
    <t>1802253308</t>
  </si>
  <si>
    <t>3,100*(1,800+2,925)</t>
  </si>
  <si>
    <t>207</t>
  </si>
  <si>
    <t>763121421</t>
  </si>
  <si>
    <t>Stěna předsazená ze sádrokartonových desek s nosnou konstrukcí z ocelových profilů CW, UW jednoduše opláštěná deskou protipožární DF tl. 12,5 mm, TI tl. 40 mm, EI 30 stěna tl. 62,5 mm, profil 50</t>
  </si>
  <si>
    <t>1798020609</t>
  </si>
  <si>
    <t>208</t>
  </si>
  <si>
    <t>763121427</t>
  </si>
  <si>
    <t>Stěna předsazená ze sádrokartonových desek s nosnou konstrukcí z ocelových profilů CW, UW jednoduše opláštěná deskou impregnovanou H2 tl. 12,5 mm, bez TI, EI 15 stěna tl. 62,5 mm, profil 50</t>
  </si>
  <si>
    <t>-194376615</t>
  </si>
  <si>
    <t>"m.č.256" 3,100*1,700</t>
  </si>
  <si>
    <t>"m.č.259" 3,100*2,000</t>
  </si>
  <si>
    <t>209</t>
  </si>
  <si>
    <t>763121712</t>
  </si>
  <si>
    <t>Stěna předsazená ze sádrokartonových desek ostatní konstrukce a práce na předsazených stěnách ze sádrokartonových desek zalomení stěny</t>
  </si>
  <si>
    <t>1470356828</t>
  </si>
  <si>
    <t>3,100*4</t>
  </si>
  <si>
    <t>210</t>
  </si>
  <si>
    <t>-22267235</t>
  </si>
  <si>
    <t>211</t>
  </si>
  <si>
    <t>1004888275</t>
  </si>
  <si>
    <t>212</t>
  </si>
  <si>
    <t>763131432</t>
  </si>
  <si>
    <t>Podhled ze sádrokartonových desek dvouvrstvá zavěšená spodní konstrukce z ocelových profilů CD, UD jednoduše opláštěná deskou protipožární DF, tl. 15 mm, bez TI</t>
  </si>
  <si>
    <t>1707062500</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</si>
  <si>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</si>
  <si>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"2.NP - legenda místností"</t>
  </si>
  <si>
    <t>"m.č.232" 10,340</t>
  </si>
  <si>
    <t>"m.č.245" 16,880</t>
  </si>
  <si>
    <t>"m.č.246" 12,420</t>
  </si>
  <si>
    <t>"m.č.247" 12,420</t>
  </si>
  <si>
    <t>"m.č.248" 12,420</t>
  </si>
  <si>
    <t>"m.č.249" 113,660</t>
  </si>
  <si>
    <t>"m.č.250" 6,170</t>
  </si>
  <si>
    <t xml:space="preserve">"m.č.251" 6,000 </t>
  </si>
  <si>
    <t>"m.č.252" 4,680</t>
  </si>
  <si>
    <t>"m.č.253" 4,920</t>
  </si>
  <si>
    <t>"m.č. 254" 10,370</t>
  </si>
  <si>
    <t>"m.č.255" 6,000</t>
  </si>
  <si>
    <t>"m.č.256" 3,550</t>
  </si>
  <si>
    <t>"m.č.257" 3,870</t>
  </si>
  <si>
    <t>"m.č.258" 4,100</t>
  </si>
  <si>
    <t>213</t>
  </si>
  <si>
    <t>763131713</t>
  </si>
  <si>
    <t>Podhled ze sádrokartonových desek ostatní práce a konstrukce na podhledech ze sádrokartonových desek napojení na obvodové konstrukce profilem</t>
  </si>
  <si>
    <t>-752117107</t>
  </si>
  <si>
    <t>"m.č.232" 1,900*2+12,460*2</t>
  </si>
  <si>
    <t>"m.č.245" 2,545*2+6,150*2</t>
  </si>
  <si>
    <t>"m.č.246" 2,535*2+4,900*2</t>
  </si>
  <si>
    <t>"m.č.247" 2,535*2+4,900*2</t>
  </si>
  <si>
    <t>"m.č.248" 2,535*2+4,900*2</t>
  </si>
  <si>
    <t>"m.č.249" 1,635+1,500+3,800+8,100+3,550+3,000+4,300+2,750+2,750+6,300+13,600+8,500+13,840+2,820+2,160+12,720+9,400+12,200+12,350+9,400</t>
  </si>
  <si>
    <t>"m.č.250+251" 0,500+0,400+0,400+2,900+1,000+2,000+3,000+4,500+1,500</t>
  </si>
  <si>
    <t>"m.č.252" 2,600*2+1,800*2</t>
  </si>
  <si>
    <t>"m.č.253" 2,480+1,400+1,200+2,300+1,100</t>
  </si>
  <si>
    <t>"m.č.254+255" 7,405+0,300+3,000+2,000+1,000+5,459+1,700</t>
  </si>
  <si>
    <t>"m.č.256" 1,900*2+1,900*2</t>
  </si>
  <si>
    <t>"m.č.257" 1,800*2+2,100*2</t>
  </si>
  <si>
    <t>"m.č.258" 0,750+2,100+3,000+3,250</t>
  </si>
  <si>
    <t>214</t>
  </si>
  <si>
    <t>763131714</t>
  </si>
  <si>
    <t>Podhled ze sádrokartonových desek ostatní práce a konstrukce na podhledech ze sádrokartonových desek základní penetrační nátěr</t>
  </si>
  <si>
    <t>321911870</t>
  </si>
  <si>
    <t>215</t>
  </si>
  <si>
    <t>763131751</t>
  </si>
  <si>
    <t>Podhled ze sádrokartonových desek ostatní práce a konstrukce na podhledech ze sádrokartonových desek montáž parotěsné zábrany</t>
  </si>
  <si>
    <t>-1578881643</t>
  </si>
  <si>
    <t>216</t>
  </si>
  <si>
    <t>-1789718125</t>
  </si>
  <si>
    <t>1321,14*1,1 'Přepočtené koeficientem množství</t>
  </si>
  <si>
    <t>217</t>
  </si>
  <si>
    <t>763164561</t>
  </si>
  <si>
    <t>Obklad ze sádrokartonových desek konstrukcí kovových včetně ochranných úhelníků ve tvaru L rozvinuté šíře přes 0,8 m, opláštěný deskou impregnovanou H2, tl. 12,5 mm</t>
  </si>
  <si>
    <t>1178486793</t>
  </si>
  <si>
    <t xml:space="preserve">Poznámka k souboru cen:_x000D_
1. Ceny jsou určeny pro obklad trámů i sloupů. 2. V cenách jsou započteny i náklady na tmelení, výztužnou pásku a ochranu rohů úhelníky. 3. V cenách nejsou započteny náklady na základní penetrační nátěr; tyto se oceňují cenou 763 13-1714. 4. V cenách montáže obkladů nejsou započteny náklady na: a) desky; tato dodávka se oceňuje ve specifikaci, b) ochranné úhelníky; tato dodávka se oceňuje ve specifikaci, c) profily u obkladu konstrukcí kovových – u cen -4791 až -4793; tato dodávka se oceňuje ve specifikaci. </t>
  </si>
  <si>
    <t>"m.č.265" 3,100*(0,500+0,400)</t>
  </si>
  <si>
    <t>"m.č.243" 3,100*(0,900+0,400)</t>
  </si>
  <si>
    <t>"m.č.250" 3,100*(0,450+0,450)</t>
  </si>
  <si>
    <t>218</t>
  </si>
  <si>
    <t>763164641</t>
  </si>
  <si>
    <t>Obklad ze sádrokartonových desek konstrukcí kovových včetně ochranných úhelníků ve tvaru U rozvinuté šíře přes 0,6 do 1,2 m, opláštěný deskou impregnovanou H2, tl. 12,5 mm</t>
  </si>
  <si>
    <t>-691262781</t>
  </si>
  <si>
    <t>"m.č.249" 3,100*(0,500+0,200*2)</t>
  </si>
  <si>
    <t>219</t>
  </si>
  <si>
    <t>-1644802322</t>
  </si>
  <si>
    <t>"viz. výkres č. D.1.1.8"</t>
  </si>
  <si>
    <t>"viz. Tabulka vnitřních dřevěných dveří"</t>
  </si>
  <si>
    <t>"ozn.72" 1,000</t>
  </si>
  <si>
    <t>"ozn.73" 1,000</t>
  </si>
  <si>
    <t>"ozn.74" 4,000</t>
  </si>
  <si>
    <t>"ozn.75" 3,000</t>
  </si>
  <si>
    <t>"ozn.76" 1,000</t>
  </si>
  <si>
    <t>"ozn.77" 5,000</t>
  </si>
  <si>
    <t>"ozn.78" 1,000</t>
  </si>
  <si>
    <t>"ozn.79" 1,000</t>
  </si>
  <si>
    <t>"ozn.80" 2,000</t>
  </si>
  <si>
    <t>"ozn.81" 2,000</t>
  </si>
  <si>
    <t>"ozn.82" 1,000</t>
  </si>
  <si>
    <t>"ozn.83" 2,000</t>
  </si>
  <si>
    <t>220</t>
  </si>
  <si>
    <t>553315310</t>
  </si>
  <si>
    <t>zárubeň ocelová pro sádrokarton 125 700 L/P</t>
  </si>
  <si>
    <t>-896442588</t>
  </si>
  <si>
    <t>221</t>
  </si>
  <si>
    <t>553315320</t>
  </si>
  <si>
    <t>zárubeň ocelová pro sádrokarton 125 800 L/P</t>
  </si>
  <si>
    <t>119908237</t>
  </si>
  <si>
    <t>222</t>
  </si>
  <si>
    <t>1449677948</t>
  </si>
  <si>
    <t>223</t>
  </si>
  <si>
    <t>553315420</t>
  </si>
  <si>
    <t>zárubeň ocelová pro sádrokarton 150 800 L/P</t>
  </si>
  <si>
    <t>406277765</t>
  </si>
  <si>
    <t>224</t>
  </si>
  <si>
    <t>553313260</t>
  </si>
  <si>
    <t>zárubeň ocelová pro sádrokarton s drážkou 150 800 L/P</t>
  </si>
  <si>
    <t>-1823419315</t>
  </si>
  <si>
    <t>225</t>
  </si>
  <si>
    <t>763181322</t>
  </si>
  <si>
    <t>Výplně otvorů konstrukcí ze sádrokartonových desek montáž zárubně kovové s příslušenstvím pro příčky výšky přes 2,75 do 4,75 m nebo zátěže dveřního křídla přes 25 kg, s profilem UW dvoukřídlové</t>
  </si>
  <si>
    <t>-78352410</t>
  </si>
  <si>
    <t>"ozn.71" 1,000</t>
  </si>
  <si>
    <t>226</t>
  </si>
  <si>
    <t>553315450</t>
  </si>
  <si>
    <t>zárubeň ocelová pro sádrokarton 150 1450 dvoukřídlá</t>
  </si>
  <si>
    <t>-1901618103</t>
  </si>
  <si>
    <t>227</t>
  </si>
  <si>
    <t>763182313</t>
  </si>
  <si>
    <t>Výplně otvorů konstrukcí ze sádrokartonových desek ostění oken z desek hloubky do 0,2 m</t>
  </si>
  <si>
    <t>724032297</t>
  </si>
  <si>
    <t>1*(0,600*2+1,600*2)</t>
  </si>
  <si>
    <t>1*(2,400*2+1,600*2)</t>
  </si>
  <si>
    <t>7*(1,200*2+1,600*2)</t>
  </si>
  <si>
    <t>6*(1,200*2+1,600*2)</t>
  </si>
  <si>
    <t>1*(2,400*2+1,250*2)</t>
  </si>
  <si>
    <t>228</t>
  </si>
  <si>
    <t>763182411</t>
  </si>
  <si>
    <t>Výplně otvorů konstrukcí ze sádrokartonových desek opláštění obvodu střešního okna z desek a UA profilů hloubky do 0,5 m</t>
  </si>
  <si>
    <t>1150364439</t>
  </si>
  <si>
    <t>"2.NP - střešní okno v ploché střeše"</t>
  </si>
  <si>
    <t>3*(1,500*4)</t>
  </si>
  <si>
    <t>229</t>
  </si>
  <si>
    <t>763311213</t>
  </si>
  <si>
    <t>Příčka z cementovláknitých nebo cementových desek s nosnou konstrukcí z jednoduchých ocelových profilů UW, CW dvojitě opláštěná deskami tl. 2 x 12,5 mm příčka tl. 150 mm, profil 100, TI tl. 60 mm 27 kg/m3</t>
  </si>
  <si>
    <t>2088429567</t>
  </si>
  <si>
    <t xml:space="preserve">Poznámka k souboru cen:_x000D_
1. V cenách jsou započteny i náklady na tmelení. 2. Ostatní konstrukce a práce a příplatky u příček lze ocenit cenami 763 11-17.. pro příčky ze sádrokartonových desek. </t>
  </si>
  <si>
    <t>3,100*(2,125+6,500+2,125+2,000+2,125)</t>
  </si>
  <si>
    <t>230</t>
  </si>
  <si>
    <t>763411116</t>
  </si>
  <si>
    <t>Sanitární příčky vhodné do mokrého prostředí dělící z kompaktních desek tl. 13 mm</t>
  </si>
  <si>
    <t>671377248</t>
  </si>
  <si>
    <t xml:space="preserve">Poznámka k souboru cen:_x000D_
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 </t>
  </si>
  <si>
    <t>"výkr.č. D.1.1.2.4.1_Tabulka truhlářských výrobků"</t>
  </si>
  <si>
    <t>"ozn.T1" (1,000*2,030)*2</t>
  </si>
  <si>
    <t>"ozn.T2" (1,870*2,030)*1</t>
  </si>
  <si>
    <t>"ozn.T3" (2,000*2,030)*1</t>
  </si>
  <si>
    <t>"ozn.T4" (1,800*2,030)*1</t>
  </si>
  <si>
    <t>"ozn.T5" (1,750*2,030)*1</t>
  </si>
  <si>
    <t>"výkr.č. D.1.1.2.4.2_Tabulka truhlářských výrobků"</t>
  </si>
  <si>
    <t>"ozn.T6" (1,750+0,750)*2,030*1</t>
  </si>
  <si>
    <t>"ozn.T7" (2,000*2,030)*1</t>
  </si>
  <si>
    <t>"ozn.T8" (3,300*2,030)*1</t>
  </si>
  <si>
    <t>231</t>
  </si>
  <si>
    <t>763411126</t>
  </si>
  <si>
    <t>Sanitární příčky vhodné do mokrého prostředí dveře vnitřní do sanitárních příček šířky do 800 mm, výšky do 2 000 mm z kompaktních desek včetně nerezového kování tl. 13 mm</t>
  </si>
  <si>
    <t>-2050469263</t>
  </si>
  <si>
    <t>"ozn.T3" 1,000</t>
  </si>
  <si>
    <t>"ozn.T4" 1,000</t>
  </si>
  <si>
    <t>"ozn.T7" 1,000</t>
  </si>
  <si>
    <t>232</t>
  </si>
  <si>
    <t>763431001</t>
  </si>
  <si>
    <t>Montáž podhledu minerálního včetně zavěšeného roštu viditelného s panely vyjímatelnými, velikosti panelů do 0,36 m2</t>
  </si>
  <si>
    <t>1886207712</t>
  </si>
  <si>
    <t>"m.č.225" 11,260</t>
  </si>
  <si>
    <t>"m.č.226" 7,680</t>
  </si>
  <si>
    <t>"m.č.227" 9,480</t>
  </si>
  <si>
    <t>"m.č.228" 4,140</t>
  </si>
  <si>
    <t>"m.č.229" 22,260</t>
  </si>
  <si>
    <t>"m.č.240" 10,770</t>
  </si>
  <si>
    <t>"m.č.241" 37,970</t>
  </si>
  <si>
    <t>"m.č.243" 27,890</t>
  </si>
  <si>
    <t>"m.č.244" 20,170</t>
  </si>
  <si>
    <t>"m.č.259" 3,450</t>
  </si>
  <si>
    <t>"m.č.260" 3,370</t>
  </si>
  <si>
    <t>"m.č.262" 7,830</t>
  </si>
  <si>
    <t>"m.č.263" 13,860</t>
  </si>
  <si>
    <t>"m.č.264" 23,710</t>
  </si>
  <si>
    <t>"m.č.265" 27,350</t>
  </si>
  <si>
    <t>"m.č.266" 14,270</t>
  </si>
  <si>
    <t>"m.č.267" 12,550</t>
  </si>
  <si>
    <t>233</t>
  </si>
  <si>
    <t>590360160</t>
  </si>
  <si>
    <t>panel akustický barvená hrana viditelný rošt bílá rastr š.15, 600x600x20mm</t>
  </si>
  <si>
    <t>-2020653635</t>
  </si>
  <si>
    <t>258,01*1,05 'Přepočtené koeficientem množství</t>
  </si>
  <si>
    <t>234</t>
  </si>
  <si>
    <t>-1192932288</t>
  </si>
  <si>
    <t>"m.č.220" 233,090</t>
  </si>
  <si>
    <t>"m.č.221" 275,220</t>
  </si>
  <si>
    <t>235</t>
  </si>
  <si>
    <t>590360170</t>
  </si>
  <si>
    <t>panel akustický barvená hrana viditelný rošt bílá rastr š.15, 600x1200x20mm</t>
  </si>
  <si>
    <t>-394578529</t>
  </si>
  <si>
    <t>508,31*1,05 'Přepočtené koeficientem množství</t>
  </si>
  <si>
    <t>236</t>
  </si>
  <si>
    <t>763431051</t>
  </si>
  <si>
    <t>Montáž podhledu minerálního na stropní konstrukci připevňovaného lepením, velikosti panelů do 0,36 m2</t>
  </si>
  <si>
    <t>1847410658</t>
  </si>
  <si>
    <t>"m.č.224" 3,220</t>
  </si>
  <si>
    <t>"m.č.228a" 2,620</t>
  </si>
  <si>
    <t>"m.č.230" 20,170</t>
  </si>
  <si>
    <t>237</t>
  </si>
  <si>
    <t>590360210</t>
  </si>
  <si>
    <t>panel akustický nedemontovatelný šikmá hrana, bílá 600x600x20mm</t>
  </si>
  <si>
    <t>-998993972</t>
  </si>
  <si>
    <t>26,01*1,05 'Přepočtené koeficientem množství</t>
  </si>
  <si>
    <t>238</t>
  </si>
  <si>
    <t>-920457940</t>
  </si>
  <si>
    <t>239</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</si>
  <si>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</si>
  <si>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</si>
  <si>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-1136605441</t>
  </si>
  <si>
    <t>240</t>
  </si>
  <si>
    <t>-467823296</t>
  </si>
  <si>
    <t>764</t>
  </si>
  <si>
    <t>Konstrukce klempířské</t>
  </si>
  <si>
    <t>241</t>
  </si>
  <si>
    <t>764.R1</t>
  </si>
  <si>
    <t>Ostatní klempířské konstrukce dle výpisu klempířských prvků (žlaby, kotlíky, svody, lemování, okapnice apod.)</t>
  </si>
  <si>
    <t>-48771755</t>
  </si>
  <si>
    <t>242</t>
  </si>
  <si>
    <t>764141311</t>
  </si>
  <si>
    <t>Krytina ze svitků nebo tabulí z titanzinkového lesklého válcovaného plechu s úpravou u okapů, prostupů a výčnělků střechy rovné drážkováním ze svitků rš 670 mm, sklon střechy do 30 st.</t>
  </si>
  <si>
    <t>-460130068</t>
  </si>
  <si>
    <t>243</t>
  </si>
  <si>
    <t>764141315</t>
  </si>
  <si>
    <t>Krytina ze svitků nebo tabulí z titanzinkového lesklého válcovaného plechu s úpravou u okapů, prostupů a výčnělků střechy rovné drážkováním ze svitků rš 670 mm, sklon střechy přes 60 st.</t>
  </si>
  <si>
    <t>-1284392542</t>
  </si>
  <si>
    <t>244</t>
  </si>
  <si>
    <t>764141391</t>
  </si>
  <si>
    <t>Krytina ze svitků nebo tabulí z titanzinkového lesklého válcovaného plechu s úpravou u okapů, prostupů a výčnělků Příplatek k cenám za těsnění drážek ve sklonu do 10 st.</t>
  </si>
  <si>
    <t>-1206863056</t>
  </si>
  <si>
    <t>245</t>
  </si>
  <si>
    <t>998764103</t>
  </si>
  <si>
    <t>Přesun hmot pro konstrukce klempířské stanovený z hmotnosti přesunovaného materiálu vodorovná dopravní vzdálenost do 50 m v objektech výšky přes 12 do 24 m</t>
  </si>
  <si>
    <t>1107753337</t>
  </si>
  <si>
    <t>246</t>
  </si>
  <si>
    <t>998764192</t>
  </si>
  <si>
    <t>Přesun hmot pro konstrukce klempířské stanovený z hmotnosti přesunovaného materiálu Příplatek k cenám za zvětšený přesun přes vymezenou největší dopravní vzdálenost do 100 m</t>
  </si>
  <si>
    <t>-998879562</t>
  </si>
  <si>
    <t>765</t>
  </si>
  <si>
    <t>Krytina skládaná</t>
  </si>
  <si>
    <t>247</t>
  </si>
  <si>
    <t>765191011</t>
  </si>
  <si>
    <t>Montáž pojistné hydroizolační fólie kladené ve sklonu přes 20 st. volně na krokve</t>
  </si>
  <si>
    <t>-2094449617</t>
  </si>
  <si>
    <t xml:space="preserve">Poznámka k souboru cen:_x000D_
1. V cenách nejsou započteny náklady na dodávku fólie, tyto se oceňují ve specifikaci. Ztratné lze dohodnout ve směrné výši 5 až 15%. 2. V ceně -1071 nejsou započteny náklady na dodávku okapnice, tyto se oceňují položkami ceníku 800-764 Konstrukce klempířské. </t>
  </si>
  <si>
    <t>"sedlová část - difúzní membrána v pozici DHV"</t>
  </si>
  <si>
    <t>248</t>
  </si>
  <si>
    <t>2600201125</t>
  </si>
  <si>
    <t>Šikmé střechy Fólie pro šikmé střechy Difuzně propustné fólie Difúzně propustná fólie DEKTEN PRO PLUS</t>
  </si>
  <si>
    <t>202413649</t>
  </si>
  <si>
    <t>1093,34*1,1 'Přepočtené koeficientem množství</t>
  </si>
  <si>
    <t>249</t>
  </si>
  <si>
    <t>765191013</t>
  </si>
  <si>
    <t>Montáž pojistné hydroizolační fólie kladené ve sklonu přes 20 st. volně na bednění nebo tepelnou izolaci</t>
  </si>
  <si>
    <t>265653668</t>
  </si>
  <si>
    <t>250</t>
  </si>
  <si>
    <t>2600401110</t>
  </si>
  <si>
    <t>Šikmé střechy Fólie pro šikmé střechy Speciální fólie DEKTEN METAL PLUS (37,5m2/bal.)</t>
  </si>
  <si>
    <t>2141360951</t>
  </si>
  <si>
    <t>251</t>
  </si>
  <si>
    <t>765191023</t>
  </si>
  <si>
    <t>Montáž pojistné hydroizolační fólie kladené ve sklonu přes 20 st. s lepenými přesahy na bednění nebo tepelnou izolaci</t>
  </si>
  <si>
    <t>-1675374594</t>
  </si>
  <si>
    <t>252</t>
  </si>
  <si>
    <t>-502827991</t>
  </si>
  <si>
    <t>253</t>
  </si>
  <si>
    <t>765191051</t>
  </si>
  <si>
    <t>Montáž pojistné hydroizolační fólie hřebene nebo nároží, střechy větrané</t>
  </si>
  <si>
    <t>-1986259434</t>
  </si>
  <si>
    <t>"střecha nad bazénem - viz. řez 3-3´"</t>
  </si>
  <si>
    <t>"hřeben" 35,500</t>
  </si>
  <si>
    <t>"nárož" 3,600*4</t>
  </si>
  <si>
    <t>254</t>
  </si>
  <si>
    <t>-1234758017</t>
  </si>
  <si>
    <t>49,9*1,15 'Přepočtené koeficientem množství</t>
  </si>
  <si>
    <t>255</t>
  </si>
  <si>
    <t>765191071</t>
  </si>
  <si>
    <t>Montáž pojistné hydroizolační fólie okapu přesahem na okapnici</t>
  </si>
  <si>
    <t>924885800</t>
  </si>
  <si>
    <t>37,500*2+18,500*2</t>
  </si>
  <si>
    <t>765191091</t>
  </si>
  <si>
    <t>Montáž pojistné hydroizolační fólie Příplatek k cenám montáže na bednění nebo tepelnou izolaci za sklon přes 30 st.</t>
  </si>
  <si>
    <t>-1636017329</t>
  </si>
  <si>
    <t>"mansardová část - viz.řez 3-3´"</t>
  </si>
  <si>
    <t>257</t>
  </si>
  <si>
    <t>998765103</t>
  </si>
  <si>
    <t>Přesun hmot pro krytiny skládané stanovený z hmotnosti přesunovaného materiálu vodorovná dopravní vzdálenost do 50 m na objektech výšky přes 12 do 24 m</t>
  </si>
  <si>
    <t>763800263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</si>
  <si>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</si>
  <si>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258</t>
  </si>
  <si>
    <t>998765192</t>
  </si>
  <si>
    <t>Přesun hmot pro krytiny skládané stanovený z hmotnosti přesunovaného materiálu Příplatek k cenám za zvětšený přesun přes vymezenou největší dopravní vzdálenost do 100 m</t>
  </si>
  <si>
    <t>-956620498</t>
  </si>
  <si>
    <t>259</t>
  </si>
  <si>
    <t>766.1</t>
  </si>
  <si>
    <t>Vnitřní vybavení</t>
  </si>
  <si>
    <t>-1665203717</t>
  </si>
  <si>
    <t>260</t>
  </si>
  <si>
    <t>766.R2</t>
  </si>
  <si>
    <t>Truhlářské výrobky a konstrukce dle tabulky prvků</t>
  </si>
  <si>
    <t>2106200028</t>
  </si>
  <si>
    <t>261</t>
  </si>
  <si>
    <t>766434342</t>
  </si>
  <si>
    <t>Montáž obložení sloupů nebo pilířů plochy do 5 m2 panely obkladovými z aglomerovaných desek, plochy přes 0,60 do 1,50 m2</t>
  </si>
  <si>
    <t>1377621492</t>
  </si>
  <si>
    <t xml:space="preserve">Poznámka k souboru cen:_x000D_
1. V cenách -1312 až -6343 je započteno i našroubování soklu. 2. V cenách -1312 až -6343 nejsou započteny náklady na montáž podkladového roštu, tato montáž se oceňuje cenou -7311. 3. V ceně -7311 nejsou započteny náklady na montáž a dodávku nosných prvků (např. konzol, trnů) pro zavěšený rošt; tato montáž a dodávka se oceňuje individuálně. 4. Cenami -1312 až -6343 nelze oceňovat obložení sloupů zakřiveného průřezu; toto obložení se oceňuje individuálně. </t>
  </si>
  <si>
    <t>"viz. výkr.č. D.1.1.2.3.2 - Tabulka truhlářských výrobků"</t>
  </si>
  <si>
    <t>"ozn.T9" 2,000*(0,125*2+0,450)</t>
  </si>
  <si>
    <t>262</t>
  </si>
  <si>
    <t>607116001</t>
  </si>
  <si>
    <t>kryt rozvodu ZTI z HPL desky tl.12 mm, kotveno nerez pásky 4/20/800  mm (5ks)</t>
  </si>
  <si>
    <t>201047538</t>
  </si>
  <si>
    <t>263</t>
  </si>
  <si>
    <t>766660001</t>
  </si>
  <si>
    <t>Montáž dveřních křídel dřevěných nebo plastových otevíravých do ocelové zárubně povrchově upravených jednokřídlových, šířky do 800 mm</t>
  </si>
  <si>
    <t>300267323</t>
  </si>
  <si>
    <t>264</t>
  </si>
  <si>
    <t>2140000545</t>
  </si>
  <si>
    <t>Stavební výplně Dveře Interiérové IMPULS Interiérové dveře IMPULS W14 C0 CPL SILKSTONE s voštinou, 60-90cm, pravé, levé</t>
  </si>
  <si>
    <t>673763835</t>
  </si>
  <si>
    <t>265</t>
  </si>
  <si>
    <t>766660011</t>
  </si>
  <si>
    <t>Montáž dveřních křídel dřevěných nebo plastových otevíravých do ocelové zárubně povrchově upravených dvoukřídlových, šířky do 1450 mm</t>
  </si>
  <si>
    <t>-130549405</t>
  </si>
  <si>
    <t>266</t>
  </si>
  <si>
    <t>2140000546.1</t>
  </si>
  <si>
    <t>Stavební výplně Dveře Interiérové IMPULS Interiérové dveře IMPULS W14 C1 CPL LAMISTONE s voštinou, 145cm, pravé, levé</t>
  </si>
  <si>
    <t>329403220</t>
  </si>
  <si>
    <t>267</t>
  </si>
  <si>
    <t>-636636062</t>
  </si>
  <si>
    <t>268</t>
  </si>
  <si>
    <t>2140000549</t>
  </si>
  <si>
    <t>Stavební výplně Dveře Interiérové IMPULS Interiérové dveře IMPULS W14 EW 30DP3/C2 CPL SILKSTONE s voštinou, 60-90cm, pravé, levé</t>
  </si>
  <si>
    <t>-92220700</t>
  </si>
  <si>
    <t>269</t>
  </si>
  <si>
    <t>-782933421</t>
  </si>
  <si>
    <t>270</t>
  </si>
  <si>
    <t>549172650.1</t>
  </si>
  <si>
    <t>Samozavírače dveří hydraulické samozavírač hydraulický GEZE 2000</t>
  </si>
  <si>
    <t>1677479746</t>
  </si>
  <si>
    <t>271</t>
  </si>
  <si>
    <t>549172650.2</t>
  </si>
  <si>
    <t>koordinátor zavírání křídel</t>
  </si>
  <si>
    <t>1621605802</t>
  </si>
  <si>
    <t>272</t>
  </si>
  <si>
    <t>-264065803</t>
  </si>
  <si>
    <t>273</t>
  </si>
  <si>
    <t>664034550</t>
  </si>
  <si>
    <t>274</t>
  </si>
  <si>
    <t>766660741</t>
  </si>
  <si>
    <t>Montáž dveřních křídel dřevěných nebo plastových ostatní práce držadla kyvných dveří</t>
  </si>
  <si>
    <t>-241044262</t>
  </si>
  <si>
    <t>275</t>
  </si>
  <si>
    <t>551470520</t>
  </si>
  <si>
    <t>madlo invalidní rovné č 8. bílé 50 cm</t>
  </si>
  <si>
    <t>-81292720</t>
  </si>
  <si>
    <t>276</t>
  </si>
  <si>
    <t>766660742</t>
  </si>
  <si>
    <t>-789124534</t>
  </si>
  <si>
    <t>277</t>
  </si>
  <si>
    <t>54914200.1</t>
  </si>
  <si>
    <t>kování dveřní panikové</t>
  </si>
  <si>
    <t>-1467746885</t>
  </si>
  <si>
    <t>278</t>
  </si>
  <si>
    <t>766671011.1</t>
  </si>
  <si>
    <t>Montáž střešního okna (světlíku) el.ovládaného do krytiny ploché 150 x 150 cm</t>
  </si>
  <si>
    <t>-271948894</t>
  </si>
  <si>
    <t>"ozn.26" 3,000</t>
  </si>
  <si>
    <t>279</t>
  </si>
  <si>
    <t>2090059213</t>
  </si>
  <si>
    <t>střešní světlík plochy, elektricky ovládaný 150x150 cm, dešťový senzor, plisovaná roleta, izolační dvojsklo Uw=1,4 (Velux CPV 150150 S05)</t>
  </si>
  <si>
    <t>1032644044</t>
  </si>
  <si>
    <t>280</t>
  </si>
  <si>
    <t>766811116</t>
  </si>
  <si>
    <t>Montáž kuchyňských linek korpusu spodních skříněk na nožičky (včetně vyrovnání), šířky jednoho dílu přes 600 do 1200 mm</t>
  </si>
  <si>
    <t>403270190</t>
  </si>
  <si>
    <t xml:space="preserve">Poznámka k souboru cen:_x000D_
1. V cenách 766 81-1111 až -1116 Montáž korpusu spodních skříněk jsou zahrnuty i náklady na montáž soklové lišty. 2. V cenách 766 81-1141 až -1144 a -1222 Příplatek za usazení vestavěných spotřebičů nejsou zahrnuty náklady na jejich zapojení. Tyto se oceňují individuálně. 3. V cenách 766 81-1431 až -1453 Montáž světelné rampy nejsou zahrnuty náklady na montáž osvětlení, tyto se oceňují cenami části A10 katalogu 800-741 Elektroinstalace - silnoproud. 4. V cenách souboru cen 766 81-1 . Montáž kuchyňských linek nejsou zahrnuty náklady na dodání spojovacího materiálu. Není-li tento materiál zahrnut v ceně dodávky kuchyňské linky, oceňuje se samostatně ve specifikaci. </t>
  </si>
  <si>
    <t>"ozn.T10" 1,000</t>
  </si>
  <si>
    <t>281</t>
  </si>
  <si>
    <t>766811152</t>
  </si>
  <si>
    <t>Montáž kuchyňských linek korpusu horních skříněk šroubovaných na stěnu, šířky jednoho dílu přes 600 do 1200 mm</t>
  </si>
  <si>
    <t>-1626021851</t>
  </si>
  <si>
    <t>282</t>
  </si>
  <si>
    <t>766811212</t>
  </si>
  <si>
    <t>Montáž kuchyňských linek pracovní desky bez výřezu, délky jednoho dílu přes 1000 do 2000 mm</t>
  </si>
  <si>
    <t>-1964870730</t>
  </si>
  <si>
    <t>283</t>
  </si>
  <si>
    <t>766811221</t>
  </si>
  <si>
    <t>Montáž kuchyňských linek pracovní desky Příplatek k ceně za vyřezání otvoru (včetně zaměření)</t>
  </si>
  <si>
    <t>-1213190101</t>
  </si>
  <si>
    <t>284</t>
  </si>
  <si>
    <t>766811223</t>
  </si>
  <si>
    <t>Montáž kuchyňských linek pracovní desky Příplatek k ceně za usazení dřezu (včetně silikonu)</t>
  </si>
  <si>
    <t>-579890526</t>
  </si>
  <si>
    <t>285</t>
  </si>
  <si>
    <t>766811251</t>
  </si>
  <si>
    <t>Montáž kuchyňských linek poliček do předvrtaných dírek spodních skříněk</t>
  </si>
  <si>
    <t>-1747498169</t>
  </si>
  <si>
    <t>286</t>
  </si>
  <si>
    <t>766811252</t>
  </si>
  <si>
    <t>Montáž kuchyňských linek poliček do předvrtaných dírek horních skříněk</t>
  </si>
  <si>
    <t>1553015520</t>
  </si>
  <si>
    <t>287</t>
  </si>
  <si>
    <t>766811311</t>
  </si>
  <si>
    <t>Montáž kuchyňských linek dvířek spodních skříněk plných</t>
  </si>
  <si>
    <t>206603902</t>
  </si>
  <si>
    <t>"ozn.T10" 1,000+1,000</t>
  </si>
  <si>
    <t>288</t>
  </si>
  <si>
    <t>766811351</t>
  </si>
  <si>
    <t>Montáž kuchyňských linek dvířek horních skříněk plných</t>
  </si>
  <si>
    <t>-132050998</t>
  </si>
  <si>
    <t>289</t>
  </si>
  <si>
    <t>766811411</t>
  </si>
  <si>
    <t>Montáž kuchyňských linek úchytů dvířek spodních skříněk</t>
  </si>
  <si>
    <t>-601264256</t>
  </si>
  <si>
    <t>290</t>
  </si>
  <si>
    <t>766811412</t>
  </si>
  <si>
    <t>Montáž kuchyňských linek úchytů dvířek horních skříněk</t>
  </si>
  <si>
    <t>257432468</t>
  </si>
  <si>
    <t>291</t>
  </si>
  <si>
    <t>766811421</t>
  </si>
  <si>
    <t>Montáž kuchyňských linek lišty plastové zaklapávací</t>
  </si>
  <si>
    <t>403364620</t>
  </si>
  <si>
    <t>"ozn.T10" 0,600+1,200</t>
  </si>
  <si>
    <t>292</t>
  </si>
  <si>
    <t>611K.L.1</t>
  </si>
  <si>
    <t>dodávka kuchyňské linky oz. T10 dl.1200 mm (spodní+horní skříňky, prac.deska, dvířka, úchyty, poličky, dřez s odkap.plochou apod.) - kompletní dodávka</t>
  </si>
  <si>
    <t>-1387919208</t>
  </si>
  <si>
    <t>293</t>
  </si>
  <si>
    <t>998766103</t>
  </si>
  <si>
    <t>Přesun hmot pro konstrukce truhlářské stanovený z hmotnosti přesunovaného materiálu vodorovná dopravní vzdálenost do 50 m v objektech výšky přes 12 do 24 m</t>
  </si>
  <si>
    <t>-1758018956</t>
  </si>
  <si>
    <t>294</t>
  </si>
  <si>
    <t>1500618366</t>
  </si>
  <si>
    <t>295</t>
  </si>
  <si>
    <t>767426201</t>
  </si>
  <si>
    <t>Montáž kovových fasádních slunolamů horizontálních</t>
  </si>
  <si>
    <t>2092854996</t>
  </si>
  <si>
    <t>"výkr.č. D.1.1.2.3.4_Tabulka venkovních okenních a dveřních výplní"</t>
  </si>
  <si>
    <t>"ozn.29" 2*(2,100*7,000)</t>
  </si>
  <si>
    <t>296</t>
  </si>
  <si>
    <t>553SL.L.1</t>
  </si>
  <si>
    <t>horizontální slunolam ozn. 29 rozm.: 2100x7000 mm s pevnými lamelami z Al.profilů š.200-350 m</t>
  </si>
  <si>
    <t>1301977457</t>
  </si>
  <si>
    <t>297</t>
  </si>
  <si>
    <t>767590125</t>
  </si>
  <si>
    <t>Montáž podlahových konstrukcí podlahových roštů, podlah připevněných nýtováním</t>
  </si>
  <si>
    <t>1876484239</t>
  </si>
  <si>
    <t>"viz. výkr.č. D.1.1.7 + výkr.č. D.1.1.2.5.2_Tabulka zámečnických výrobků"</t>
  </si>
  <si>
    <t>"ozn. ZA 11"</t>
  </si>
  <si>
    <t>"pochozí lávka m.č.217"</t>
  </si>
  <si>
    <t>"Ič.160 mm + plechový profil C 300/100/2 mm"</t>
  </si>
  <si>
    <t>"Ič.160 mm (rozteč 1300 mm)"</t>
  </si>
  <si>
    <t>(2,300*25+1,660*5+1,700*2+0,800*2+4,000*2)*17,900</t>
  </si>
  <si>
    <t>"plech.profil C 300/100/2 mm - 33,4ks/m2 á 8,300 kg/ks"</t>
  </si>
  <si>
    <t>(2,340*23,300+1,660*1,400+0,900*4,000+1,660*1,900)*277,220</t>
  </si>
  <si>
    <t>298</t>
  </si>
  <si>
    <t>130107180</t>
  </si>
  <si>
    <t>ocel profilová IPN, v jakosti 11 375, h=160 mm</t>
  </si>
  <si>
    <t>874993035</t>
  </si>
  <si>
    <t>1410,520*0,001</t>
  </si>
  <si>
    <t>1,411*1,09 'Přepočtené koeficientem množství</t>
  </si>
  <si>
    <t>299</t>
  </si>
  <si>
    <t>154315200</t>
  </si>
  <si>
    <t>Profily ocelové tenkostěnné otevřené tvaru C symetrické profily tvaru C symetrické jakost oceli  11 373.0  -   S235JR 100 x 40 x 15 x 2,5</t>
  </si>
  <si>
    <t>1268311907</t>
  </si>
  <si>
    <t>Poznámka k položce:
Hmotnost: 3,77 kg/m</t>
  </si>
  <si>
    <t>17,631*1,09 'Přepočtené koeficientem množství</t>
  </si>
  <si>
    <t>300</t>
  </si>
  <si>
    <t>767590192</t>
  </si>
  <si>
    <t>Montáž podlahových konstrukcí podlahových roštů, podlah připevněných Příplatek k cenám za úpravu roštů (krácení)</t>
  </si>
  <si>
    <t>1853568674</t>
  </si>
  <si>
    <t>"plech.profil BN-O 250/250/2,50 mm - 16ks/m2 á 3,460 kg/ks"</t>
  </si>
  <si>
    <t>"předpoklad rozsahu do 25% - bude upřesněno v rámci AD"</t>
  </si>
  <si>
    <t>((2,340*23,300+1,660*1,400+0,900*4,000+1,660*1,900)*(16*0,250*4))*25/100</t>
  </si>
  <si>
    <t>301</t>
  </si>
  <si>
    <t>-1610083067</t>
  </si>
  <si>
    <t>"výkr.č. D.1.1.2.3.1_Tabulka okenních dveřních výplní"</t>
  </si>
  <si>
    <t>"ozn.1" 5,270*3,020-((1,800*2,320)*2)</t>
  </si>
  <si>
    <t>"ozn.2" 5,270*3,020-((1,800*2,320)*2)</t>
  </si>
  <si>
    <t>"ozn.4" (4,855*0,900)*2</t>
  </si>
  <si>
    <t>"ozn.5" (1,200*2,180)*3</t>
  </si>
  <si>
    <t>"výkr.č. D.1.1.2.3.2_Tabulka okenních dveřních výplní"</t>
  </si>
  <si>
    <t>"ozn.6" 3,600*2,200</t>
  </si>
  <si>
    <t>"ozn.7" 4,800*2,200</t>
  </si>
  <si>
    <t>"ozn.8" 2,400*2,200</t>
  </si>
  <si>
    <t>"ozn.9" 4,800*3,020-((1,100*2,040)*2)</t>
  </si>
  <si>
    <t>"výkr.č. D.1.1.2.3.3_Tabulka okenních dveřních výplní"</t>
  </si>
  <si>
    <t>"ozn.12" 0,600*0,600</t>
  </si>
  <si>
    <t>"ozn.13" 3,000*1,500</t>
  </si>
  <si>
    <t>"ozn.14" 5,200*1,500</t>
  </si>
  <si>
    <t>"ozn.16" 4,000*1,500</t>
  </si>
  <si>
    <t>"ozn.17" (1,500*1,750)*4</t>
  </si>
  <si>
    <t>"ozn.18" 2,400*1,600</t>
  </si>
  <si>
    <t>"ozn.19" 1,800*1,600</t>
  </si>
  <si>
    <t>"ozn.20" 1,200*1,600</t>
  </si>
  <si>
    <t>"ozn.21" 0,600*1,600</t>
  </si>
  <si>
    <t>"výkr.č. D.1.1.2.3.4_Tabulka okenních dveřních výplní"</t>
  </si>
  <si>
    <t>"ozn.22" (0,900*10,910)*3</t>
  </si>
  <si>
    <t>"výkr.č. D.1.1.2.3.5_Tabulka vnitřních okenních dveřních výplní"</t>
  </si>
  <si>
    <t>"ozn.33" 2,500*2,700</t>
  </si>
  <si>
    <t>"ozn.35" 2,400*1,250</t>
  </si>
  <si>
    <t>302</t>
  </si>
  <si>
    <t>553AL.1</t>
  </si>
  <si>
    <t>dodávka vnějších a vnitřníchvýplní otvorů (stěny+okna mimo dveří) dle Tabulky okenních a dveřních výplní D.1.1.2.3.1-5 (průměrná cena na m2)</t>
  </si>
  <si>
    <t>-824372606</t>
  </si>
  <si>
    <t>303</t>
  </si>
  <si>
    <t>1295882300</t>
  </si>
  <si>
    <t>"ozn.4" 1,000</t>
  </si>
  <si>
    <t>"ozn.5" 1,000</t>
  </si>
  <si>
    <t>"ozn.11" 1,000</t>
  </si>
  <si>
    <t>"ozn.15" 1,000</t>
  </si>
  <si>
    <t>304</t>
  </si>
  <si>
    <t>553AL.2</t>
  </si>
  <si>
    <t>dodávka vnější výplní otvorů (dveře) dle Tabulky okenních a dveřních výplní D.1.1.2.3.1-4 (průměrná cena na m2)</t>
  </si>
  <si>
    <t>-779465748</t>
  </si>
  <si>
    <t>"ozn.4" 1*(1,200*3,020)</t>
  </si>
  <si>
    <t>"ozn.5" 1*(1,200*3,000)</t>
  </si>
  <si>
    <t>"ozn.11" 1*(1,050*2,100)</t>
  </si>
  <si>
    <t>"ozn.15" 1*(1,100*2,300)</t>
  </si>
  <si>
    <t>305</t>
  </si>
  <si>
    <t>767640221</t>
  </si>
  <si>
    <t>Montáž dveří ocelových vchodových dvoukřídlové bez nadsvětlíku</t>
  </si>
  <si>
    <t>754384251</t>
  </si>
  <si>
    <t>"ozn.1" 2,000</t>
  </si>
  <si>
    <t>"ozn.2" 2,000</t>
  </si>
  <si>
    <t>"ozn.10" 1,000</t>
  </si>
  <si>
    <t>"ozn.25" 1,000</t>
  </si>
  <si>
    <t>306</t>
  </si>
  <si>
    <t>1053822545</t>
  </si>
  <si>
    <t>"ozn.1" 2*(1,800*2,320)</t>
  </si>
  <si>
    <t>"ozn.2" 2*(1,800*2,320)</t>
  </si>
  <si>
    <t>"ozn.10" 1*(2,150*2,600)</t>
  </si>
  <si>
    <t>"ozn.25" 1*(2,050*2,500)</t>
  </si>
  <si>
    <t>307</t>
  </si>
  <si>
    <t>767640311</t>
  </si>
  <si>
    <t>Montáž dveří ocelových vnitřních jednokřídlových</t>
  </si>
  <si>
    <t>-1039636005</t>
  </si>
  <si>
    <t>"výkr.č. D.1.1.2.3.5_Tabulka Al vnitřních okenních a dveřních výplní"</t>
  </si>
  <si>
    <t>"ozn.32" 1,000</t>
  </si>
  <si>
    <t>"ozn.37" 1,000</t>
  </si>
  <si>
    <t>308</t>
  </si>
  <si>
    <t>553AL.3</t>
  </si>
  <si>
    <t>dodávka vnitřních výplní otvorů (dveře) dle Tabulky okenních a dveřních výplní D.1.1.2.3.5 (průměrná cena na m2)</t>
  </si>
  <si>
    <t>-1949374486</t>
  </si>
  <si>
    <t>"ozn.32" 1*(1,000*2,100)</t>
  </si>
  <si>
    <t>"ozn.37" 1*(0,900*2,000)</t>
  </si>
  <si>
    <t>309</t>
  </si>
  <si>
    <t>265555647</t>
  </si>
  <si>
    <t>"ozn.9" 1,000+1,000</t>
  </si>
  <si>
    <t>310</t>
  </si>
  <si>
    <t>553291010</t>
  </si>
  <si>
    <t>dveře automatické  posuvné,1 křídlé 1100 x 2040 mm, rám Al profily 38 mm, vnější, zasklení ditherm izolační</t>
  </si>
  <si>
    <t>1066094859</t>
  </si>
  <si>
    <t>311</t>
  </si>
  <si>
    <t>767646510</t>
  </si>
  <si>
    <t>Montáž dveří ocelových protipožárních uzávěrů jednokřídlových</t>
  </si>
  <si>
    <t>700702455</t>
  </si>
  <si>
    <t>"ozn.30" 1,000</t>
  </si>
  <si>
    <t>"ozn.31" 1,000</t>
  </si>
  <si>
    <t>"ozn.34" 1,000</t>
  </si>
  <si>
    <t>"ozn.36" 1,000</t>
  </si>
  <si>
    <t>312</t>
  </si>
  <si>
    <t>553AL.4</t>
  </si>
  <si>
    <t>dodávka vnitřních výplní otvorů (dveře) požárních dle Tabulky okenních a dveřních výplní D.1.1.2.3.5 (průměrná cena na m2)</t>
  </si>
  <si>
    <t>1957370337</t>
  </si>
  <si>
    <t>"ozn.30" 1*(1,000*2,100)</t>
  </si>
  <si>
    <t>"ozn.31" 1*(1,000*2,100)</t>
  </si>
  <si>
    <t>"ozn.34" 1*(1,000*2,100)</t>
  </si>
  <si>
    <t>"ozn.36" 1*(1,000*2,100)</t>
  </si>
  <si>
    <t>313</t>
  </si>
  <si>
    <t>767647911</t>
  </si>
  <si>
    <t>Oprava a údržba dveří výměna zámku</t>
  </si>
  <si>
    <t>-75081030</t>
  </si>
  <si>
    <t xml:space="preserve">Poznámka k souboru cen:_x000D_
1. V cenách není započtena výměna lišt; tyto práce se oceňují cenami 767 89-19 Opravy ostatních zámečnických konstrukcí – výměna lišt. </t>
  </si>
  <si>
    <t>"ozn.38" 8,000</t>
  </si>
  <si>
    <t>314</t>
  </si>
  <si>
    <t>767647912</t>
  </si>
  <si>
    <t>Oprava a údržba dveří výměna klik se štítky</t>
  </si>
  <si>
    <t>1300019195</t>
  </si>
  <si>
    <t>315</t>
  </si>
  <si>
    <t>549146320</t>
  </si>
  <si>
    <t>kování vrchní dveřní kování bezpečnostní včetně štítu PZ 72 klika-klika F4 krytka</t>
  </si>
  <si>
    <t>994670111</t>
  </si>
  <si>
    <t>Poznámka k položce:
č.zboží AKA00038 cena zahrnuje kování včetně rozet a montážního materiálu</t>
  </si>
  <si>
    <t>316</t>
  </si>
  <si>
    <t>767649191</t>
  </si>
  <si>
    <t>Montáž dveří ocelových doplňků dveří samozavírače hydraulického</t>
  </si>
  <si>
    <t>-1379782329</t>
  </si>
  <si>
    <t>317</t>
  </si>
  <si>
    <t>-2066253142</t>
  </si>
  <si>
    <t>318</t>
  </si>
  <si>
    <t>767649195.1</t>
  </si>
  <si>
    <t>Montáž dveří ocelových doplňků dveří druhého zámku - panikové kování</t>
  </si>
  <si>
    <t>1457666726</t>
  </si>
  <si>
    <t>"ozn.39" 1,000</t>
  </si>
  <si>
    <t>319</t>
  </si>
  <si>
    <t>549990001</t>
  </si>
  <si>
    <t>panikové kování pro 2kř. dveře</t>
  </si>
  <si>
    <t>1922010937</t>
  </si>
  <si>
    <t>320</t>
  </si>
  <si>
    <t>76764-ZA1</t>
  </si>
  <si>
    <t>D+M sestavy ozn. ZA 1 pro imobilní osoby dle vyhl.č.398/2009 Sb. (1x madlo pevné dl.900 mm, 1x madlo sklpné dl.750 mm, 1x madlo pevné dl.500 mm, nástěnné polohovatelné zrcadlo)</t>
  </si>
  <si>
    <t>-1788514944</t>
  </si>
  <si>
    <t>321</t>
  </si>
  <si>
    <t>76764-ZA2</t>
  </si>
  <si>
    <t>D+M sestavy ozn. ZA 2 pro imobilní osoby dle vyhl.č.398/2009 Sb. (sklopná sedačka do sprchy, 2x madlo pevné dl.600 mm)</t>
  </si>
  <si>
    <t>-1002676831</t>
  </si>
  <si>
    <t>322</t>
  </si>
  <si>
    <t>76764-ZA3</t>
  </si>
  <si>
    <t>D+M nerez zábradlí ozn. ZA 3 z leštěných trubek 48,3/3 mm, korozivzdorná ocel 1.4404 (AISI 316L)</t>
  </si>
  <si>
    <t>1592239285</t>
  </si>
  <si>
    <t>323</t>
  </si>
  <si>
    <t>76764-ZA4</t>
  </si>
  <si>
    <t>D+M nerez žebříku ozn. ZA 4 z leštěných trubek 48,3/3 mm + 22/3 mm, korozivzdorná ocel 1.4404 (AISI 316L)</t>
  </si>
  <si>
    <t>1880688841</t>
  </si>
  <si>
    <t>324</t>
  </si>
  <si>
    <t>76764-ZA5</t>
  </si>
  <si>
    <t>D+M sytémového spirálového schodiště pr.1,6 m o celkové výšce 4,6 m, 20 schod.stupňů (pororošt 33x33 mm), zábradlí výšky 1,0 m, materiál S235 JR, žárově pozinkováno</t>
  </si>
  <si>
    <t>192134767</t>
  </si>
  <si>
    <t>325</t>
  </si>
  <si>
    <t>76764-ZA6</t>
  </si>
  <si>
    <t>-1422046031</t>
  </si>
  <si>
    <t>326</t>
  </si>
  <si>
    <t>76764-ZA7</t>
  </si>
  <si>
    <t>-770922360</t>
  </si>
  <si>
    <t>327</t>
  </si>
  <si>
    <t>76764-ZA8</t>
  </si>
  <si>
    <t>Demontáž schodišťové pojízdné plošiny pro imobilní občany - úprava - zkrácení stávajícího zábradlí - viz.příloha č.2 výkr.č. D.1.1.2.5</t>
  </si>
  <si>
    <t>1343998493</t>
  </si>
  <si>
    <t>328</t>
  </si>
  <si>
    <t>76764-ZA9</t>
  </si>
  <si>
    <t>D+M zábradlí zásobovací komunikace ozn.ZA 9, dvoutrubkové TR 48,3/4 mm, výšky 900 mm včetně 6ks stojek do zabet.patek, žárově pozinkováno</t>
  </si>
  <si>
    <t>-1242684317</t>
  </si>
  <si>
    <t>329</t>
  </si>
  <si>
    <t>76764-ZA10</t>
  </si>
  <si>
    <t>D+M zábradlí opěrné zdi trafostanice ozn.ZA 10, dvoutrubkové TR 48,3/4 mm, výšky 900 mm včetně 10ks stojek a patních plechů, žárově pozinkováno</t>
  </si>
  <si>
    <t>-1388470062</t>
  </si>
  <si>
    <t>330</t>
  </si>
  <si>
    <t>76764-ZA12</t>
  </si>
  <si>
    <t>D+M systémové nebo svařované konzolové nosníky trubních rozvodů ozn. ZA 12 profil 50/50/4 mm</t>
  </si>
  <si>
    <t>-63730112</t>
  </si>
  <si>
    <t>331</t>
  </si>
  <si>
    <t>76764-ZA13</t>
  </si>
  <si>
    <t>D+M dvoukřídlé branky ozn. ZA 13 trubkové konstrukce s dtátěnou výplní, šířka křídel 900 mm, výška 2000 mm</t>
  </si>
  <si>
    <t>1833872437</t>
  </si>
  <si>
    <t>332</t>
  </si>
  <si>
    <t>76764-ZA14</t>
  </si>
  <si>
    <t>D+M plotové branky ozn.ZA 14, rozm.: 800x2000 mm z uzavř.profilů 40/40/4 mm, jednostranně opláštěná HPL deskou tl.12 mm, postranní rektifikovatelné sloupky</t>
  </si>
  <si>
    <t>955908080</t>
  </si>
  <si>
    <t>333</t>
  </si>
  <si>
    <t>76764-ZA15</t>
  </si>
  <si>
    <t>D+M žebříku na střechu ozn.ZA 15, rozm.: 500x4500 mm z profilů L 50/50/5 mm, příčle DN18</t>
  </si>
  <si>
    <t>-643233392</t>
  </si>
  <si>
    <t>334</t>
  </si>
  <si>
    <t>76764-ZA16</t>
  </si>
  <si>
    <t>D+M příčle mezi zděným sloupem a sloupem OS1 ozn.ZA 16 pro kotvení skluzavky,profil MSH 150/250/8 mm, dl.2000 mm</t>
  </si>
  <si>
    <t>-1103269638</t>
  </si>
  <si>
    <t>335</t>
  </si>
  <si>
    <t>76764-ZA17</t>
  </si>
  <si>
    <t>D+M dvoudílný poklop 1200/900 mm ozn. ZA 17, vodotěsný, plynotěsný, hliníkový</t>
  </si>
  <si>
    <t>1467989927</t>
  </si>
  <si>
    <t>336</t>
  </si>
  <si>
    <t>76764-ZA18</t>
  </si>
  <si>
    <t>D+M jednodílný poklop 600/900 mm ozn. ZA 18, vodotěsný, plynotěsný, hliníkový</t>
  </si>
  <si>
    <t>-1388387406</t>
  </si>
  <si>
    <t>337</t>
  </si>
  <si>
    <t>76764-ZA19</t>
  </si>
  <si>
    <t>D+M úprava konstrukce tobogánu ozn. ZA 19 (popis v poznámce)</t>
  </si>
  <si>
    <t>923020634</t>
  </si>
  <si>
    <t>Poznámka k položce:
Odstanění nátěrů a rzi ocelové konstrukce tobogánu (DN530 mm - 10m, DN121 - 60,5m, DN40 - 73,2 m, pásek 50/6 mm - 87,6 m, plech 4mm - 29,2m), stupeň otryskání Sa21/2, nátěr pro korozní kategorii C4, demontáž a zpětná montáž táhel DN22 včetně napínačů - 77,5m, demontáž plechů schodů a podest - 15,85 m2, zpětná montáž z nerez.plechu tl.6 mm třídy AISI 316L včetně ztužujících žeber.</t>
  </si>
  <si>
    <t>338</t>
  </si>
  <si>
    <t>998767103</t>
  </si>
  <si>
    <t>Přesun hmot pro zámečnické konstrukce stanovený z hmotnosti přesunovaného materiálu vodorovná dopravní vzdálenost do 50 m v objektech výšky přes 12 do 24 m</t>
  </si>
  <si>
    <t>-485628337</t>
  </si>
  <si>
    <t>339</t>
  </si>
  <si>
    <t>1576695300</t>
  </si>
  <si>
    <t>340</t>
  </si>
  <si>
    <t>771.R1</t>
  </si>
  <si>
    <t>Žlab Wiesbaden Silent</t>
  </si>
  <si>
    <t>-313183075</t>
  </si>
  <si>
    <t>341</t>
  </si>
  <si>
    <t>771.R2</t>
  </si>
  <si>
    <t>Obklad 12,5x25 cm včetně izolačních a podkladních vrstev</t>
  </si>
  <si>
    <t>-2120049224</t>
  </si>
  <si>
    <t>342</t>
  </si>
  <si>
    <t>771.R3</t>
  </si>
  <si>
    <t>Žlab Bamberg stěnový</t>
  </si>
  <si>
    <t>618734033</t>
  </si>
  <si>
    <t>343</t>
  </si>
  <si>
    <t>771.R4</t>
  </si>
  <si>
    <t>Obklad 12,5x25 cm</t>
  </si>
  <si>
    <t>260051603</t>
  </si>
  <si>
    <t>344</t>
  </si>
  <si>
    <t>771.R5</t>
  </si>
  <si>
    <t>Mozaika</t>
  </si>
  <si>
    <t>844422613</t>
  </si>
  <si>
    <t>345</t>
  </si>
  <si>
    <t>771.R6</t>
  </si>
  <si>
    <t>Dlažba ochoz včetně podkladních a izolačních vrstev</t>
  </si>
  <si>
    <t>1257731236</t>
  </si>
  <si>
    <t>346</t>
  </si>
  <si>
    <t>771.R7</t>
  </si>
  <si>
    <t>Keramické dlažby včetně podkladních a vyrovnávacích vrstev dle skladeb podlah</t>
  </si>
  <si>
    <t>47310400</t>
  </si>
  <si>
    <t>"m.č.201-212"</t>
  </si>
  <si>
    <t>18,320+93,700+2,270+3,990+3,980+50,310+23,750+15,650+48,650+3,430+2,460+2,330</t>
  </si>
  <si>
    <t>"m.č.220-223,225-232"</t>
  </si>
  <si>
    <t>233,090+275,220+26,340+11,260+7,680+9,480+4,140+2,620+22,260+20,170+7,480+10,340</t>
  </si>
  <si>
    <t>"m.č.240-241,245-248,250-261,264"</t>
  </si>
  <si>
    <t>10,770+37,970+16,880+12,420+12,420+12,420+6,170+6,000+4,680+4,920+10,370+6,000+3,550+3,870+4,100+3,450+3,370+3,630+23,710</t>
  </si>
  <si>
    <t>"výkr.č. D.1.1.9"</t>
  </si>
  <si>
    <t>"m.č.342-343"</t>
  </si>
  <si>
    <t>7,000+7,000</t>
  </si>
  <si>
    <t>347</t>
  </si>
  <si>
    <t>998771103</t>
  </si>
  <si>
    <t>Přesun hmot pro podlahy z dlaždic stanovený z hmotnosti přesunovaného materiálu vodorovná dopravní vzdálenost do 50 m v objektech výšky přes 12 do 24 m</t>
  </si>
  <si>
    <t>209597608</t>
  </si>
  <si>
    <t>348</t>
  </si>
  <si>
    <t>-659431550</t>
  </si>
  <si>
    <t>776</t>
  </si>
  <si>
    <t>Podlahy povlakové</t>
  </si>
  <si>
    <t>349</t>
  </si>
  <si>
    <t>776111112</t>
  </si>
  <si>
    <t>Příprava podkladu broušení podlah nového podkladu betonového</t>
  </si>
  <si>
    <t>660151693</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</si>
  <si>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</si>
  <si>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350</t>
  </si>
  <si>
    <t>776111311</t>
  </si>
  <si>
    <t>Příprava podkladu vysátí podlah</t>
  </si>
  <si>
    <t>-1808177915</t>
  </si>
  <si>
    <t>351</t>
  </si>
  <si>
    <t>776121311</t>
  </si>
  <si>
    <t>Příprava podkladu penetrace vodou ředitelná na savý podklad (válečkováním) ředěná v poměru 1:1 podlah</t>
  </si>
  <si>
    <t>964555850</t>
  </si>
  <si>
    <t>352</t>
  </si>
  <si>
    <t>776141112</t>
  </si>
  <si>
    <t>Příprava podkladu vyrovnání samonivelační stěrkou podlah min.pevnosti 20 MPa, tloušťky přes 3 do 5 mm</t>
  </si>
  <si>
    <t>-440842616</t>
  </si>
  <si>
    <t>353</t>
  </si>
  <si>
    <t>776221111</t>
  </si>
  <si>
    <t>Montáž podlahovin z PVC lepením standardním lepidlem z pásů standardních</t>
  </si>
  <si>
    <t>-914943082</t>
  </si>
  <si>
    <t>354</t>
  </si>
  <si>
    <t>284110180</t>
  </si>
  <si>
    <t>PVC heterogenní zátěžové akustické, nášlapná vrstva 0,70 mm, R 10, zátěž 34/42, otlak do 0,07mm, útlum 15dB,Bfl S1</t>
  </si>
  <si>
    <t>-1264543371</t>
  </si>
  <si>
    <t>237,58*1,1 'Přepočtené koeficientem množství</t>
  </si>
  <si>
    <t>355</t>
  </si>
  <si>
    <t>776223111</t>
  </si>
  <si>
    <t>Montáž podlahovin z PVC spoj podlah svařováním za tepla (včetně frézování)</t>
  </si>
  <si>
    <t>1947292434</t>
  </si>
  <si>
    <t>"psy PVC š.2000 mm"</t>
  </si>
  <si>
    <t>237,580/2,000</t>
  </si>
  <si>
    <t>356</t>
  </si>
  <si>
    <t>776421111</t>
  </si>
  <si>
    <t>Montáž lišt obvodových lepených</t>
  </si>
  <si>
    <t>-528704016</t>
  </si>
  <si>
    <t>"m.č.243" 5,945*2+4,755*2-0,800</t>
  </si>
  <si>
    <t>"m.č.244" 4,300*2+4,755*2-0,800</t>
  </si>
  <si>
    <t>"m.č.249" 1,635+8,100+0,300*2+3,550+1,500+3,000+4,200+2,750*2+6,300+13,600+8,500+13,800+3,800+2,820+2,160+12,720+9,500+12,300*2+9,400-0,800*9-0,900*2</t>
  </si>
  <si>
    <t>"m.č.262" 3,115*2+3,400*2-0,800*2</t>
  </si>
  <si>
    <t>"m.č.263" 2,600*2+5,445*2-0,800*2</t>
  </si>
  <si>
    <t>"m.č.265" 5,790*2+4,755*2-0,800*2</t>
  </si>
  <si>
    <t>"m.č.266" 3,000*2+4,755*2-0,800*2</t>
  </si>
  <si>
    <t>"m.č.267" 2,640*2+4,755*2-0,800</t>
  </si>
  <si>
    <t>357</t>
  </si>
  <si>
    <t>697512040</t>
  </si>
  <si>
    <t>lišta kobercová 5,5 x 0,9 x 250 cm</t>
  </si>
  <si>
    <t>-1606904843</t>
  </si>
  <si>
    <t>237,505*1,02 'Přepočtené koeficientem množství</t>
  </si>
  <si>
    <t>358</t>
  </si>
  <si>
    <t>776421311</t>
  </si>
  <si>
    <t>Montáž lišt přechodových samolepících</t>
  </si>
  <si>
    <t>832421552</t>
  </si>
  <si>
    <t>"m.č.243" 0,800</t>
  </si>
  <si>
    <t>"m.č.244" 0,800</t>
  </si>
  <si>
    <t>"m.č.249" 0,800*9+0,900*2</t>
  </si>
  <si>
    <t>"m.č.262" 0,800*2</t>
  </si>
  <si>
    <t>"m.č.263" 0,800</t>
  </si>
  <si>
    <t>"m.č.265" 0,800*2</t>
  </si>
  <si>
    <t>"m.č.266" 0,800</t>
  </si>
  <si>
    <t>"m.č.267" 0,800</t>
  </si>
  <si>
    <t>359</t>
  </si>
  <si>
    <t>590541100</t>
  </si>
  <si>
    <t>profil přechodový s pohyblivým ramenem podlahový hliník matně eloxovaný (8 x 20 x 2500mm)</t>
  </si>
  <si>
    <t>-1549473292</t>
  </si>
  <si>
    <t>16,2*1,02 'Přepočtené koeficientem množství</t>
  </si>
  <si>
    <t>360</t>
  </si>
  <si>
    <t>776421711</t>
  </si>
  <si>
    <t>Montáž lišt vložení pásků z podlahoviny do lišt včetně nařezání</t>
  </si>
  <si>
    <t>2111163579</t>
  </si>
  <si>
    <t>361</t>
  </si>
  <si>
    <t>-56816927</t>
  </si>
  <si>
    <t>237,505*0,11 'Přepočtené koeficientem množství</t>
  </si>
  <si>
    <t>362</t>
  </si>
  <si>
    <t>776991121</t>
  </si>
  <si>
    <t>Ostatní práce údržba nových podlahovin po pokládce čištění základní</t>
  </si>
  <si>
    <t>-1157663791</t>
  </si>
  <si>
    <t xml:space="preserve">Poznámka k souboru cen:_x000D_
1. V ceně 776 99-1121 jsou započteny náklady na vysátí podlahy a setření vlhkým mopem. 2. V ceně 776 99-1141 jsou započteny i náklady na dodání pasty. </t>
  </si>
  <si>
    <t>363</t>
  </si>
  <si>
    <t>998776103</t>
  </si>
  <si>
    <t>Přesun hmot pro podlahy povlakové stanovený z hmotnosti přesunovaného materiálu vodorovná dopravní vzdálenost do 50 m v objektech výšky přes 12 do 24 m</t>
  </si>
  <si>
    <t>937760413</t>
  </si>
  <si>
    <t>364</t>
  </si>
  <si>
    <t>998776192</t>
  </si>
  <si>
    <t>Přesun hmot pro podlahy povlakové stanovený z hmotnosti přesunovaného materiálu Příplatek k cenám za zvětšený přesun přes vymezenou největší dopravní vzdálenost do 100 m</t>
  </si>
  <si>
    <t>1963759102</t>
  </si>
  <si>
    <t>365</t>
  </si>
  <si>
    <t>781.R1</t>
  </si>
  <si>
    <t>Vnitřní obklady včetně podkladních a izolačních vrstev</t>
  </si>
  <si>
    <t>1208247788</t>
  </si>
  <si>
    <t>366</t>
  </si>
  <si>
    <t>998781103</t>
  </si>
  <si>
    <t>Přesun hmot pro obklady keramické stanovený z hmotnosti přesunovaného materiálu vodorovná dopravní vzdálenost do 50 m v objektech výšky přes 12 do 24 m</t>
  </si>
  <si>
    <t>-100464657</t>
  </si>
  <si>
    <t>367</t>
  </si>
  <si>
    <t>1583555643</t>
  </si>
  <si>
    <t>368</t>
  </si>
  <si>
    <t>74073882</t>
  </si>
  <si>
    <t>369</t>
  </si>
  <si>
    <t>1632487051</t>
  </si>
  <si>
    <t>"m.č.340" 623,250</t>
  </si>
  <si>
    <t>"m.č.341" 11,290</t>
  </si>
  <si>
    <t>370</t>
  </si>
  <si>
    <t>-232099833</t>
  </si>
  <si>
    <t>371</t>
  </si>
  <si>
    <t>783932171</t>
  </si>
  <si>
    <t>Vyrovnání podkladu betonových podlah celoplošně, tloušťky do 3 mm modifikovanou cementovou stěrkou</t>
  </si>
  <si>
    <t>367757546</t>
  </si>
  <si>
    <t>372</t>
  </si>
  <si>
    <t>1884279918</t>
  </si>
  <si>
    <t>373</t>
  </si>
  <si>
    <t>783947151</t>
  </si>
  <si>
    <t>Krycí (uzavírací) nátěr betonových podlah jednonásobný polyuretanový vodou ředitelný</t>
  </si>
  <si>
    <t>1765821482</t>
  </si>
  <si>
    <t>374</t>
  </si>
  <si>
    <t>783990001</t>
  </si>
  <si>
    <t>Nátěry systetické Z+2xemail zámečnických a ocelových konstrukcí dle PD</t>
  </si>
  <si>
    <t>-216013298</t>
  </si>
  <si>
    <t>375</t>
  </si>
  <si>
    <t>784.R1</t>
  </si>
  <si>
    <t>Vnitřní malby včetně podkladních a ochranných konstrukcí, vyčištění, případného vyrovnání, penetrace, zakrývání apod.</t>
  </si>
  <si>
    <t>-2093355659</t>
  </si>
  <si>
    <t>787</t>
  </si>
  <si>
    <t>Dokončovací práce - zasklívání</t>
  </si>
  <si>
    <t>376</t>
  </si>
  <si>
    <t>787313430</t>
  </si>
  <si>
    <t>Výměna skel střešního světlíku ozn.27 - demontáž krycích a přítlačných lišt, nové přítlačné a krycí lišty, izolační trojsklo U=0,90 W/m2K, vrchní sklo kalené, spodné bezpečnostní vrstvené</t>
  </si>
  <si>
    <t>233532202</t>
  </si>
  <si>
    <t>377</t>
  </si>
  <si>
    <t>787313430.1</t>
  </si>
  <si>
    <t>Výměna skel ozn.3 - demontáž krycích a přítlačných lišt, nové přítlačné a krycí lišty, izolační trojsklo U=0,90 W/m2K, oboustranně bezpečnostní</t>
  </si>
  <si>
    <t>-627236630</t>
  </si>
  <si>
    <t>"ozn.3" 2*(7,060*(2,400+1,250))</t>
  </si>
  <si>
    <t>378</t>
  </si>
  <si>
    <t>787313431</t>
  </si>
  <si>
    <t>Strukturální zasklení střechy ozn.23 (13420x4700 mm) vytvořené pomocí nasazovací systémové konstrukce, izolační trojsklo U=0,90 W/m2K, vrchní sklo kalené, spodní bezpečnostní vrstvené, včetně nosné Al konstrukce</t>
  </si>
  <si>
    <t>328039959</t>
  </si>
  <si>
    <t>13,420*4,700</t>
  </si>
  <si>
    <t>379</t>
  </si>
  <si>
    <t>787313432</t>
  </si>
  <si>
    <t>Strukturální zasklení střechy ozn.24 (11700-3000x4400 mm) vytvořené pomocí nasazovací systémové konstrukce, izolační trojsklo U=0,90 W/m2K, vrchní sklo kalené, spodní bezpečnostní vrstvené, včetně nosné Al konstrukce</t>
  </si>
  <si>
    <t>-484381655</t>
  </si>
  <si>
    <t>(3,000+11,700)*4,700/2</t>
  </si>
  <si>
    <t>380</t>
  </si>
  <si>
    <t>787313433</t>
  </si>
  <si>
    <t>Strukturální zasklení střechy ozn.28 (94,340 m2) nad ochlazovacím bazénkem vytvořené pomocí nasazovací systémové konstrukce, jednovrstvé sklo kalené tl.16 mm, včetně nosné konstrukce</t>
  </si>
  <si>
    <t>-1885273629</t>
  </si>
  <si>
    <t>"ozn.28" 94,340</t>
  </si>
  <si>
    <t>381</t>
  </si>
  <si>
    <t>998787103</t>
  </si>
  <si>
    <t>Přesun hmot pro zasklívání stanovený z hmotnosti přesunovaného materiálu vodorovná dopravní vzdálenost do 50 m v objektech výšky přes 12 do 24 m</t>
  </si>
  <si>
    <t>474384437</t>
  </si>
  <si>
    <t>382</t>
  </si>
  <si>
    <t>998787192</t>
  </si>
  <si>
    <t>Přesun hmot pro zasklívání stanovený z hmotnosti přesunovaného materiálu Příplatek k cenám za zvětšený přesun přes vymezenou největší dopravní vzdálenost do 100 m</t>
  </si>
  <si>
    <t>1328728732</t>
  </si>
  <si>
    <t>21-M</t>
  </si>
  <si>
    <t>Elektromontáže</t>
  </si>
  <si>
    <t>383</t>
  </si>
  <si>
    <t>Elektroinstalace - silnoproud</t>
  </si>
  <si>
    <t>683492959</t>
  </si>
  <si>
    <t>384</t>
  </si>
  <si>
    <t>210.1</t>
  </si>
  <si>
    <t>Platební odbavovací systém</t>
  </si>
  <si>
    <t>-343495900</t>
  </si>
  <si>
    <t>385</t>
  </si>
  <si>
    <t>210.2</t>
  </si>
  <si>
    <t>Elektroinstalace - slaboproud</t>
  </si>
  <si>
    <t>-1838938513</t>
  </si>
  <si>
    <t>386</t>
  </si>
  <si>
    <t>210.3</t>
  </si>
  <si>
    <t>Zednické výpomoci pro elektro</t>
  </si>
  <si>
    <t>-1058964612</t>
  </si>
  <si>
    <t>22-M</t>
  </si>
  <si>
    <t>Montáže technologických zařízení pro dopravní stavby</t>
  </si>
  <si>
    <t>387</t>
  </si>
  <si>
    <t>220060411.1</t>
  </si>
  <si>
    <t>Montáž těsnění prostupu korozivzdornými prstenci</t>
  </si>
  <si>
    <t>1905982229</t>
  </si>
  <si>
    <t>"DN63" 2,000</t>
  </si>
  <si>
    <t>"DN75" 6,000</t>
  </si>
  <si>
    <t>"DN90" 8,000</t>
  </si>
  <si>
    <t>"DN110" 4,000</t>
  </si>
  <si>
    <t>"DN160" 10,000</t>
  </si>
  <si>
    <t>"DN225" 2,000</t>
  </si>
  <si>
    <t>"DN280" 18,000</t>
  </si>
  <si>
    <t>388</t>
  </si>
  <si>
    <t>552914050</t>
  </si>
  <si>
    <t>těsnění pryžové EPDM s ocelovou vložkou DN 65  tlak 1,0 - 4,0 Mpa</t>
  </si>
  <si>
    <t>1617441093</t>
  </si>
  <si>
    <t>389</t>
  </si>
  <si>
    <t>552914060</t>
  </si>
  <si>
    <t>těsnění pryžové EPDM s ocelovou vložkou DN 80  tlak 1,0 - 4,0 Mpa</t>
  </si>
  <si>
    <t>223732689</t>
  </si>
  <si>
    <t>390</t>
  </si>
  <si>
    <t>552914060.1</t>
  </si>
  <si>
    <t>Příslušenství k litinovým tvarovkám těsnění GONAP, pryžová s ocelovou vložkou typ G-S-G (NBR) a G-S-W (EPDM) DN 90  tlak 1,0 - 4,0 Mpa</t>
  </si>
  <si>
    <t>863107741</t>
  </si>
  <si>
    <t>391</t>
  </si>
  <si>
    <t>552914070</t>
  </si>
  <si>
    <t>těsnění pryžové EPDM s ocelovou vložkou DN 100  tlak 1,0 - 4,0 Mpa</t>
  </si>
  <si>
    <t>1818541108</t>
  </si>
  <si>
    <t>392</t>
  </si>
  <si>
    <t>552914090</t>
  </si>
  <si>
    <t>těsnění pryžové EPDM s ocelovou vložkou DN 150  tlak 1,0 - 1,6 Mpa</t>
  </si>
  <si>
    <t>425900866</t>
  </si>
  <si>
    <t>393</t>
  </si>
  <si>
    <t>552914110</t>
  </si>
  <si>
    <t>těsnění pryžové EPDM s ocelovou vložkou DN 250  tlak 1,0 - 1,6 Mpa</t>
  </si>
  <si>
    <t>399921311</t>
  </si>
  <si>
    <t>394</t>
  </si>
  <si>
    <t>552914130</t>
  </si>
  <si>
    <t>těsnění pryžové EPDM s ocelovou vložkou DN 300  tlak 1,6 Mpa</t>
  </si>
  <si>
    <t>1250099358</t>
  </si>
  <si>
    <t>34-M</t>
  </si>
  <si>
    <t>Montáže energ. a tepelných zařízení</t>
  </si>
  <si>
    <t>395</t>
  </si>
  <si>
    <t>340.R01</t>
  </si>
  <si>
    <t>Saunová kabina</t>
  </si>
  <si>
    <t>-1262751190</t>
  </si>
  <si>
    <t>396</t>
  </si>
  <si>
    <t>340.R02</t>
  </si>
  <si>
    <t>Tepelná čerpadla</t>
  </si>
  <si>
    <t>1084634115</t>
  </si>
  <si>
    <t>35-M</t>
  </si>
  <si>
    <t>Montáž čerpadel, kompr.a vodoh.zař.</t>
  </si>
  <si>
    <t>397</t>
  </si>
  <si>
    <t>330.R01</t>
  </si>
  <si>
    <t>Bazénová technologie (viz.samostatná příloha) - dodávka, montáž, demontáž stáv.zařízení, doprava, komplexní vyzkoušení, zaregulování, zaškolení obsluhy</t>
  </si>
  <si>
    <t>1058244237</t>
  </si>
  <si>
    <t>398</t>
  </si>
  <si>
    <t>330.R02</t>
  </si>
  <si>
    <t>Nerezové brouzdaliště včetně atrakcí</t>
  </si>
  <si>
    <t>-1033590386</t>
  </si>
  <si>
    <t>399</t>
  </si>
  <si>
    <t>330.R03</t>
  </si>
  <si>
    <t>Tobogán - viz.PD a TZ (stručný popis v poznámce)</t>
  </si>
  <si>
    <t>1139943263</t>
  </si>
  <si>
    <t>Poznámka k položce:
Položka obsahuje :
Výměna laminátových dílů tobogánu včetně náhrady ocelových připojovacích konstrukcí nerezovými prvky AISI 316L, délka 56,3 m, otovřené koryto tvaru vajíčka hl.min.700 mm, materiál GPR tl.min. 7-8 mm (vyztužená skelná vlákna z polyesteru, min. 35% skelných vláken, včetně výrobní dokumentace (koordinace s ZA19) a provozní zkoušky dle ČSN EN 1069-1 s protokolem od nezávislé zkušebny.</t>
  </si>
  <si>
    <t>400</t>
  </si>
  <si>
    <t>330.ZV</t>
  </si>
  <si>
    <t>Zednické výpomoci pro oddíl 35-M (sekání, vrtání, průrazy, zazdívky, zaomítnutí začištění apod.)</t>
  </si>
  <si>
    <t>1365385599</t>
  </si>
  <si>
    <t>05 - VRN</t>
  </si>
  <si>
    <t>VRN - Vedlejší rozpočtové náklady</t>
  </si>
  <si>
    <t xml:space="preserve">    VRN1 - Průzkumné, geodetické a projektové práce</t>
  </si>
  <si>
    <t xml:space="preserve">    VRN3 - Zařízení staveniště</t>
  </si>
  <si>
    <t xml:space="preserve">    VRN4 - Inženýrská činnost</t>
  </si>
  <si>
    <t xml:space="preserve">    VRN5 - Finanční náklady</t>
  </si>
  <si>
    <t xml:space="preserve">    VRN6 - Územní vlivy</t>
  </si>
  <si>
    <t xml:space="preserve">    VRN7 - Provozní vlivy</t>
  </si>
  <si>
    <t xml:space="preserve">    VRN9 - Ostatní náklady</t>
  </si>
  <si>
    <t>Vedlejší rozpočtové náklady</t>
  </si>
  <si>
    <t>VRN1</t>
  </si>
  <si>
    <t>Průzkumné, geodetické a projektové práce</t>
  </si>
  <si>
    <t>011314000</t>
  </si>
  <si>
    <t>Průzkumné, geodetické a projektové práce průzkumné práce archeologická činnost archeologický dohled</t>
  </si>
  <si>
    <t>1024</t>
  </si>
  <si>
    <t>-1483044002</t>
  </si>
  <si>
    <t>012203000</t>
  </si>
  <si>
    <t>Průzkumné, geodetické a projektové práce geodetické práce při provádění stavby</t>
  </si>
  <si>
    <t>-1741012952</t>
  </si>
  <si>
    <t>012303000</t>
  </si>
  <si>
    <t>Průzkumné, geodetické a projektové práce geodetické práce po výstavbě</t>
  </si>
  <si>
    <t>976045188</t>
  </si>
  <si>
    <t>013244000</t>
  </si>
  <si>
    <t>Průzkumné, geodetické a projektové práce projektové práce dokumentace stavby (výkresová a textová) pro provádění stavby, dílenská dokumentace</t>
  </si>
  <si>
    <t>1630497270</t>
  </si>
  <si>
    <t>013254000</t>
  </si>
  <si>
    <t>Průzkumné, geodetické a projektové práce projektové práce dokumentace stavby (výkresová a textová) skutečného provedení stavby</t>
  </si>
  <si>
    <t>-756936063</t>
  </si>
  <si>
    <t>VRN3</t>
  </si>
  <si>
    <t>Zařízení staveniště</t>
  </si>
  <si>
    <t>032103000</t>
  </si>
  <si>
    <t>Zařízení staveniště vybavení staveniště náklady na stavební buňky</t>
  </si>
  <si>
    <t>1998893368</t>
  </si>
  <si>
    <t>032403000</t>
  </si>
  <si>
    <t>Zařízení staveniště vybavení staveniště provizorní komunikace</t>
  </si>
  <si>
    <t>-1808005371</t>
  </si>
  <si>
    <t>032903000</t>
  </si>
  <si>
    <t>Zařízení staveniště vybavení staveniště náklady na provoz a údržbu vybavení staveniště</t>
  </si>
  <si>
    <t>-48359544</t>
  </si>
  <si>
    <t>034503000</t>
  </si>
  <si>
    <t>Zařízení staveniště zabezpečení staveniště informační tabule</t>
  </si>
  <si>
    <t>1900046561</t>
  </si>
  <si>
    <t>039103000</t>
  </si>
  <si>
    <t>Zařízení staveniště zrušení zařízení staveniště rozebrání, bourání a odvoz</t>
  </si>
  <si>
    <t>-1129611887</t>
  </si>
  <si>
    <t>VRN4</t>
  </si>
  <si>
    <t>Inženýrská činnost</t>
  </si>
  <si>
    <t>042603000</t>
  </si>
  <si>
    <t>Inženýrská činnost posudky plán zkoušek</t>
  </si>
  <si>
    <t>101119043</t>
  </si>
  <si>
    <t>042703000</t>
  </si>
  <si>
    <t>Inženýrská činnost posudky technické požadavky na výrobky</t>
  </si>
  <si>
    <t>-1236626551</t>
  </si>
  <si>
    <t>045303000</t>
  </si>
  <si>
    <t>Inženýrská činnost kompletační a koordinační činnost koordinační činnost</t>
  </si>
  <si>
    <t>-1951310502</t>
  </si>
  <si>
    <t>049103000</t>
  </si>
  <si>
    <t>Inženýrská činnost inženýrská činnost ostatní náklady vzniklé v souvislosti s realizací stavby</t>
  </si>
  <si>
    <t>1367079391</t>
  </si>
  <si>
    <t>VRN5</t>
  </si>
  <si>
    <t>Finanční náklady</t>
  </si>
  <si>
    <t>052103000</t>
  </si>
  <si>
    <t>Finanční náklady finanční rezerva rezerva investora</t>
  </si>
  <si>
    <t>216327176</t>
  </si>
  <si>
    <t>VRN6</t>
  </si>
  <si>
    <t>Územní vlivy</t>
  </si>
  <si>
    <t>062002000</t>
  </si>
  <si>
    <t>Hlavní tituly průvodních činností a nákladů územní vlivy ztížené dopravní podmínky</t>
  </si>
  <si>
    <t>1213709812</t>
  </si>
  <si>
    <t>VRN7</t>
  </si>
  <si>
    <t>Provozní vlivy</t>
  </si>
  <si>
    <t>071103000</t>
  </si>
  <si>
    <t>Provozní vlivy provoz investora, třetích osob provoz investora</t>
  </si>
  <si>
    <t>-796007305</t>
  </si>
  <si>
    <t>073002000</t>
  </si>
  <si>
    <t>Hlavní tituly průvodních činností a nákladů provozní vlivy ztížený pohyb vozidel v centrech měst</t>
  </si>
  <si>
    <t>-1689484625</t>
  </si>
  <si>
    <t>VRN9</t>
  </si>
  <si>
    <t>Ostatní náklady</t>
  </si>
  <si>
    <t>092103001</t>
  </si>
  <si>
    <t>Ostatní náklady související s provozem náklady na zkušební provoz</t>
  </si>
  <si>
    <t>60479157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</si>
  <si>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</si>
  <si>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</si>
  <si>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</si>
  <si>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</si>
  <si>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</si>
  <si>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</si>
  <si>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</si>
  <si>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</si>
  <si>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</si>
  <si>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</si>
  <si>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</si>
  <si>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</si>
  <si>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</si>
  <si>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</si>
  <si>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</si>
  <si>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</si>
  <si>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</si>
  <si>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</si>
  <si>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</si>
  <si>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</si>
  <si>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</si>
  <si>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</si>
  <si>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</si>
  <si>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</si>
  <si>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</si>
  <si>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</si>
  <si>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</si>
  <si>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</si>
  <si>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</si>
  <si>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</si>
  <si>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</si>
  <si>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</si>
  <si>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</si>
  <si>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</si>
  <si>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</si>
  <si>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</si>
  <si>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</si>
  <si>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</si>
  <si>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</si>
  <si>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</si>
  <si>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</si>
  <si>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</si>
  <si>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</si>
  <si>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</si>
  <si>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</si>
  <si>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</si>
  <si>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</si>
  <si>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</si>
  <si>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</si>
  <si>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</si>
  <si>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</si>
  <si>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</si>
  <si>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</si>
  <si>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</si>
  <si>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</si>
  <si>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</si>
  <si>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</si>
  <si>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</si>
  <si>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</si>
  <si>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</si>
  <si>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</si>
  <si>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</si>
  <si>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</si>
  <si>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</si>
  <si>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</si>
  <si>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</si>
  <si>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</si>
  <si>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</si>
  <si>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</si>
  <si>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</si>
  <si>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</si>
  <si>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</si>
  <si>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</si>
  <si>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</si>
  <si>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</si>
  <si>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</si>
  <si>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</si>
  <si>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</si>
  <si>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</si>
  <si>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</si>
  <si>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</si>
  <si>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</si>
  <si>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</si>
  <si>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</si>
  <si>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</si>
  <si>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</si>
  <si>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</si>
  <si>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</si>
  <si>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</si>
  <si>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</si>
  <si>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</si>
  <si>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</si>
  <si>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</si>
  <si>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</si>
  <si>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</si>
  <si>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</si>
  <si>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</si>
  <si>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</si>
  <si>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</si>
  <si>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</si>
  <si>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</si>
  <si>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</si>
  <si>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</si>
  <si>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</si>
  <si>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</si>
  <si>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</si>
  <si>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</si>
  <si>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</si>
  <si>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</si>
  <si>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</si>
  <si>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</si>
  <si>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</si>
  <si>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</si>
  <si>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</si>
  <si>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</si>
  <si>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</si>
  <si>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</si>
  <si>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</si>
  <si>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</si>
  <si>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</si>
  <si>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</si>
  <si>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</si>
  <si>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</si>
  <si>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</si>
  <si>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</si>
  <si>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</si>
  <si>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</si>
  <si>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</si>
  <si>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</si>
  <si>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</si>
  <si>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</si>
  <si>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</si>
  <si>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</si>
  <si>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</si>
  <si>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</si>
  <si>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</si>
  <si>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</si>
  <si>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</si>
  <si>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</si>
  <si>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</si>
  <si>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</si>
  <si>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</si>
  <si>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</si>
  <si>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</si>
  <si>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</si>
  <si>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</si>
  <si>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</si>
  <si>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</si>
  <si>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</si>
  <si>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</si>
  <si>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</si>
  <si>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</si>
  <si>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</si>
  <si>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</si>
  <si>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</si>
  <si>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</si>
  <si>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</si>
  <si>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</si>
  <si>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</si>
  <si>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</si>
  <si>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</si>
  <si>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</si>
  <si>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</si>
  <si>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</si>
  <si>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</si>
  <si>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</si>
  <si>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</si>
  <si>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</si>
  <si>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</si>
  <si>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</si>
  <si>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</si>
  <si>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</si>
  <si>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</si>
  <si>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</si>
  <si>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</si>
  <si>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</si>
  <si>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</si>
  <si>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</si>
  <si>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</si>
  <si>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</si>
  <si>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</si>
  <si>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t>AQUACENTRUM TEPLICE : nerezové dětské brouzdaliště</t>
  </si>
  <si>
    <t>Soupis dodáveka prací</t>
  </si>
  <si>
    <t>Položka</t>
  </si>
  <si>
    <t>Popis položky</t>
  </si>
  <si>
    <t>počet</t>
  </si>
  <si>
    <t>Jednotková cena</t>
  </si>
  <si>
    <t>1.</t>
  </si>
  <si>
    <t>Těleso bazénové vany skimmerové provedení</t>
  </si>
  <si>
    <t>bližší popis</t>
  </si>
  <si>
    <t xml:space="preserve">Jedná se o kompletně smontovanou a vodotěsně svařenou konstrukci obvodových stěn bazénové vany včetně příslušenství specifikovaného v projektové části, které není zahrnuto v samostatných rozpočtových položkách (výztuže, šikmé vzpěry, kotevní desky, kotevní mat. a pod.). Provedení je vyhotoveno dle dispozic uvedených v technických podkladech, provedení svarů dle ČSN EN ISO 3834-2, svary mořeny bez mechanického opracování.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t>
  </si>
  <si>
    <t>2.</t>
  </si>
  <si>
    <t>Dno bazénu  s protiskluznou úpravou</t>
  </si>
  <si>
    <r>
      <t>m</t>
    </r>
    <r>
      <rPr>
        <vertAlign val="superscript"/>
        <sz val="10"/>
        <color indexed="8"/>
        <rFont val="Arial"/>
        <family val="2"/>
        <charset val="238"/>
      </rPr>
      <t>2</t>
    </r>
  </si>
  <si>
    <t xml:space="preserve">Dno bazénu je tvořeno jednostranně raženým plechem, prolis o průměru 10mm, výška prolisu 1,1-1,5 mm, osová rozteč prolisů 20mm, které musí odpovídat normě ČSN EN 13451-1 zatřídění 24°.  Přesazení dnových plechů přes sebe je min. 10 mm. Dno je vodotěsně navařeno na bazénové stěny a jednotlivé vestavby. Součástí dna jsou veškeré výztužné prvky určené pro případné zlomy ve dně. Uložení dna je dle PD.                                                                                                                                                                                                            
      </t>
  </si>
  <si>
    <t>3.</t>
  </si>
  <si>
    <t>Ztracené bednění nerezové</t>
  </si>
  <si>
    <t xml:space="preserve">Jedná se o nerezový ohýbaný profil vodotěsně navařený na zadní lem bazénu. Slouží jako ztracené bednění pro další stavební úpravy a zároveň jako plocha pro napojení vodorovné hydroizolace.Tl. plechu 1,5mm,materiál a tvar dle PD.      </t>
  </si>
  <si>
    <t>4.</t>
  </si>
  <si>
    <t>Mimoúrovňový spojovací skluz</t>
  </si>
  <si>
    <t xml:space="preserve">Slouží jako spojovací prvek mezi jednotlivými úrovněmi ploch dětských bazénů. Povrch, tvar a provedení dle PD a podle platných legislativních předpisů - ČSN EN 1090-1. 
Provedení jako samonosná konstrukce hladkého dna spojující dvě úrovně bazénové sestavy, včetně podélných nosníků dle statických požadavků . Bočnice a spojovací plochy jsou součástí tělesa bazénu. Důraz je kladen na rovnoměrné skrápění spojovací plochy skluzavky vodou. Provedení v souladu s ČSN EN 13451. 
</t>
  </si>
  <si>
    <t>5.</t>
  </si>
  <si>
    <t>Dnová vtoková tryska  s bezšroubovým uzávěrem krytu</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</si>
  <si>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otvoru s tryskami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poloze.Uzávěr krytu je možné snadno ovládat /otevírat/ tlačným klíčem a to i v případě nevypuštěného bazénu. Požadavek na doložení technického listu bezšroubového rychlouzávěru.</t>
  </si>
  <si>
    <t>6.</t>
  </si>
  <si>
    <t>Odtok z přelivného žlábku</t>
  </si>
  <si>
    <t>Slouží k plynulému odvodu bazénové vody z přelivného žlábku, jeho umístěním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                                         .</t>
  </si>
  <si>
    <t>7.</t>
  </si>
  <si>
    <t>Tlumič hluku pro odtok ze žlábku</t>
  </si>
  <si>
    <t>Slouží k snížení hlučnosti vznikající v místě odtoku ze žlábku především u vnitřních bazénů. Tlumič je navržen jako jednoduše upevňovaný segment do konstrukce přelivného žlábku. Rozměry a provedení dle PD .                                         .</t>
  </si>
  <si>
    <t>8.</t>
  </si>
  <si>
    <t>Vlnolam ve žlábku</t>
  </si>
  <si>
    <t xml:space="preserve">Směrová regulace proudu vody v rohovém dílu žlábku je tvořená přivařenými nerezovými žebry ke dnu žlábku, tvarově uzpůsobené požadovanému proudění vody ve žlábku. </t>
  </si>
  <si>
    <t>9.</t>
  </si>
  <si>
    <t>Odtok ze dna bazénu s bezšroubovým uzávěrem krytu</t>
  </si>
  <si>
    <r>
      <t xml:space="preserve">Slouží k vypouštění vody z bazénu a zároveň k přisávání bazénové vody ze dna bazénu do cirkulačního okruhu úpravy vody. Velikost a tvar dle PD, skládá se z uzavřené krabicové konstrukce, pevně ukotvené k betonovému základu a navařené na bazénové dno. </t>
    </r>
    <r>
      <rPr>
        <sz val="10"/>
        <color indexed="8"/>
        <rFont val="Arial"/>
        <family val="2"/>
        <charset val="238"/>
      </rPr>
      <t>Odtok</t>
    </r>
    <r>
      <rPr>
        <sz val="10"/>
        <rFont val="Arial"/>
        <family val="2"/>
        <charset val="238"/>
      </rPr>
      <t xml:space="preserve"> je opatřen demontovatelným bezpečnostním děrovaným krytem s těsněním z elastického pryžového materiálu. Umístění krytu v úrovni dna bazénu. Odvodní potrubí do vzdálenosti 0,50 m od hrany bazénu, ukončeného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poloze.Uzávěr krytu je možné snadno ovládat /otevírat/ tlačným klíčem a to i v případě nevypuštěného bazénu. Požadavek na doložení technického listu bezšroubového rychlouzávěru.
</t>
    </r>
    <r>
      <rPr>
        <sz val="10"/>
        <color indexed="50"/>
        <rFont val="Arial"/>
        <family val="2"/>
        <charset val="238"/>
      </rPr>
      <t/>
    </r>
  </si>
  <si>
    <t>10.</t>
  </si>
  <si>
    <t>Tryska pro měření chlóru ve stěně bazénu</t>
  </si>
  <si>
    <r>
      <rPr>
        <sz val="10"/>
        <rFont val="Arial"/>
        <family val="2"/>
        <charset val="238"/>
      </rPr>
      <t xml:space="preserve">Slouží pro měření obsahu Cl v bazénové vodě, sestávající se z klenutého děrovaného víka z nerezové oceli s přivařeným vestavným hrncem a potrubí do vzdálenosti 0,50 m od hrany bazénu, ukončeného lemem a přírubou musí odpovídat platné PD a  ČSN EN 1092-1. </t>
    </r>
    <r>
      <rPr>
        <sz val="10"/>
        <rFont val="Arial"/>
        <family val="2"/>
        <charset val="238"/>
      </rPr>
      <t>Musí být dodrženy bezpečnostně technické požadavky dle ČSN EN 13451 část 1/3  (např. doklad o kontrole zachycování vlasů).</t>
    </r>
    <r>
      <rPr>
        <sz val="10"/>
        <color indexed="10"/>
        <rFont val="Arial"/>
        <family val="2"/>
        <charset val="238"/>
      </rPr>
      <t xml:space="preserve">
</t>
    </r>
  </si>
  <si>
    <t>11.</t>
  </si>
  <si>
    <t>Roštnice přímá   PP</t>
  </si>
  <si>
    <t xml:space="preserve">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max. 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standard bílá nebo šedá. Nepřipouští se jednopáteřní propojení prvků roštnice k sobě vzájemným zásunem na pero drážku.                                                                                                                                                                                                                                                                                                                                                                                                                                                                                                                                                                                                                                                        
</t>
  </si>
  <si>
    <t>12.</t>
  </si>
  <si>
    <t>Roštnice rohová PP</t>
  </si>
  <si>
    <t xml:space="preserve">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 zatřídění 24° a musí být umístěny příčně k přelivnému žlábku. Šířka roštnicových  prutů max.10mm, mezera max. 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Rohová roštnice musí mít stejný design a stejnou propustnost bazénové vody jako u roštnic v přímém provedení včetně dvoubodového napojení na přímé roštnice . Materiál polypropylén, standard bílá nebo šedá.Nepřipouští se jednopáteřní propojení prvků roštnice k sobě vzájemným zásunem na pero drážku.                                                                                                                                                                                                                      
</t>
  </si>
  <si>
    <t>13.</t>
  </si>
  <si>
    <t xml:space="preserve">Bezpečnostní značka - informační piktogramy </t>
  </si>
  <si>
    <t xml:space="preserve">Bezpečnostní značka s piktogramem např. "pro neplavce, hl. vody". Umístění v jedné úrovni s horní stranou roštnice, bez výstupků a ostrých hran.
Deska s označením modrá nebo červená, rám a symbolika bílá.
</t>
  </si>
  <si>
    <t>14.</t>
  </si>
  <si>
    <t xml:space="preserve">Směrová regulace proudu vody v rohovém dílu žlábku. Tvořená přivařenými nerezovými žebry ke dnu žlábku, tvarově  žebra uzpůsobené požadovanému proudění vody ve žlábku. </t>
  </si>
  <si>
    <t>15.</t>
  </si>
  <si>
    <t>Servisní kufřík</t>
  </si>
  <si>
    <t xml:space="preserve">Plastový kufřík s uzavíratelným poklopem. Obsahuje základní materiály a nástroje pro údržbu a servis nerezových bazénů. Pasta MOLYKOT 50g, Pelox tekutina včetně štětečku, brusný pás, CL tester, nerezový tlačný klíč, plastový kelímek, příbalové bezpečnostní listy chemikálií, </t>
  </si>
  <si>
    <t>16.</t>
  </si>
  <si>
    <t>Hrací nosorožec "Bubu" včetně kotvení ve dně</t>
  </si>
  <si>
    <r>
      <t xml:space="preserve">Hrací nosorožec vyroben z plastu, mat. GfK, který je zesílen skelnými vlákny (sklolaminát), Barva bílá nebo červeno-oranžová nebo dle RAL, provedení se stříkací tryskou.
Rozměry:
výška             0,50 m, 
šířka              0,50m,
délka             1,00 m, 
Dodávka včetně přívodního potrubí, časového ventilu </t>
    </r>
    <r>
      <rPr>
        <b/>
        <sz val="10"/>
        <rFont val="Arial"/>
        <family val="2"/>
        <charset val="238"/>
      </rPr>
      <t>a kotvících prvků ve dně bazénu</t>
    </r>
    <r>
      <rPr>
        <sz val="10"/>
        <rFont val="Arial"/>
        <family val="2"/>
        <charset val="238"/>
      </rPr>
      <t xml:space="preserve">
Umístění dle PD
</t>
    </r>
  </si>
  <si>
    <t>CELKOVÁ CENA v KČ BEZ DPH za nerezové dětské brouzdaliště</t>
  </si>
  <si>
    <t>VÝKAZ PRACÍ A DODÁVEK</t>
  </si>
  <si>
    <t>AQUACENTRUM TEPLICE - TOBOGÁN</t>
  </si>
  <si>
    <t>POL.</t>
  </si>
  <si>
    <t>MNOŽSTVÍ</t>
  </si>
  <si>
    <t>JEDNOT.C.</t>
  </si>
  <si>
    <t>DODÁVKA</t>
  </si>
  <si>
    <t>OTEVŘENÝ INTERIÉROVÝ TOBOGÁN</t>
  </si>
  <si>
    <t>1.1.</t>
  </si>
  <si>
    <t xml:space="preserve">Výrobní a montážní dokumentace tobogánu </t>
  </si>
  <si>
    <t>1.2.</t>
  </si>
  <si>
    <t>Laminátová otevřená dráha tobogánu délky cca 56,3m, tvaru vajíčka o min. rozměrech vnitřní 1040 x 700 mm  s tloušťkou laminátové vrstvy stěny min 7-8 mm  (bližší specifikace viz  technická zpráva),  dráha dále obsahuje speciální zrychlovací díly pro zajištění plynulé jízdy. Barva laminátového koryta  RAL dle výběru investora</t>
  </si>
  <si>
    <t>kpl</t>
  </si>
  <si>
    <t>1.3.</t>
  </si>
  <si>
    <t>Úprava stávající opěrné konstrukce a nástupního schodiště, očištění, nátěr, doplnění táhel/ramen tobogánu a U-profilů dle výrobce laminátových dílů a výrobní dokumentace vypracované dodavatelem</t>
  </si>
  <si>
    <t>1.4.</t>
  </si>
  <si>
    <t>Spojovací a montážní materiál (šrouby, matky, podložky v provedení nerez)</t>
  </si>
  <si>
    <t>1.5.</t>
  </si>
  <si>
    <t>Nástupní madlo u startu tobogánu -  provedení NEREZ AISI 316 (D+M)</t>
  </si>
  <si>
    <t>1.6.</t>
  </si>
  <si>
    <t>Semafor tobogánu (D+M)</t>
  </si>
  <si>
    <t>1.7.</t>
  </si>
  <si>
    <t xml:space="preserve">Zdvihací prostředky, montážní technika </t>
  </si>
  <si>
    <t>1.8.</t>
  </si>
  <si>
    <t>Doprava materiálu a montérů na stavbu</t>
  </si>
  <si>
    <t>1.9.</t>
  </si>
  <si>
    <t>Montáž tobogánu</t>
  </si>
  <si>
    <t>1.10.</t>
  </si>
  <si>
    <t>Napojení nové konstrukce tobogánu na stávající přítok vody</t>
  </si>
  <si>
    <t>1.11.</t>
  </si>
  <si>
    <t>Bezpečnostní a informační tabule k tobogánu</t>
  </si>
  <si>
    <t>1.12.</t>
  </si>
  <si>
    <t>Dokumentace skutečného provedení, návrh provozního řádu</t>
  </si>
  <si>
    <t>1.13.</t>
  </si>
  <si>
    <t>Certifikace výrobku dle ČSN EN 1069 - zkušební protokol, závěrečný protokol, certifikát typu výrobku  vydané nezávislým institutem pro testování a certifikaci</t>
  </si>
  <si>
    <t>Demontáže</t>
  </si>
  <si>
    <t>2.1.</t>
  </si>
  <si>
    <t xml:space="preserve">Demontáž stávajícího tobogánu  </t>
  </si>
  <si>
    <t>2.2.</t>
  </si>
  <si>
    <t>Odvoz a likvidace stávajících konstrukcí</t>
  </si>
  <si>
    <t xml:space="preserve">CELKEM </t>
  </si>
</sst>
</file>

<file path=xl/styles.xml><?xml version="1.0" encoding="utf-8"?>
<styleSheet xmlns="http://schemas.openxmlformats.org/spreadsheetml/2006/main">
  <numFmts count="9">
    <numFmt numFmtId="43" formatCode="_-* #,##0.00\ _K_č_-;\-* #,##0.00\ _K_č_-;_-* &quot;-&quot;??\ _K_č_-;_-@_-"/>
    <numFmt numFmtId="164" formatCode="#,##0.00%"/>
    <numFmt numFmtId="165" formatCode="dd\.mm\.yyyy"/>
    <numFmt numFmtId="166" formatCode="#,##0.00000"/>
    <numFmt numFmtId="167" formatCode="#,##0.000"/>
    <numFmt numFmtId="168" formatCode="?,???,??0&quot;,-&quot;"/>
    <numFmt numFmtId="169" formatCode="0.0"/>
    <numFmt numFmtId="170" formatCode="#,##0.\-"/>
    <numFmt numFmtId="171" formatCode="#,##0&quot;,-&quot;"/>
  </numFmts>
  <fonts count="78">
    <font>
      <sz val="8"/>
      <name val="Trebuchet MS"/>
      <family val="2"/>
    </font>
    <font>
      <sz val="11"/>
      <color theme="1"/>
      <name val="Calibri"/>
      <family val="2"/>
      <charset val="238"/>
      <scheme val="minor"/>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0000A8"/>
      <name val="Trebuchet MS"/>
    </font>
    <font>
      <sz val="8"/>
      <color rgb="FFFF0000"/>
      <name val="Trebuchet MS"/>
    </font>
    <font>
      <sz val="8"/>
      <name val="Trebuchet MS"/>
      <charset val="238"/>
    </font>
    <font>
      <sz val="8"/>
      <color rgb="FFFAE682"/>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i/>
      <sz val="8"/>
      <color rgb="FF0000FF"/>
      <name val="Trebuchet MS"/>
    </font>
    <font>
      <sz val="8"/>
      <color rgb="FF00000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10"/>
      <color indexed="8"/>
      <name val="Arial"/>
      <family val="2"/>
      <charset val="238"/>
    </font>
    <font>
      <sz val="10"/>
      <name val="Arial CE"/>
      <charset val="238"/>
    </font>
    <font>
      <sz val="10"/>
      <name val="Arial"/>
      <family val="2"/>
      <charset val="238"/>
    </font>
    <font>
      <b/>
      <sz val="14"/>
      <name val="Arial"/>
      <family val="2"/>
    </font>
    <font>
      <b/>
      <sz val="10"/>
      <color indexed="8"/>
      <name val="Arial"/>
      <family val="2"/>
    </font>
    <font>
      <b/>
      <sz val="10"/>
      <name val="Arial"/>
      <family val="2"/>
    </font>
    <font>
      <b/>
      <sz val="10"/>
      <name val="Arial"/>
      <family val="2"/>
      <charset val="238"/>
    </font>
    <font>
      <vertAlign val="superscript"/>
      <sz val="10"/>
      <color indexed="8"/>
      <name val="Arial"/>
      <family val="2"/>
      <charset val="238"/>
    </font>
    <font>
      <sz val="10"/>
      <color indexed="50"/>
      <name val="Arial"/>
      <family val="2"/>
      <charset val="238"/>
    </font>
    <font>
      <sz val="10"/>
      <color indexed="10"/>
      <name val="Arial"/>
      <family val="2"/>
      <charset val="238"/>
    </font>
    <font>
      <sz val="11"/>
      <name val="Arial"/>
      <family val="2"/>
      <charset val="238"/>
    </font>
    <font>
      <sz val="10"/>
      <color indexed="8"/>
      <name val="Calibri"/>
      <family val="2"/>
      <charset val="238"/>
    </font>
    <font>
      <sz val="11"/>
      <color indexed="8"/>
      <name val="Calibri"/>
      <family val="2"/>
      <charset val="238"/>
    </font>
    <font>
      <sz val="10"/>
      <name val="Arial"/>
      <family val="2"/>
      <charset val="1"/>
    </font>
    <font>
      <sz val="12"/>
      <name val="Arial CE"/>
      <family val="2"/>
      <charset val="238"/>
    </font>
    <font>
      <b/>
      <sz val="16"/>
      <color indexed="8"/>
      <name val="Arial CE"/>
      <family val="2"/>
      <charset val="238"/>
    </font>
    <font>
      <b/>
      <u/>
      <sz val="20"/>
      <color indexed="8"/>
      <name val="Arial CE"/>
      <family val="2"/>
      <charset val="238"/>
    </font>
    <font>
      <b/>
      <sz val="12"/>
      <name val="Arial CE"/>
      <family val="2"/>
      <charset val="238"/>
    </font>
    <font>
      <b/>
      <sz val="12"/>
      <color indexed="8"/>
      <name val="Arial CE"/>
      <family val="2"/>
      <charset val="238"/>
    </font>
    <font>
      <sz val="12"/>
      <color indexed="8"/>
      <name val="Arial CE"/>
      <family val="2"/>
      <charset val="238"/>
    </font>
    <font>
      <sz val="12"/>
      <color indexed="8"/>
      <name val="Arial"/>
      <family val="2"/>
    </font>
    <font>
      <b/>
      <sz val="14"/>
      <color indexed="8"/>
      <name val="Arial"/>
      <family val="2"/>
    </font>
    <font>
      <b/>
      <sz val="14"/>
      <name val="Arial CE"/>
      <family val="2"/>
      <charset val="238"/>
    </font>
  </fonts>
  <fills count="13">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indexed="41"/>
        <bgColor indexed="64"/>
      </patternFill>
    </fill>
    <fill>
      <patternFill patternType="solid">
        <fgColor indexed="9"/>
        <bgColor indexed="64"/>
      </patternFill>
    </fill>
    <fill>
      <patternFill patternType="solid">
        <fgColor indexed="13"/>
        <bgColor indexed="64"/>
      </patternFill>
    </fill>
    <fill>
      <patternFill patternType="solid">
        <fgColor indexed="27"/>
        <bgColor indexed="41"/>
      </patternFill>
    </fill>
    <fill>
      <patternFill patternType="solid">
        <fgColor indexed="22"/>
        <bgColor indexed="31"/>
      </patternFill>
    </fill>
  </fills>
  <borders count="39">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16">
    <xf numFmtId="0" fontId="0" fillId="0" borderId="0"/>
    <xf numFmtId="0" fontId="53" fillId="0" borderId="0" applyNumberFormat="0" applyFill="0" applyBorder="0" applyAlignment="0" applyProtection="0"/>
    <xf numFmtId="0" fontId="1" fillId="2" borderId="1"/>
    <xf numFmtId="0" fontId="56" fillId="2" borderId="1"/>
    <xf numFmtId="43" fontId="67" fillId="2" borderId="1" applyFont="0" applyFill="0" applyBorder="0" applyAlignment="0" applyProtection="0"/>
    <xf numFmtId="43" fontId="67" fillId="2" borderId="1" applyFont="0" applyFill="0" applyBorder="0" applyAlignment="0" applyProtection="0"/>
    <xf numFmtId="43" fontId="56" fillId="2" borderId="1" applyFont="0" applyFill="0" applyBorder="0" applyAlignment="0" applyProtection="0"/>
    <xf numFmtId="0" fontId="57" fillId="2" borderId="1" applyNumberFormat="0" applyFont="0" applyFill="0" applyBorder="0" applyAlignment="0" applyProtection="0">
      <alignment vertical="top"/>
    </xf>
    <xf numFmtId="0" fontId="1" fillId="2" borderId="1"/>
    <xf numFmtId="0" fontId="1" fillId="2" borderId="1"/>
    <xf numFmtId="0" fontId="1" fillId="2" borderId="1"/>
    <xf numFmtId="0" fontId="1" fillId="2" borderId="1"/>
    <xf numFmtId="0" fontId="1" fillId="2" borderId="1"/>
    <xf numFmtId="0" fontId="67" fillId="2" borderId="1"/>
    <xf numFmtId="0" fontId="68" fillId="2" borderId="1"/>
    <xf numFmtId="0" fontId="69" fillId="2" borderId="1"/>
  </cellStyleXfs>
  <cellXfs count="493">
    <xf numFmtId="0" fontId="0" fillId="0" borderId="0" xfId="0"/>
    <xf numFmtId="0" fontId="0"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xf>
    <xf numFmtId="0" fontId="0" fillId="0" borderId="0" xfId="0" applyFont="1" applyAlignment="1">
      <alignment horizontal="center" vertical="center" wrapText="1"/>
    </xf>
    <xf numFmtId="0" fontId="9" fillId="0" borderId="0" xfId="0" applyFont="1" applyAlignment="1"/>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0" fillId="0" borderId="0" xfId="0" applyAlignment="1" applyProtection="1">
      <alignment horizontal="center" vertical="center"/>
      <protection locked="0"/>
    </xf>
    <xf numFmtId="0" fontId="15" fillId="3" borderId="0" xfId="0" applyFont="1" applyFill="1" applyAlignment="1" applyProtection="1">
      <alignment horizontal="left" vertical="center"/>
    </xf>
    <xf numFmtId="0" fontId="6" fillId="3" borderId="0" xfId="0" applyFont="1" applyFill="1" applyAlignment="1" applyProtection="1">
      <alignment vertical="center"/>
    </xf>
    <xf numFmtId="0" fontId="16" fillId="3" borderId="0" xfId="0" applyFont="1" applyFill="1" applyAlignment="1" applyProtection="1">
      <alignment horizontal="left" vertical="center"/>
    </xf>
    <xf numFmtId="0" fontId="17" fillId="3" borderId="0" xfId="1" applyFont="1" applyFill="1" applyAlignment="1" applyProtection="1">
      <alignment vertical="center"/>
    </xf>
    <xf numFmtId="0" fontId="53" fillId="3" borderId="0" xfId="1" applyFill="1"/>
    <xf numFmtId="0" fontId="0" fillId="3" borderId="0" xfId="0" applyFill="1"/>
    <xf numFmtId="0" fontId="15" fillId="3" borderId="0" xfId="0" applyFont="1" applyFill="1" applyAlignment="1">
      <alignment horizontal="left" vertical="center"/>
    </xf>
    <xf numFmtId="0" fontId="15"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9" fillId="0" borderId="0" xfId="0" applyFont="1" applyBorder="1" applyAlignment="1">
      <alignment horizontal="left" vertical="center"/>
    </xf>
    <xf numFmtId="0" fontId="0" fillId="0" borderId="6" xfId="0" applyBorder="1"/>
    <xf numFmtId="0" fontId="18" fillId="0" borderId="0" xfId="0" applyFont="1" applyAlignment="1">
      <alignment horizontal="left" vertical="center"/>
    </xf>
    <xf numFmtId="0" fontId="20" fillId="0" borderId="0" xfId="0" applyFont="1" applyAlignment="1">
      <alignment horizontal="left" vertical="center"/>
    </xf>
    <xf numFmtId="0" fontId="21" fillId="0" borderId="0" xfId="0" applyFont="1" applyBorder="1" applyAlignment="1">
      <alignment horizontal="left" vertical="top"/>
    </xf>
    <xf numFmtId="0" fontId="3" fillId="0" borderId="0" xfId="0" applyFont="1" applyBorder="1" applyAlignment="1">
      <alignment horizontal="left" vertical="center"/>
    </xf>
    <xf numFmtId="0" fontId="4" fillId="0" borderId="0" xfId="0" applyFont="1" applyBorder="1" applyAlignment="1">
      <alignment horizontal="left" vertical="top"/>
    </xf>
    <xf numFmtId="0" fontId="21" fillId="0" borderId="0" xfId="0" applyFont="1" applyBorder="1" applyAlignment="1">
      <alignment horizontal="left" vertical="center"/>
    </xf>
    <xf numFmtId="0" fontId="3" fillId="5" borderId="0" xfId="0" applyFont="1" applyFill="1" applyBorder="1" applyAlignment="1" applyProtection="1">
      <alignment horizontal="left" vertical="center"/>
      <protection locked="0"/>
    </xf>
    <xf numFmtId="0" fontId="3" fillId="0" borderId="0" xfId="0" applyFont="1" applyBorder="1" applyAlignment="1">
      <alignment horizontal="left" vertical="top"/>
    </xf>
    <xf numFmtId="49" fontId="3" fillId="5"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3"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2" fillId="0" borderId="0" xfId="0" applyFont="1" applyBorder="1" applyAlignment="1">
      <alignment horizontal="right" vertical="center"/>
    </xf>
    <xf numFmtId="0" fontId="2" fillId="0" borderId="5"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left" vertical="center"/>
    </xf>
    <xf numFmtId="0" fontId="2" fillId="0" borderId="6" xfId="0" applyFont="1" applyBorder="1" applyAlignment="1">
      <alignment vertical="center"/>
    </xf>
    <xf numFmtId="0" fontId="0" fillId="6" borderId="0" xfId="0" applyFont="1" applyFill="1" applyBorder="1" applyAlignment="1">
      <alignment vertical="center"/>
    </xf>
    <xf numFmtId="0" fontId="4" fillId="6" borderId="9" xfId="0" applyFont="1" applyFill="1" applyBorder="1" applyAlignment="1">
      <alignment horizontal="left" vertical="center"/>
    </xf>
    <xf numFmtId="0" fontId="0" fillId="6" borderId="10" xfId="0" applyFont="1" applyFill="1" applyBorder="1" applyAlignment="1">
      <alignment vertical="center"/>
    </xf>
    <xf numFmtId="0" fontId="4" fillId="6" borderId="10" xfId="0" applyFont="1" applyFill="1" applyBorder="1" applyAlignment="1">
      <alignment horizontal="center" vertical="center"/>
    </xf>
    <xf numFmtId="0" fontId="0" fillId="6"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21" fillId="0" borderId="0" xfId="0" applyFont="1" applyAlignment="1">
      <alignment horizontal="left" vertical="center"/>
    </xf>
    <xf numFmtId="0" fontId="4" fillId="0" borderId="5" xfId="0" applyFont="1" applyBorder="1" applyAlignment="1">
      <alignment vertical="center"/>
    </xf>
    <xf numFmtId="0" fontId="4" fillId="0" borderId="0" xfId="0" applyFont="1" applyAlignment="1">
      <alignment horizontal="left" vertical="center"/>
    </xf>
    <xf numFmtId="0" fontId="24" fillId="0" borderId="0" xfId="0" applyFont="1" applyAlignment="1">
      <alignment vertical="center"/>
    </xf>
    <xf numFmtId="165" fontId="3"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7" borderId="10" xfId="0" applyFont="1" applyFill="1" applyBorder="1" applyAlignment="1">
      <alignment vertical="center"/>
    </xf>
    <xf numFmtId="0" fontId="3" fillId="7" borderId="11" xfId="0" applyFont="1" applyFill="1" applyBorder="1" applyAlignment="1">
      <alignment horizontal="center" vertical="center"/>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22" xfId="0" applyFont="1" applyBorder="1" applyAlignment="1">
      <alignment horizontal="center" vertical="center" wrapText="1"/>
    </xf>
    <xf numFmtId="0" fontId="0" fillId="0" borderId="15" xfId="0" applyFont="1" applyBorder="1" applyAlignment="1">
      <alignment vertical="center"/>
    </xf>
    <xf numFmtId="0" fontId="26" fillId="0" borderId="0" xfId="0" applyFont="1" applyAlignment="1">
      <alignment horizontal="left" vertical="center"/>
    </xf>
    <xf numFmtId="0" fontId="26" fillId="0" borderId="0" xfId="0" applyFont="1" applyAlignment="1">
      <alignment vertical="center"/>
    </xf>
    <xf numFmtId="0" fontId="4" fillId="0" borderId="0" xfId="0" applyFont="1" applyAlignment="1">
      <alignment horizontal="center" vertical="center"/>
    </xf>
    <xf numFmtId="4" fontId="25" fillId="0" borderId="18" xfId="0" applyNumberFormat="1" applyFont="1" applyBorder="1" applyAlignment="1">
      <alignment vertical="center"/>
    </xf>
    <xf numFmtId="4" fontId="25" fillId="0" borderId="0" xfId="0" applyNumberFormat="1" applyFont="1" applyBorder="1" applyAlignment="1">
      <alignment vertical="center"/>
    </xf>
    <xf numFmtId="166" fontId="25" fillId="0" borderId="0" xfId="0" applyNumberFormat="1" applyFont="1" applyBorder="1" applyAlignment="1">
      <alignment vertical="center"/>
    </xf>
    <xf numFmtId="4" fontId="25" fillId="0" borderId="19" xfId="0" applyNumberFormat="1" applyFont="1" applyBorder="1" applyAlignment="1">
      <alignment vertical="center"/>
    </xf>
    <xf numFmtId="0" fontId="27" fillId="0" borderId="0" xfId="0" applyFont="1" applyAlignment="1">
      <alignment horizontal="left" vertical="center"/>
    </xf>
    <xf numFmtId="0" fontId="5" fillId="0" borderId="5"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30" fillId="0" borderId="0" xfId="0" applyFont="1" applyAlignment="1">
      <alignment horizontal="center" vertical="center"/>
    </xf>
    <xf numFmtId="4" fontId="31" fillId="0" borderId="18" xfId="0" applyNumberFormat="1" applyFont="1" applyBorder="1" applyAlignment="1">
      <alignment vertical="center"/>
    </xf>
    <xf numFmtId="4" fontId="31" fillId="0" borderId="0" xfId="0" applyNumberFormat="1" applyFont="1" applyBorder="1" applyAlignment="1">
      <alignment vertical="center"/>
    </xf>
    <xf numFmtId="166" fontId="31" fillId="0" borderId="0" xfId="0" applyNumberFormat="1" applyFont="1" applyBorder="1" applyAlignment="1">
      <alignment vertical="center"/>
    </xf>
    <xf numFmtId="4" fontId="31" fillId="0" borderId="19" xfId="0" applyNumberFormat="1" applyFont="1" applyBorder="1" applyAlignment="1">
      <alignment vertical="center"/>
    </xf>
    <xf numFmtId="0" fontId="5" fillId="0" borderId="0" xfId="0" applyFont="1" applyAlignment="1">
      <alignment horizontal="left" vertical="center"/>
    </xf>
    <xf numFmtId="0" fontId="32" fillId="0" borderId="0" xfId="1" applyFont="1" applyAlignment="1">
      <alignment horizontal="center" vertical="center"/>
    </xf>
    <xf numFmtId="0" fontId="6" fillId="0" borderId="5" xfId="0" applyFont="1" applyBorder="1" applyAlignment="1">
      <alignment vertical="center"/>
    </xf>
    <xf numFmtId="0" fontId="6" fillId="0" borderId="0" xfId="0" applyFont="1" applyAlignment="1">
      <alignment horizontal="center" vertical="center"/>
    </xf>
    <xf numFmtId="4" fontId="34" fillId="0" borderId="18" xfId="0" applyNumberFormat="1" applyFont="1" applyBorder="1" applyAlignment="1">
      <alignment vertical="center"/>
    </xf>
    <xf numFmtId="4" fontId="34" fillId="0" borderId="0" xfId="0" applyNumberFormat="1" applyFont="1" applyBorder="1" applyAlignment="1">
      <alignment vertical="center"/>
    </xf>
    <xf numFmtId="166" fontId="34" fillId="0" borderId="0" xfId="0" applyNumberFormat="1" applyFont="1" applyBorder="1" applyAlignment="1">
      <alignment vertical="center"/>
    </xf>
    <xf numFmtId="4" fontId="34" fillId="0" borderId="19" xfId="0" applyNumberFormat="1" applyFont="1" applyBorder="1" applyAlignment="1">
      <alignment vertical="center"/>
    </xf>
    <xf numFmtId="0" fontId="6" fillId="0" borderId="0" xfId="0" applyFont="1" applyAlignment="1">
      <alignment horizontal="left" vertical="center"/>
    </xf>
    <xf numFmtId="4" fontId="34" fillId="0" borderId="23" xfId="0" applyNumberFormat="1" applyFont="1" applyBorder="1" applyAlignment="1">
      <alignment vertical="center"/>
    </xf>
    <xf numFmtId="4" fontId="34" fillId="0" borderId="24" xfId="0" applyNumberFormat="1" applyFont="1" applyBorder="1" applyAlignment="1">
      <alignment vertical="center"/>
    </xf>
    <xf numFmtId="166" fontId="34" fillId="0" borderId="24" xfId="0" applyNumberFormat="1" applyFont="1" applyBorder="1" applyAlignment="1">
      <alignment vertical="center"/>
    </xf>
    <xf numFmtId="4" fontId="34" fillId="0" borderId="25" xfId="0" applyNumberFormat="1" applyFont="1" applyBorder="1" applyAlignment="1">
      <alignment vertical="center"/>
    </xf>
    <xf numFmtId="0" fontId="0" fillId="0" borderId="0" xfId="0" applyProtection="1">
      <protection locked="0"/>
    </xf>
    <xf numFmtId="0" fontId="6" fillId="3" borderId="0" xfId="0" applyFont="1" applyFill="1" applyAlignment="1">
      <alignment vertical="center"/>
    </xf>
    <xf numFmtId="0" fontId="16" fillId="3" borderId="0" xfId="0" applyFont="1" applyFill="1" applyAlignment="1">
      <alignment horizontal="left" vertical="center"/>
    </xf>
    <xf numFmtId="0" fontId="35" fillId="3" borderId="0" xfId="1" applyFont="1" applyFill="1" applyAlignment="1">
      <alignment vertical="center"/>
    </xf>
    <xf numFmtId="0" fontId="6"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1" fillId="0" borderId="0" xfId="0" applyFont="1" applyBorder="1" applyAlignment="1" applyProtection="1">
      <alignment horizontal="left" vertical="center"/>
      <protection locked="0"/>
    </xf>
    <xf numFmtId="165" fontId="3"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3" fillId="0" borderId="0" xfId="0" applyFont="1" applyBorder="1" applyAlignment="1">
      <alignment horizontal="left" vertical="center"/>
    </xf>
    <xf numFmtId="4" fontId="26" fillId="0" borderId="0" xfId="0" applyNumberFormat="1" applyFont="1" applyBorder="1" applyAlignment="1">
      <alignment vertical="center"/>
    </xf>
    <xf numFmtId="0" fontId="2" fillId="0" borderId="0" xfId="0" applyFont="1" applyBorder="1" applyAlignment="1" applyProtection="1">
      <alignment horizontal="right" vertical="center"/>
      <protection locked="0"/>
    </xf>
    <xf numFmtId="4" fontId="2" fillId="0" borderId="0" xfId="0" applyNumberFormat="1" applyFont="1" applyBorder="1" applyAlignment="1">
      <alignment vertical="center"/>
    </xf>
    <xf numFmtId="164" fontId="2" fillId="0" borderId="0" xfId="0" applyNumberFormat="1" applyFont="1" applyBorder="1" applyAlignment="1" applyProtection="1">
      <alignment horizontal="right" vertical="center"/>
      <protection locked="0"/>
    </xf>
    <xf numFmtId="0" fontId="0" fillId="7" borderId="0" xfId="0" applyFont="1" applyFill="1" applyBorder="1" applyAlignment="1">
      <alignment vertical="center"/>
    </xf>
    <xf numFmtId="0" fontId="4" fillId="7" borderId="9" xfId="0" applyFont="1" applyFill="1" applyBorder="1" applyAlignment="1">
      <alignment horizontal="left" vertical="center"/>
    </xf>
    <xf numFmtId="0" fontId="4" fillId="7" borderId="10" xfId="0" applyFont="1" applyFill="1" applyBorder="1" applyAlignment="1">
      <alignment horizontal="right" vertical="center"/>
    </xf>
    <xf numFmtId="0" fontId="4" fillId="7" borderId="10" xfId="0" applyFont="1" applyFill="1" applyBorder="1" applyAlignment="1">
      <alignment horizontal="center" vertical="center"/>
    </xf>
    <xf numFmtId="0" fontId="0" fillId="7" borderId="10" xfId="0" applyFont="1" applyFill="1" applyBorder="1" applyAlignment="1" applyProtection="1">
      <alignment vertical="center"/>
      <protection locked="0"/>
    </xf>
    <xf numFmtId="4" fontId="4" fillId="7" borderId="10" xfId="0" applyNumberFormat="1" applyFont="1" applyFill="1" applyBorder="1" applyAlignment="1">
      <alignment vertical="center"/>
    </xf>
    <xf numFmtId="0" fontId="0" fillId="7"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3" fillId="7" borderId="0" xfId="0" applyFont="1" applyFill="1" applyBorder="1" applyAlignment="1">
      <alignment horizontal="left" vertical="center"/>
    </xf>
    <xf numFmtId="0" fontId="0" fillId="7" borderId="0" xfId="0" applyFont="1" applyFill="1" applyBorder="1" applyAlignment="1" applyProtection="1">
      <alignment vertical="center"/>
      <protection locked="0"/>
    </xf>
    <xf numFmtId="0" fontId="3" fillId="7" borderId="0" xfId="0" applyFont="1" applyFill="1" applyBorder="1" applyAlignment="1">
      <alignment horizontal="right" vertical="center"/>
    </xf>
    <xf numFmtId="0" fontId="0" fillId="7" borderId="6" xfId="0" applyFont="1" applyFill="1" applyBorder="1" applyAlignment="1">
      <alignment vertical="center"/>
    </xf>
    <xf numFmtId="0" fontId="36" fillId="0" borderId="0" xfId="0" applyFont="1" applyBorder="1" applyAlignment="1">
      <alignment horizontal="left" vertical="center"/>
    </xf>
    <xf numFmtId="0" fontId="7" fillId="0" borderId="5" xfId="0" applyFont="1" applyBorder="1" applyAlignment="1">
      <alignment vertical="center"/>
    </xf>
    <xf numFmtId="0" fontId="7" fillId="0" borderId="0" xfId="0" applyFont="1" applyBorder="1" applyAlignment="1">
      <alignment vertical="center"/>
    </xf>
    <xf numFmtId="0" fontId="7" fillId="0" borderId="24" xfId="0" applyFont="1" applyBorder="1" applyAlignment="1">
      <alignment horizontal="left" vertical="center"/>
    </xf>
    <xf numFmtId="0" fontId="7" fillId="0" borderId="24" xfId="0" applyFont="1" applyBorder="1" applyAlignment="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lignment vertical="center"/>
    </xf>
    <xf numFmtId="0" fontId="7" fillId="0" borderId="6" xfId="0" applyFont="1" applyBorder="1" applyAlignment="1">
      <alignment vertical="center"/>
    </xf>
    <xf numFmtId="0" fontId="8" fillId="0" borderId="5" xfId="0" applyFont="1" applyBorder="1" applyAlignment="1">
      <alignment vertical="center"/>
    </xf>
    <xf numFmtId="0" fontId="8" fillId="0" borderId="0" xfId="0" applyFont="1" applyBorder="1" applyAlignment="1">
      <alignment vertical="center"/>
    </xf>
    <xf numFmtId="0" fontId="8" fillId="0" borderId="24" xfId="0" applyFont="1" applyBorder="1" applyAlignment="1">
      <alignment horizontal="left" vertical="center"/>
    </xf>
    <xf numFmtId="0" fontId="8" fillId="0" borderId="24" xfId="0" applyFont="1" applyBorder="1" applyAlignment="1">
      <alignment vertical="center"/>
    </xf>
    <xf numFmtId="0" fontId="8" fillId="0" borderId="24" xfId="0" applyFont="1" applyBorder="1" applyAlignment="1" applyProtection="1">
      <alignment vertical="center"/>
      <protection locked="0"/>
    </xf>
    <xf numFmtId="4" fontId="8" fillId="0" borderId="24" xfId="0" applyNumberFormat="1" applyFont="1" applyBorder="1" applyAlignment="1">
      <alignment vertical="center"/>
    </xf>
    <xf numFmtId="0" fontId="8" fillId="0" borderId="6" xfId="0" applyFont="1" applyBorder="1" applyAlignment="1">
      <alignment vertical="center"/>
    </xf>
    <xf numFmtId="0" fontId="3" fillId="0" borderId="0" xfId="0" applyFont="1" applyAlignment="1">
      <alignment horizontal="left" vertical="center"/>
    </xf>
    <xf numFmtId="0" fontId="21"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3" fillId="7" borderId="20" xfId="0" applyFont="1" applyFill="1" applyBorder="1" applyAlignment="1">
      <alignment horizontal="center" vertical="center" wrapText="1"/>
    </xf>
    <xf numFmtId="0" fontId="3" fillId="7" borderId="21" xfId="0" applyFont="1" applyFill="1" applyBorder="1" applyAlignment="1">
      <alignment horizontal="center" vertical="center" wrapText="1"/>
    </xf>
    <xf numFmtId="0" fontId="37" fillId="7" borderId="21" xfId="0" applyFont="1" applyFill="1" applyBorder="1" applyAlignment="1" applyProtection="1">
      <alignment horizontal="center" vertical="center" wrapText="1"/>
      <protection locked="0"/>
    </xf>
    <xf numFmtId="0" fontId="3" fillId="7" borderId="22" xfId="0" applyFont="1" applyFill="1" applyBorder="1" applyAlignment="1">
      <alignment horizontal="center" vertical="center" wrapText="1"/>
    </xf>
    <xf numFmtId="4" fontId="26" fillId="0" borderId="0" xfId="0" applyNumberFormat="1" applyFont="1" applyAlignment="1"/>
    <xf numFmtId="166" fontId="38" fillId="0" borderId="16" xfId="0" applyNumberFormat="1" applyFont="1" applyBorder="1" applyAlignment="1"/>
    <xf numFmtId="166" fontId="38" fillId="0" borderId="17" xfId="0" applyNumberFormat="1" applyFont="1" applyBorder="1" applyAlignment="1"/>
    <xf numFmtId="4" fontId="39" fillId="0" borderId="0" xfId="0" applyNumberFormat="1" applyFont="1" applyAlignment="1">
      <alignment vertical="center"/>
    </xf>
    <xf numFmtId="0" fontId="9" fillId="0" borderId="5" xfId="0" applyFont="1" applyBorder="1" applyAlignment="1"/>
    <xf numFmtId="0" fontId="9" fillId="0" borderId="0" xfId="0" applyFont="1" applyAlignment="1">
      <alignment horizontal="left"/>
    </xf>
    <xf numFmtId="0" fontId="7" fillId="0" borderId="0" xfId="0" applyFont="1" applyAlignment="1">
      <alignment horizontal="left"/>
    </xf>
    <xf numFmtId="0" fontId="9" fillId="0" borderId="0" xfId="0" applyFont="1" applyAlignment="1" applyProtection="1">
      <protection locked="0"/>
    </xf>
    <xf numFmtId="4" fontId="7" fillId="0" borderId="0" xfId="0" applyNumberFormat="1" applyFont="1" applyAlignment="1"/>
    <xf numFmtId="0" fontId="9" fillId="0" borderId="18" xfId="0" applyFont="1" applyBorder="1" applyAlignment="1"/>
    <xf numFmtId="0" fontId="9" fillId="0" borderId="0" xfId="0" applyFont="1" applyBorder="1" applyAlignment="1"/>
    <xf numFmtId="166" fontId="9" fillId="0" borderId="0" xfId="0" applyNumberFormat="1" applyFont="1" applyBorder="1" applyAlignment="1"/>
    <xf numFmtId="166" fontId="9" fillId="0" borderId="19" xfId="0" applyNumberFormat="1" applyFont="1" applyBorder="1" applyAlignment="1"/>
    <xf numFmtId="0" fontId="9" fillId="0" borderId="0" xfId="0" applyFont="1" applyAlignment="1">
      <alignment horizontal="center"/>
    </xf>
    <xf numFmtId="4" fontId="9" fillId="0" borderId="0" xfId="0" applyNumberFormat="1" applyFont="1" applyAlignment="1">
      <alignment vertical="center"/>
    </xf>
    <xf numFmtId="0" fontId="9" fillId="0" borderId="0" xfId="0" applyFont="1" applyBorder="1" applyAlignment="1">
      <alignment horizontal="left"/>
    </xf>
    <xf numFmtId="0" fontId="8" fillId="0" borderId="0" xfId="0" applyFont="1" applyBorder="1" applyAlignment="1">
      <alignment horizontal="left"/>
    </xf>
    <xf numFmtId="4" fontId="8" fillId="0" borderId="0" xfId="0" applyNumberFormat="1" applyFont="1" applyBorder="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5"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2" fillId="5" borderId="28" xfId="0" applyFont="1" applyFill="1" applyBorder="1" applyAlignment="1" applyProtection="1">
      <alignment horizontal="left" vertical="center"/>
      <protection locked="0"/>
    </xf>
    <xf numFmtId="0" fontId="2" fillId="0" borderId="0" xfId="0" applyFont="1" applyBorder="1" applyAlignment="1">
      <alignment horizontal="center" vertical="center"/>
    </xf>
    <xf numFmtId="166" fontId="2" fillId="0" borderId="0" xfId="0" applyNumberFormat="1" applyFont="1" applyBorder="1" applyAlignment="1">
      <alignment vertical="center"/>
    </xf>
    <xf numFmtId="166" fontId="2" fillId="0" borderId="19" xfId="0" applyNumberFormat="1" applyFont="1" applyBorder="1" applyAlignment="1">
      <alignment vertical="center"/>
    </xf>
    <xf numFmtId="4" fontId="0" fillId="0" borderId="0" xfId="0" applyNumberFormat="1" applyFont="1" applyAlignment="1">
      <alignment vertical="center"/>
    </xf>
    <xf numFmtId="0" fontId="40" fillId="0" borderId="0" xfId="0" applyFont="1" applyAlignment="1">
      <alignment horizontal="left" vertical="center"/>
    </xf>
    <xf numFmtId="0" fontId="41" fillId="0" borderId="0" xfId="0" applyFont="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10" fillId="0" borderId="5" xfId="0" applyFont="1" applyBorder="1" applyAlignment="1">
      <alignment vertical="center"/>
    </xf>
    <xf numFmtId="0" fontId="42" fillId="0" borderId="0" xfId="0" applyFont="1" applyAlignment="1">
      <alignment horizontal="left" vertical="center"/>
    </xf>
    <xf numFmtId="0" fontId="42" fillId="0" borderId="0" xfId="0" applyFont="1" applyAlignment="1">
      <alignment horizontal="left" vertical="center" wrapText="1"/>
    </xf>
    <xf numFmtId="0" fontId="10" fillId="0" borderId="0" xfId="0" applyFont="1" applyAlignment="1">
      <alignment horizontal="lef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1" fillId="0" borderId="5"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8" xfId="0" applyFont="1" applyBorder="1" applyAlignment="1">
      <alignment vertical="center"/>
    </xf>
    <xf numFmtId="0" fontId="11" fillId="0" borderId="0" xfId="0" applyFont="1" applyBorder="1" applyAlignment="1">
      <alignment vertical="center"/>
    </xf>
    <xf numFmtId="0" fontId="11" fillId="0" borderId="19" xfId="0" applyFont="1" applyBorder="1" applyAlignment="1">
      <alignment vertical="center"/>
    </xf>
    <xf numFmtId="0" fontId="12" fillId="0" borderId="5"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8" xfId="0" applyFont="1" applyBorder="1" applyAlignment="1">
      <alignment vertical="center"/>
    </xf>
    <xf numFmtId="0" fontId="12" fillId="0" borderId="0" xfId="0" applyFont="1" applyBorder="1" applyAlignment="1">
      <alignment vertical="center"/>
    </xf>
    <xf numFmtId="0" fontId="12" fillId="0" borderId="19" xfId="0" applyFont="1" applyBorder="1" applyAlignment="1">
      <alignment vertical="center"/>
    </xf>
    <xf numFmtId="0" fontId="13" fillId="0" borderId="5" xfId="0" applyFont="1" applyBorder="1" applyAlignment="1">
      <alignment vertical="center"/>
    </xf>
    <xf numFmtId="0" fontId="40" fillId="0" borderId="0" xfId="0" applyFont="1" applyBorder="1" applyAlignment="1">
      <alignment horizontal="left" vertical="center"/>
    </xf>
    <xf numFmtId="0" fontId="43" fillId="0" borderId="0" xfId="0" applyFont="1" applyBorder="1" applyAlignment="1">
      <alignment horizontal="left" vertical="center"/>
    </xf>
    <xf numFmtId="0" fontId="43" fillId="0" borderId="0" xfId="0" applyFont="1" applyBorder="1" applyAlignment="1">
      <alignment horizontal="left" vertical="center" wrapText="1"/>
    </xf>
    <xf numFmtId="167" fontId="13" fillId="0" borderId="0" xfId="0" applyNumberFormat="1" applyFont="1" applyBorder="1" applyAlignment="1">
      <alignment vertical="center"/>
    </xf>
    <xf numFmtId="0" fontId="13" fillId="0" borderId="0" xfId="0" applyFont="1" applyAlignment="1" applyProtection="1">
      <alignment vertical="center"/>
      <protection locked="0"/>
    </xf>
    <xf numFmtId="0" fontId="13" fillId="0" borderId="18" xfId="0" applyFont="1" applyBorder="1" applyAlignment="1">
      <alignment vertical="center"/>
    </xf>
    <xf numFmtId="0" fontId="13" fillId="0" borderId="0" xfId="0" applyFont="1" applyBorder="1" applyAlignment="1">
      <alignment vertical="center"/>
    </xf>
    <xf numFmtId="0" fontId="13" fillId="0" borderId="19" xfId="0" applyFont="1" applyBorder="1" applyAlignment="1">
      <alignment vertical="center"/>
    </xf>
    <xf numFmtId="0" fontId="13" fillId="0" borderId="0" xfId="0" applyFont="1" applyAlignment="1">
      <alignment horizontal="left" vertical="center"/>
    </xf>
    <xf numFmtId="0" fontId="11" fillId="0" borderId="0" xfId="0" applyFont="1" applyBorder="1" applyAlignment="1">
      <alignment horizontal="left" vertical="center" wrapText="1"/>
    </xf>
    <xf numFmtId="167" fontId="11" fillId="0" borderId="0" xfId="0" applyNumberFormat="1" applyFont="1" applyBorder="1" applyAlignment="1">
      <alignment vertical="center"/>
    </xf>
    <xf numFmtId="0" fontId="41" fillId="0" borderId="0" xfId="0" applyFont="1" applyBorder="1" applyAlignment="1">
      <alignment vertical="center" wrapText="1"/>
    </xf>
    <xf numFmtId="0" fontId="44" fillId="0" borderId="28" xfId="0" applyFont="1" applyBorder="1" applyAlignment="1" applyProtection="1">
      <alignment horizontal="center" vertical="center"/>
      <protection locked="0"/>
    </xf>
    <xf numFmtId="49" fontId="44" fillId="0" borderId="28" xfId="0" applyNumberFormat="1" applyFont="1" applyBorder="1" applyAlignment="1" applyProtection="1">
      <alignment horizontal="left" vertical="center" wrapText="1"/>
      <protection locked="0"/>
    </xf>
    <xf numFmtId="0" fontId="44" fillId="0" borderId="28" xfId="0" applyFont="1" applyBorder="1" applyAlignment="1" applyProtection="1">
      <alignment horizontal="left" vertical="center" wrapText="1"/>
      <protection locked="0"/>
    </xf>
    <xf numFmtId="0" fontId="44" fillId="0" borderId="28" xfId="0" applyFont="1" applyBorder="1" applyAlignment="1" applyProtection="1">
      <alignment horizontal="center" vertical="center" wrapText="1"/>
      <protection locked="0"/>
    </xf>
    <xf numFmtId="167" fontId="44" fillId="0" borderId="28" xfId="0" applyNumberFormat="1" applyFont="1" applyBorder="1" applyAlignment="1" applyProtection="1">
      <alignment vertical="center"/>
      <protection locked="0"/>
    </xf>
    <xf numFmtId="4" fontId="44" fillId="5" borderId="28" xfId="0" applyNumberFormat="1" applyFont="1" applyFill="1" applyBorder="1" applyAlignment="1" applyProtection="1">
      <alignment vertical="center"/>
      <protection locked="0"/>
    </xf>
    <xf numFmtId="4" fontId="44" fillId="0" borderId="28" xfId="0" applyNumberFormat="1" applyFont="1" applyBorder="1" applyAlignment="1" applyProtection="1">
      <alignment vertical="center"/>
      <protection locked="0"/>
    </xf>
    <xf numFmtId="0" fontId="44" fillId="0" borderId="5" xfId="0" applyFont="1" applyBorder="1" applyAlignment="1">
      <alignment vertical="center"/>
    </xf>
    <xf numFmtId="0" fontId="44" fillId="5" borderId="28" xfId="0" applyFont="1" applyFill="1" applyBorder="1" applyAlignment="1" applyProtection="1">
      <alignment horizontal="left" vertical="center"/>
      <protection locked="0"/>
    </xf>
    <xf numFmtId="0" fontId="44" fillId="0" borderId="0" xfId="0" applyFont="1" applyBorder="1" applyAlignment="1">
      <alignment horizontal="center" vertical="center"/>
    </xf>
    <xf numFmtId="0" fontId="43" fillId="0" borderId="0" xfId="0" applyFont="1" applyAlignment="1">
      <alignment horizontal="left" vertical="center"/>
    </xf>
    <xf numFmtId="0" fontId="43" fillId="0" borderId="0" xfId="0" applyFont="1" applyAlignment="1">
      <alignment horizontal="left" vertical="center" wrapText="1"/>
    </xf>
    <xf numFmtId="167" fontId="13" fillId="0" borderId="0" xfId="0" applyNumberFormat="1" applyFont="1" applyAlignment="1">
      <alignment vertical="center"/>
    </xf>
    <xf numFmtId="0" fontId="11" fillId="0" borderId="0" xfId="0" applyFont="1" applyBorder="1" applyAlignment="1">
      <alignment horizontal="left" vertical="center"/>
    </xf>
    <xf numFmtId="0" fontId="13" fillId="0" borderId="23" xfId="0" applyFont="1" applyBorder="1" applyAlignment="1">
      <alignment vertical="center"/>
    </xf>
    <xf numFmtId="0" fontId="13" fillId="0" borderId="24" xfId="0" applyFont="1" applyBorder="1" applyAlignment="1">
      <alignment vertical="center"/>
    </xf>
    <xf numFmtId="0" fontId="13" fillId="0" borderId="25" xfId="0" applyFont="1" applyBorder="1" applyAlignment="1">
      <alignment vertical="center"/>
    </xf>
    <xf numFmtId="0" fontId="44" fillId="0" borderId="24" xfId="0" applyFont="1" applyBorder="1" applyAlignment="1">
      <alignment horizontal="center" vertical="center"/>
    </xf>
    <xf numFmtId="0" fontId="0" fillId="0" borderId="24" xfId="0" applyFont="1" applyBorder="1" applyAlignment="1">
      <alignment vertical="center"/>
    </xf>
    <xf numFmtId="166" fontId="2" fillId="0" borderId="24" xfId="0" applyNumberFormat="1" applyFont="1" applyBorder="1" applyAlignment="1">
      <alignment vertical="center"/>
    </xf>
    <xf numFmtId="166" fontId="2" fillId="0" borderId="25" xfId="0" applyNumberFormat="1" applyFont="1" applyBorder="1" applyAlignment="1">
      <alignment vertical="center"/>
    </xf>
    <xf numFmtId="0" fontId="0" fillId="0" borderId="23" xfId="0" applyFont="1" applyBorder="1" applyAlignment="1">
      <alignment vertical="center"/>
    </xf>
    <xf numFmtId="0" fontId="0" fillId="0" borderId="25" xfId="0" applyFont="1" applyBorder="1" applyAlignment="1">
      <alignment vertical="center"/>
    </xf>
    <xf numFmtId="0" fontId="45" fillId="0" borderId="0" xfId="0" applyFont="1" applyAlignment="1">
      <alignment horizontal="left" vertical="center"/>
    </xf>
    <xf numFmtId="167" fontId="0" fillId="5" borderId="28" xfId="0" applyNumberFormat="1" applyFont="1" applyFill="1" applyBorder="1" applyAlignment="1" applyProtection="1">
      <alignment vertical="center"/>
      <protection locked="0"/>
    </xf>
    <xf numFmtId="0" fontId="2" fillId="0" borderId="24" xfId="0" applyFont="1" applyBorder="1" applyAlignment="1">
      <alignment horizontal="center" vertical="center"/>
    </xf>
    <xf numFmtId="0" fontId="0" fillId="0" borderId="0" xfId="0" applyAlignment="1" applyProtection="1">
      <alignment vertical="top"/>
      <protection locked="0"/>
    </xf>
    <xf numFmtId="0" fontId="46" fillId="0" borderId="29" xfId="0" applyFont="1" applyBorder="1" applyAlignment="1" applyProtection="1">
      <alignment vertical="center" wrapText="1"/>
      <protection locked="0"/>
    </xf>
    <xf numFmtId="0" fontId="46" fillId="0" borderId="30" xfId="0" applyFont="1" applyBorder="1" applyAlignment="1" applyProtection="1">
      <alignment vertical="center" wrapText="1"/>
      <protection locked="0"/>
    </xf>
    <xf numFmtId="0" fontId="46" fillId="0" borderId="31" xfId="0" applyFont="1" applyBorder="1" applyAlignment="1" applyProtection="1">
      <alignment vertical="center" wrapText="1"/>
      <protection locked="0"/>
    </xf>
    <xf numFmtId="0" fontId="46" fillId="0" borderId="32" xfId="0" applyFont="1" applyBorder="1" applyAlignment="1" applyProtection="1">
      <alignment horizontal="center" vertical="center" wrapText="1"/>
      <protection locked="0"/>
    </xf>
    <xf numFmtId="0" fontId="46" fillId="0" borderId="33" xfId="0" applyFont="1" applyBorder="1" applyAlignment="1" applyProtection="1">
      <alignment horizontal="center" vertical="center" wrapText="1"/>
      <protection locked="0"/>
    </xf>
    <xf numFmtId="0" fontId="46" fillId="0" borderId="32" xfId="0" applyFont="1" applyBorder="1" applyAlignment="1" applyProtection="1">
      <alignment vertical="center" wrapText="1"/>
      <protection locked="0"/>
    </xf>
    <xf numFmtId="0" fontId="46" fillId="0" borderId="33" xfId="0" applyFont="1" applyBorder="1" applyAlignment="1" applyProtection="1">
      <alignment vertical="center" wrapText="1"/>
      <protection locked="0"/>
    </xf>
    <xf numFmtId="0" fontId="48" fillId="0" borderId="1" xfId="0" applyFont="1" applyBorder="1" applyAlignment="1" applyProtection="1">
      <alignment horizontal="left" vertical="center" wrapText="1"/>
      <protection locked="0"/>
    </xf>
    <xf numFmtId="0" fontId="49" fillId="0" borderId="1" xfId="0" applyFont="1" applyBorder="1" applyAlignment="1" applyProtection="1">
      <alignment horizontal="left" vertical="center" wrapText="1"/>
      <protection locked="0"/>
    </xf>
    <xf numFmtId="0" fontId="49" fillId="0" borderId="32" xfId="0" applyFont="1" applyBorder="1" applyAlignment="1" applyProtection="1">
      <alignment vertical="center" wrapText="1"/>
      <protection locked="0"/>
    </xf>
    <xf numFmtId="0" fontId="49" fillId="0" borderId="1" xfId="0" applyFont="1" applyBorder="1" applyAlignment="1" applyProtection="1">
      <alignment vertical="center" wrapText="1"/>
      <protection locked="0"/>
    </xf>
    <xf numFmtId="0" fontId="49" fillId="0" borderId="1" xfId="0" applyFont="1" applyBorder="1" applyAlignment="1" applyProtection="1">
      <alignment vertical="center"/>
      <protection locked="0"/>
    </xf>
    <xf numFmtId="0" fontId="49" fillId="0" borderId="1" xfId="0" applyFont="1" applyBorder="1" applyAlignment="1" applyProtection="1">
      <alignment horizontal="left" vertical="center"/>
      <protection locked="0"/>
    </xf>
    <xf numFmtId="49" fontId="49" fillId="0" borderId="1" xfId="0" applyNumberFormat="1" applyFont="1" applyBorder="1" applyAlignment="1" applyProtection="1">
      <alignment vertical="center" wrapText="1"/>
      <protection locked="0"/>
    </xf>
    <xf numFmtId="0" fontId="46" fillId="0" borderId="35" xfId="0" applyFont="1" applyBorder="1" applyAlignment="1" applyProtection="1">
      <alignment vertical="center" wrapText="1"/>
      <protection locked="0"/>
    </xf>
    <xf numFmtId="0" fontId="50" fillId="0" borderId="34" xfId="0" applyFont="1" applyBorder="1" applyAlignment="1" applyProtection="1">
      <alignment vertical="center" wrapText="1"/>
      <protection locked="0"/>
    </xf>
    <xf numFmtId="0" fontId="46" fillId="0" borderId="36" xfId="0" applyFont="1" applyBorder="1" applyAlignment="1" applyProtection="1">
      <alignment vertical="center" wrapText="1"/>
      <protection locked="0"/>
    </xf>
    <xf numFmtId="0" fontId="46" fillId="0" borderId="1" xfId="0" applyFont="1" applyBorder="1" applyAlignment="1" applyProtection="1">
      <alignment vertical="top"/>
      <protection locked="0"/>
    </xf>
    <xf numFmtId="0" fontId="46" fillId="0" borderId="0" xfId="0" applyFont="1" applyAlignment="1" applyProtection="1">
      <alignment vertical="top"/>
      <protection locked="0"/>
    </xf>
    <xf numFmtId="0" fontId="46" fillId="0" borderId="29" xfId="0" applyFont="1" applyBorder="1" applyAlignment="1" applyProtection="1">
      <alignment horizontal="left" vertical="center"/>
      <protection locked="0"/>
    </xf>
    <xf numFmtId="0" fontId="46" fillId="0" borderId="30" xfId="0" applyFont="1" applyBorder="1" applyAlignment="1" applyProtection="1">
      <alignment horizontal="left" vertical="center"/>
      <protection locked="0"/>
    </xf>
    <xf numFmtId="0" fontId="46" fillId="0" borderId="31" xfId="0" applyFont="1" applyBorder="1" applyAlignment="1" applyProtection="1">
      <alignment horizontal="left" vertical="center"/>
      <protection locked="0"/>
    </xf>
    <xf numFmtId="0" fontId="46" fillId="0" borderId="32" xfId="0" applyFont="1" applyBorder="1" applyAlignment="1" applyProtection="1">
      <alignment horizontal="left" vertical="center"/>
      <protection locked="0"/>
    </xf>
    <xf numFmtId="0" fontId="46" fillId="0" borderId="33" xfId="0" applyFont="1" applyBorder="1" applyAlignment="1" applyProtection="1">
      <alignment horizontal="left" vertical="center"/>
      <protection locked="0"/>
    </xf>
    <xf numFmtId="0" fontId="48" fillId="0" borderId="1" xfId="0" applyFont="1" applyBorder="1" applyAlignment="1" applyProtection="1">
      <alignment horizontal="left" vertical="center"/>
      <protection locked="0"/>
    </xf>
    <xf numFmtId="0" fontId="51" fillId="0" borderId="0" xfId="0" applyFont="1" applyAlignment="1" applyProtection="1">
      <alignment horizontal="left" vertical="center"/>
      <protection locked="0"/>
    </xf>
    <xf numFmtId="0" fontId="48" fillId="0" borderId="34" xfId="0" applyFont="1" applyBorder="1" applyAlignment="1" applyProtection="1">
      <alignment horizontal="left" vertical="center"/>
      <protection locked="0"/>
    </xf>
    <xf numFmtId="0" fontId="48" fillId="0" borderId="34" xfId="0" applyFont="1" applyBorder="1" applyAlignment="1" applyProtection="1">
      <alignment horizontal="center" vertical="center"/>
      <protection locked="0"/>
    </xf>
    <xf numFmtId="0" fontId="51" fillId="0" borderId="34" xfId="0" applyFont="1" applyBorder="1" applyAlignment="1" applyProtection="1">
      <alignment horizontal="left" vertical="center"/>
      <protection locked="0"/>
    </xf>
    <xf numFmtId="0" fontId="52" fillId="0" borderId="1" xfId="0" applyFont="1" applyBorder="1" applyAlignment="1" applyProtection="1">
      <alignment horizontal="left" vertical="center"/>
      <protection locked="0"/>
    </xf>
    <xf numFmtId="0" fontId="49" fillId="0" borderId="0" xfId="0" applyFont="1" applyAlignment="1" applyProtection="1">
      <alignment horizontal="left" vertical="center"/>
      <protection locked="0"/>
    </xf>
    <xf numFmtId="0" fontId="49" fillId="0" borderId="1" xfId="0" applyFont="1" applyBorder="1" applyAlignment="1" applyProtection="1">
      <alignment horizontal="center" vertical="center"/>
      <protection locked="0"/>
    </xf>
    <xf numFmtId="0" fontId="49" fillId="0" borderId="32" xfId="0" applyFont="1" applyBorder="1" applyAlignment="1" applyProtection="1">
      <alignment horizontal="left" vertical="center"/>
      <protection locked="0"/>
    </xf>
    <xf numFmtId="0" fontId="49" fillId="2" borderId="1" xfId="0" applyFont="1" applyFill="1" applyBorder="1" applyAlignment="1" applyProtection="1">
      <alignment horizontal="left" vertical="center"/>
      <protection locked="0"/>
    </xf>
    <xf numFmtId="0" fontId="49" fillId="2" borderId="1" xfId="0" applyFont="1" applyFill="1" applyBorder="1" applyAlignment="1" applyProtection="1">
      <alignment horizontal="center" vertical="center"/>
      <protection locked="0"/>
    </xf>
    <xf numFmtId="0" fontId="46" fillId="0" borderId="35" xfId="0" applyFont="1" applyBorder="1" applyAlignment="1" applyProtection="1">
      <alignment horizontal="left" vertical="center"/>
      <protection locked="0"/>
    </xf>
    <xf numFmtId="0" fontId="50" fillId="0" borderId="34" xfId="0" applyFont="1" applyBorder="1" applyAlignment="1" applyProtection="1">
      <alignment horizontal="left" vertical="center"/>
      <protection locked="0"/>
    </xf>
    <xf numFmtId="0" fontId="46" fillId="0" borderId="36"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50" fillId="0" borderId="1" xfId="0" applyFont="1" applyBorder="1" applyAlignment="1" applyProtection="1">
      <alignment horizontal="left" vertical="center"/>
      <protection locked="0"/>
    </xf>
    <xf numFmtId="0" fontId="51" fillId="0" borderId="1" xfId="0" applyFont="1" applyBorder="1" applyAlignment="1" applyProtection="1">
      <alignment horizontal="left" vertical="center"/>
      <protection locked="0"/>
    </xf>
    <xf numFmtId="0" fontId="49" fillId="0" borderId="34" xfId="0" applyFont="1" applyBorder="1" applyAlignment="1" applyProtection="1">
      <alignment horizontal="left" vertical="center"/>
      <protection locked="0"/>
    </xf>
    <xf numFmtId="0" fontId="46" fillId="0" borderId="1" xfId="0" applyFont="1" applyBorder="1" applyAlignment="1" applyProtection="1">
      <alignment horizontal="left" vertical="center" wrapText="1"/>
      <protection locked="0"/>
    </xf>
    <xf numFmtId="0" fontId="49" fillId="0" borderId="1" xfId="0" applyFont="1" applyBorder="1" applyAlignment="1" applyProtection="1">
      <alignment horizontal="center" vertical="center" wrapText="1"/>
      <protection locked="0"/>
    </xf>
    <xf numFmtId="0" fontId="46" fillId="0" borderId="29" xfId="0" applyFont="1" applyBorder="1" applyAlignment="1" applyProtection="1">
      <alignment horizontal="left" vertical="center" wrapText="1"/>
      <protection locked="0"/>
    </xf>
    <xf numFmtId="0" fontId="46" fillId="0" borderId="30" xfId="0" applyFont="1" applyBorder="1" applyAlignment="1" applyProtection="1">
      <alignment horizontal="left" vertical="center" wrapText="1"/>
      <protection locked="0"/>
    </xf>
    <xf numFmtId="0" fontId="46" fillId="0" borderId="31"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51" fillId="0" borderId="32" xfId="0" applyFont="1" applyBorder="1" applyAlignment="1" applyProtection="1">
      <alignment horizontal="left" vertical="center" wrapText="1"/>
      <protection locked="0"/>
    </xf>
    <xf numFmtId="0" fontId="51" fillId="0" borderId="33" xfId="0" applyFont="1" applyBorder="1" applyAlignment="1" applyProtection="1">
      <alignment horizontal="left" vertical="center" wrapText="1"/>
      <protection locked="0"/>
    </xf>
    <xf numFmtId="0" fontId="49" fillId="0" borderId="32" xfId="0" applyFont="1" applyBorder="1" applyAlignment="1" applyProtection="1">
      <alignment horizontal="left" vertical="center" wrapText="1"/>
      <protection locked="0"/>
    </xf>
    <xf numFmtId="0" fontId="49" fillId="0" borderId="33" xfId="0" applyFont="1" applyBorder="1" applyAlignment="1" applyProtection="1">
      <alignment horizontal="left" vertical="center" wrapText="1"/>
      <protection locked="0"/>
    </xf>
    <xf numFmtId="0" fontId="49" fillId="0" borderId="33" xfId="0" applyFont="1" applyBorder="1" applyAlignment="1" applyProtection="1">
      <alignment horizontal="left" vertical="center"/>
      <protection locked="0"/>
    </xf>
    <xf numFmtId="0" fontId="49" fillId="0" borderId="35" xfId="0" applyFont="1" applyBorder="1" applyAlignment="1" applyProtection="1">
      <alignment horizontal="left" vertical="center" wrapText="1"/>
      <protection locked="0"/>
    </xf>
    <xf numFmtId="0" fontId="49" fillId="0" borderId="34" xfId="0" applyFont="1" applyBorder="1" applyAlignment="1" applyProtection="1">
      <alignment horizontal="left" vertical="center" wrapText="1"/>
      <protection locked="0"/>
    </xf>
    <xf numFmtId="0" fontId="49" fillId="0" borderId="36" xfId="0" applyFont="1" applyBorder="1" applyAlignment="1" applyProtection="1">
      <alignment horizontal="left" vertical="center" wrapText="1"/>
      <protection locked="0"/>
    </xf>
    <xf numFmtId="0" fontId="49" fillId="0" borderId="1" xfId="0" applyFont="1" applyBorder="1" applyAlignment="1" applyProtection="1">
      <alignment horizontal="left" vertical="top"/>
      <protection locked="0"/>
    </xf>
    <xf numFmtId="0" fontId="49" fillId="0" borderId="1" xfId="0" applyFont="1" applyBorder="1" applyAlignment="1" applyProtection="1">
      <alignment horizontal="center" vertical="top"/>
      <protection locked="0"/>
    </xf>
    <xf numFmtId="0" fontId="49" fillId="0" borderId="35" xfId="0" applyFont="1" applyBorder="1" applyAlignment="1" applyProtection="1">
      <alignment horizontal="left" vertical="center"/>
      <protection locked="0"/>
    </xf>
    <xf numFmtId="0" fontId="49" fillId="0" borderId="36" xfId="0" applyFont="1" applyBorder="1" applyAlignment="1" applyProtection="1">
      <alignment horizontal="left" vertical="center"/>
      <protection locked="0"/>
    </xf>
    <xf numFmtId="0" fontId="51" fillId="0" borderId="0" xfId="0" applyFont="1" applyAlignment="1" applyProtection="1">
      <alignment vertical="center"/>
      <protection locked="0"/>
    </xf>
    <xf numFmtId="0" fontId="48" fillId="0" borderId="1" xfId="0" applyFont="1" applyBorder="1" applyAlignment="1" applyProtection="1">
      <alignment vertical="center"/>
      <protection locked="0"/>
    </xf>
    <xf numFmtId="0" fontId="51" fillId="0" borderId="34" xfId="0" applyFont="1" applyBorder="1" applyAlignment="1" applyProtection="1">
      <alignment vertical="center"/>
      <protection locked="0"/>
    </xf>
    <xf numFmtId="0" fontId="48"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9"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8" fillId="0" borderId="34" xfId="0" applyFont="1" applyBorder="1" applyAlignment="1" applyProtection="1">
      <alignment horizontal="left"/>
      <protection locked="0"/>
    </xf>
    <xf numFmtId="0" fontId="51" fillId="0" borderId="34" xfId="0" applyFont="1" applyBorder="1" applyAlignment="1" applyProtection="1">
      <protection locked="0"/>
    </xf>
    <xf numFmtId="0" fontId="46" fillId="0" borderId="32" xfId="0" applyFont="1" applyBorder="1" applyAlignment="1" applyProtection="1">
      <alignment vertical="top"/>
      <protection locked="0"/>
    </xf>
    <xf numFmtId="0" fontId="46" fillId="0" borderId="33" xfId="0" applyFont="1" applyBorder="1" applyAlignment="1" applyProtection="1">
      <alignment vertical="top"/>
      <protection locked="0"/>
    </xf>
    <xf numFmtId="0" fontId="46" fillId="0" borderId="1" xfId="0" applyFont="1" applyBorder="1" applyAlignment="1" applyProtection="1">
      <alignment horizontal="center" vertical="center"/>
      <protection locked="0"/>
    </xf>
    <xf numFmtId="0" fontId="46" fillId="0" borderId="1" xfId="0" applyFont="1" applyBorder="1" applyAlignment="1" applyProtection="1">
      <alignment horizontal="left" vertical="top"/>
      <protection locked="0"/>
    </xf>
    <xf numFmtId="0" fontId="46" fillId="0" borderId="35" xfId="0" applyFont="1" applyBorder="1" applyAlignment="1" applyProtection="1">
      <alignment vertical="top"/>
      <protection locked="0"/>
    </xf>
    <xf numFmtId="0" fontId="46" fillId="0" borderId="34" xfId="0" applyFont="1" applyBorder="1" applyAlignment="1" applyProtection="1">
      <alignment vertical="top"/>
      <protection locked="0"/>
    </xf>
    <xf numFmtId="0" fontId="46" fillId="0" borderId="36" xfId="0" applyFont="1" applyBorder="1" applyAlignment="1" applyProtection="1">
      <alignment vertical="top"/>
      <protection locked="0"/>
    </xf>
    <xf numFmtId="4" fontId="26" fillId="0" borderId="0" xfId="0" applyNumberFormat="1" applyFont="1" applyAlignment="1">
      <alignment horizontal="right" vertical="center"/>
    </xf>
    <xf numFmtId="4" fontId="26" fillId="0" borderId="0" xfId="0" applyNumberFormat="1" applyFont="1" applyAlignment="1">
      <alignment vertical="center"/>
    </xf>
    <xf numFmtId="0" fontId="18" fillId="4" borderId="0" xfId="0" applyFont="1" applyFill="1" applyAlignment="1">
      <alignment horizontal="center" vertical="center"/>
    </xf>
    <xf numFmtId="0" fontId="0" fillId="0" borderId="0" xfId="0"/>
    <xf numFmtId="4" fontId="8" fillId="0" borderId="0" xfId="0" applyNumberFormat="1" applyFont="1" applyAlignment="1">
      <alignment vertical="center"/>
    </xf>
    <xf numFmtId="0" fontId="8" fillId="0" borderId="0" xfId="0" applyFont="1" applyAlignment="1">
      <alignment vertical="center"/>
    </xf>
    <xf numFmtId="0" fontId="33" fillId="0" borderId="0" xfId="0" applyFont="1" applyAlignment="1">
      <alignment horizontal="left" vertical="center" wrapText="1"/>
    </xf>
    <xf numFmtId="4" fontId="29" fillId="0" borderId="0" xfId="0" applyNumberFormat="1" applyFont="1" applyAlignment="1">
      <alignment vertical="center"/>
    </xf>
    <xf numFmtId="0" fontId="29" fillId="0" borderId="0" xfId="0" applyFont="1" applyAlignment="1">
      <alignment vertical="center"/>
    </xf>
    <xf numFmtId="4" fontId="29" fillId="0" borderId="0" xfId="0" applyNumberFormat="1" applyFont="1" applyAlignment="1">
      <alignment horizontal="right" vertical="center"/>
    </xf>
    <xf numFmtId="0" fontId="28"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vertical="center"/>
    </xf>
    <xf numFmtId="165" fontId="3" fillId="0" borderId="0" xfId="0" applyNumberFormat="1" applyFont="1" applyAlignment="1">
      <alignment horizontal="left" vertical="center"/>
    </xf>
    <xf numFmtId="0" fontId="3" fillId="0" borderId="0" xfId="0" applyFont="1" applyAlignment="1">
      <alignment vertical="center"/>
    </xf>
    <xf numFmtId="0" fontId="25" fillId="0" borderId="15" xfId="0" applyFont="1" applyBorder="1" applyAlignment="1">
      <alignment horizontal="center" vertical="center"/>
    </xf>
    <xf numFmtId="0" fontId="25" fillId="0" borderId="16" xfId="0" applyFont="1" applyBorder="1" applyAlignment="1">
      <alignment horizontal="left" vertical="center"/>
    </xf>
    <xf numFmtId="0" fontId="2" fillId="0" borderId="18" xfId="0" applyFont="1" applyBorder="1" applyAlignment="1">
      <alignment horizontal="left" vertical="center"/>
    </xf>
    <xf numFmtId="0" fontId="2" fillId="0" borderId="0" xfId="0" applyFont="1" applyBorder="1" applyAlignment="1">
      <alignment horizontal="left" vertical="center"/>
    </xf>
    <xf numFmtId="0" fontId="3" fillId="7" borderId="9" xfId="0" applyFont="1" applyFill="1" applyBorder="1" applyAlignment="1">
      <alignment horizontal="center" vertical="center"/>
    </xf>
    <xf numFmtId="0" fontId="3" fillId="7" borderId="10" xfId="0" applyFont="1" applyFill="1" applyBorder="1" applyAlignment="1">
      <alignment horizontal="left" vertical="center"/>
    </xf>
    <xf numFmtId="0" fontId="3" fillId="7" borderId="10" xfId="0" applyFont="1" applyFill="1" applyBorder="1" applyAlignment="1">
      <alignment horizontal="center" vertical="center"/>
    </xf>
    <xf numFmtId="0" fontId="3" fillId="7" borderId="10" xfId="0" applyFont="1" applyFill="1" applyBorder="1" applyAlignment="1">
      <alignment horizontal="right" vertical="center"/>
    </xf>
    <xf numFmtId="164" fontId="2" fillId="0" borderId="0" xfId="0" applyNumberFormat="1" applyFont="1" applyBorder="1" applyAlignment="1">
      <alignment horizontal="center" vertical="center"/>
    </xf>
    <xf numFmtId="0" fontId="2" fillId="0" borderId="0" xfId="0" applyFont="1" applyBorder="1" applyAlignment="1">
      <alignment vertical="center"/>
    </xf>
    <xf numFmtId="4" fontId="22" fillId="0" borderId="0" xfId="0" applyNumberFormat="1" applyFont="1" applyBorder="1" applyAlignment="1">
      <alignment vertical="center"/>
    </xf>
    <xf numFmtId="0" fontId="4" fillId="6" borderId="10" xfId="0" applyFont="1" applyFill="1" applyBorder="1" applyAlignment="1">
      <alignment horizontal="left" vertical="center"/>
    </xf>
    <xf numFmtId="0" fontId="0" fillId="6" borderId="10" xfId="0" applyFont="1" applyFill="1" applyBorder="1" applyAlignment="1">
      <alignment vertical="center"/>
    </xf>
    <xf numFmtId="4" fontId="4" fillId="6" borderId="10" xfId="0" applyNumberFormat="1" applyFont="1" applyFill="1" applyBorder="1" applyAlignment="1">
      <alignment vertical="center"/>
    </xf>
    <xf numFmtId="0" fontId="0" fillId="6" borderId="11" xfId="0" applyFont="1" applyFill="1" applyBorder="1" applyAlignment="1">
      <alignment vertical="center"/>
    </xf>
    <xf numFmtId="0" fontId="22" fillId="0" borderId="0" xfId="0" applyFont="1" applyAlignment="1">
      <alignment horizontal="left" vertical="top" wrapText="1"/>
    </xf>
    <xf numFmtId="0" fontId="22" fillId="0" borderId="0" xfId="0" applyFont="1" applyAlignment="1">
      <alignment horizontal="left" vertical="center"/>
    </xf>
    <xf numFmtId="0" fontId="3" fillId="0" borderId="0" xfId="0" applyFont="1" applyBorder="1" applyAlignment="1">
      <alignment horizontal="left" vertical="center"/>
    </xf>
    <xf numFmtId="0" fontId="0" fillId="0" borderId="0" xfId="0" applyBorder="1"/>
    <xf numFmtId="0" fontId="4" fillId="0" borderId="0" xfId="0" applyFont="1" applyBorder="1" applyAlignment="1">
      <alignment horizontal="left" vertical="top" wrapText="1"/>
    </xf>
    <xf numFmtId="49" fontId="3" fillId="5" borderId="0" xfId="0" applyNumberFormat="1" applyFont="1" applyFill="1" applyBorder="1" applyAlignment="1" applyProtection="1">
      <alignment horizontal="left" vertical="center"/>
      <protection locked="0"/>
    </xf>
    <xf numFmtId="49" fontId="3" fillId="0" borderId="0" xfId="0" applyNumberFormat="1" applyFont="1" applyBorder="1" applyAlignment="1">
      <alignment horizontal="left" vertical="center"/>
    </xf>
    <xf numFmtId="0" fontId="3" fillId="0" borderId="0" xfId="0" applyFont="1" applyBorder="1" applyAlignment="1">
      <alignment horizontal="left" vertical="center" wrapText="1"/>
    </xf>
    <xf numFmtId="4" fontId="23" fillId="0" borderId="8" xfId="0" applyNumberFormat="1" applyFont="1" applyBorder="1" applyAlignment="1">
      <alignment vertical="center"/>
    </xf>
    <xf numFmtId="0" fontId="0" fillId="0" borderId="8" xfId="0" applyFont="1" applyBorder="1" applyAlignment="1">
      <alignment vertical="center"/>
    </xf>
    <xf numFmtId="0" fontId="2" fillId="0" borderId="0" xfId="0" applyFont="1" applyBorder="1" applyAlignment="1">
      <alignment horizontal="right" vertical="center"/>
    </xf>
    <xf numFmtId="0" fontId="35" fillId="3" borderId="0" xfId="1" applyFont="1" applyFill="1" applyAlignment="1">
      <alignment vertical="center"/>
    </xf>
    <xf numFmtId="0" fontId="21" fillId="0" borderId="0" xfId="0" applyFont="1" applyBorder="1" applyAlignment="1">
      <alignment horizontal="left" vertical="center" wrapText="1"/>
    </xf>
    <xf numFmtId="0" fontId="0" fillId="0" borderId="0" xfId="0" applyFont="1" applyBorder="1" applyAlignment="1">
      <alignment vertical="center"/>
    </xf>
    <xf numFmtId="0" fontId="4" fillId="0" borderId="0" xfId="0" applyFont="1" applyBorder="1" applyAlignment="1">
      <alignment horizontal="left" vertical="center" wrapText="1"/>
    </xf>
    <xf numFmtId="0" fontId="21" fillId="0" borderId="0" xfId="0" applyFont="1" applyAlignment="1">
      <alignment horizontal="left" vertical="center" wrapText="1"/>
    </xf>
    <xf numFmtId="0" fontId="21" fillId="0" borderId="0" xfId="0" applyFont="1" applyAlignment="1">
      <alignment horizontal="left" vertical="center"/>
    </xf>
    <xf numFmtId="0" fontId="0" fillId="0" borderId="0" xfId="0" applyFont="1" applyAlignment="1">
      <alignment vertical="center"/>
    </xf>
    <xf numFmtId="0" fontId="21" fillId="0" borderId="0" xfId="0" applyFont="1" applyBorder="1" applyAlignment="1">
      <alignment horizontal="left" vertical="center"/>
    </xf>
    <xf numFmtId="0" fontId="49" fillId="0" borderId="1" xfId="0" applyFont="1" applyBorder="1" applyAlignment="1" applyProtection="1">
      <alignment horizontal="left" vertical="center" wrapText="1"/>
      <protection locked="0"/>
    </xf>
    <xf numFmtId="0" fontId="47" fillId="0" borderId="1" xfId="0" applyFont="1" applyBorder="1" applyAlignment="1" applyProtection="1">
      <alignment horizontal="center" vertical="center" wrapText="1"/>
      <protection locked="0"/>
    </xf>
    <xf numFmtId="0" fontId="48" fillId="0" borderId="34" xfId="0" applyFont="1" applyBorder="1" applyAlignment="1" applyProtection="1">
      <alignment horizontal="left" wrapText="1"/>
      <protection locked="0"/>
    </xf>
    <xf numFmtId="0" fontId="49" fillId="0" borderId="1" xfId="0" applyFont="1" applyBorder="1" applyAlignment="1" applyProtection="1">
      <alignment horizontal="left" vertical="center"/>
      <protection locked="0"/>
    </xf>
    <xf numFmtId="49" fontId="49" fillId="0" borderId="1" xfId="0" applyNumberFormat="1" applyFont="1" applyBorder="1" applyAlignment="1" applyProtection="1">
      <alignment horizontal="left" vertical="center" wrapText="1"/>
      <protection locked="0"/>
    </xf>
    <xf numFmtId="0" fontId="47" fillId="0" borderId="1" xfId="0" applyFont="1" applyBorder="1" applyAlignment="1" applyProtection="1">
      <alignment horizontal="center" vertical="center"/>
      <protection locked="0"/>
    </xf>
    <xf numFmtId="0" fontId="48" fillId="0" borderId="34" xfId="0" applyFont="1" applyBorder="1" applyAlignment="1" applyProtection="1">
      <alignment horizontal="left"/>
      <protection locked="0"/>
    </xf>
    <xf numFmtId="0" fontId="49" fillId="0" borderId="1" xfId="0" applyFont="1" applyBorder="1" applyAlignment="1" applyProtection="1">
      <alignment horizontal="left" vertical="top"/>
      <protection locked="0"/>
    </xf>
    <xf numFmtId="3" fontId="55" fillId="2" borderId="1" xfId="2" applyNumberFormat="1" applyFont="1" applyBorder="1" applyAlignment="1">
      <alignment horizontal="center" vertical="top"/>
    </xf>
    <xf numFmtId="3" fontId="57" fillId="2" borderId="1" xfId="3" applyNumberFormat="1" applyFont="1" applyBorder="1" applyAlignment="1">
      <alignment horizontal="left" vertical="top" wrapText="1" indent="1"/>
    </xf>
    <xf numFmtId="3" fontId="57" fillId="2" borderId="1" xfId="3" applyNumberFormat="1" applyFont="1" applyBorder="1" applyAlignment="1">
      <alignment horizontal="center" shrinkToFit="1"/>
    </xf>
    <xf numFmtId="3" fontId="57" fillId="2" borderId="1" xfId="3" applyNumberFormat="1" applyFont="1" applyBorder="1" applyAlignment="1">
      <alignment horizontal="center"/>
    </xf>
    <xf numFmtId="3" fontId="57" fillId="2" borderId="1" xfId="3" applyNumberFormat="1" applyFont="1" applyBorder="1" applyAlignment="1" applyProtection="1">
      <alignment horizontal="right"/>
    </xf>
    <xf numFmtId="0" fontId="1" fillId="2" borderId="1" xfId="2" applyBorder="1"/>
    <xf numFmtId="3" fontId="58" fillId="2" borderId="1" xfId="3" applyNumberFormat="1" applyFont="1" applyBorder="1" applyAlignment="1">
      <alignment horizontal="left" vertical="top" wrapText="1" indent="1"/>
    </xf>
    <xf numFmtId="3" fontId="59" fillId="8" borderId="37" xfId="2" applyNumberFormat="1" applyFont="1" applyFill="1" applyBorder="1" applyAlignment="1">
      <alignment horizontal="center" vertical="center" wrapText="1"/>
    </xf>
    <xf numFmtId="3" fontId="60" fillId="8" borderId="37" xfId="3" applyNumberFormat="1" applyFont="1" applyFill="1" applyBorder="1" applyAlignment="1">
      <alignment horizontal="left" vertical="center" wrapText="1" indent="1"/>
    </xf>
    <xf numFmtId="3" fontId="60" fillId="8" borderId="37" xfId="3" applyNumberFormat="1" applyFont="1" applyFill="1" applyBorder="1" applyAlignment="1">
      <alignment horizontal="center" vertical="center" shrinkToFit="1"/>
    </xf>
    <xf numFmtId="3" fontId="60" fillId="8" borderId="37" xfId="3" applyNumberFormat="1" applyFont="1" applyFill="1" applyBorder="1" applyAlignment="1">
      <alignment horizontal="center" vertical="center" wrapText="1"/>
    </xf>
    <xf numFmtId="3" fontId="60" fillId="8" borderId="37" xfId="3" applyNumberFormat="1" applyFont="1" applyFill="1" applyBorder="1" applyAlignment="1" applyProtection="1">
      <alignment horizontal="center" vertical="center" wrapText="1"/>
    </xf>
    <xf numFmtId="0" fontId="1" fillId="2" borderId="1" xfId="2" applyBorder="1" applyAlignment="1">
      <alignment vertical="center"/>
    </xf>
    <xf numFmtId="1" fontId="55" fillId="2" borderId="37" xfId="2" applyNumberFormat="1" applyFont="1" applyBorder="1" applyAlignment="1">
      <alignment horizontal="center" vertical="top"/>
    </xf>
    <xf numFmtId="3" fontId="61" fillId="2" borderId="37" xfId="2" applyNumberFormat="1" applyFont="1" applyBorder="1" applyAlignment="1">
      <alignment horizontal="left" vertical="top" wrapText="1" indent="1"/>
    </xf>
    <xf numFmtId="0" fontId="57" fillId="2" borderId="37" xfId="2" applyFont="1" applyBorder="1" applyAlignment="1">
      <alignment horizontal="center" vertical="top" shrinkToFit="1"/>
    </xf>
    <xf numFmtId="0" fontId="55" fillId="2" borderId="37" xfId="2" applyFont="1" applyBorder="1" applyAlignment="1">
      <alignment horizontal="center"/>
    </xf>
    <xf numFmtId="168" fontId="55" fillId="2" borderId="37" xfId="2" applyNumberFormat="1" applyFont="1" applyBorder="1" applyAlignment="1">
      <alignment horizontal="right"/>
    </xf>
    <xf numFmtId="1" fontId="55" fillId="2" borderId="37" xfId="2" applyNumberFormat="1" applyFont="1" applyBorder="1" applyAlignment="1">
      <alignment horizontal="center" vertical="center" wrapText="1"/>
    </xf>
    <xf numFmtId="2" fontId="57" fillId="2" borderId="37" xfId="2" applyNumberFormat="1" applyFont="1" applyBorder="1" applyAlignment="1">
      <alignment horizontal="left" vertical="top" wrapText="1" indent="1"/>
    </xf>
    <xf numFmtId="0" fontId="55" fillId="2" borderId="37" xfId="2" applyFont="1" applyBorder="1" applyAlignment="1">
      <alignment horizontal="center" wrapText="1"/>
    </xf>
    <xf numFmtId="168" fontId="55" fillId="2" borderId="37" xfId="2" applyNumberFormat="1" applyFont="1" applyBorder="1" applyAlignment="1">
      <alignment wrapText="1"/>
    </xf>
    <xf numFmtId="2" fontId="61" fillId="2" borderId="37" xfId="2" applyNumberFormat="1" applyFont="1" applyBorder="1" applyAlignment="1">
      <alignment horizontal="left" vertical="top" wrapText="1" indent="1"/>
    </xf>
    <xf numFmtId="0" fontId="55" fillId="2" borderId="37" xfId="2" applyFont="1" applyBorder="1" applyAlignment="1">
      <alignment horizontal="center" vertical="center"/>
    </xf>
    <xf numFmtId="168" fontId="55" fillId="2" borderId="37" xfId="2" applyNumberFormat="1" applyFont="1" applyBorder="1"/>
    <xf numFmtId="2" fontId="61" fillId="2" borderId="37" xfId="3" applyNumberFormat="1" applyFont="1" applyFill="1" applyBorder="1" applyAlignment="1" applyProtection="1">
      <alignment horizontal="left" vertical="top" wrapText="1" indent="1"/>
    </xf>
    <xf numFmtId="2" fontId="57" fillId="2" borderId="37" xfId="3" applyNumberFormat="1" applyFont="1" applyFill="1" applyBorder="1" applyAlignment="1" applyProtection="1">
      <alignment horizontal="left" vertical="top" wrapText="1" indent="1"/>
    </xf>
    <xf numFmtId="2" fontId="64" fillId="2" borderId="37" xfId="2" applyNumberFormat="1" applyFont="1" applyBorder="1" applyAlignment="1">
      <alignment horizontal="left" vertical="top" wrapText="1" indent="1"/>
    </xf>
    <xf numFmtId="3" fontId="57" fillId="2" borderId="37" xfId="2" applyNumberFormat="1" applyFont="1" applyBorder="1" applyAlignment="1">
      <alignment horizontal="center"/>
    </xf>
    <xf numFmtId="168" fontId="57" fillId="2" borderId="37" xfId="2" applyNumberFormat="1" applyFont="1" applyBorder="1"/>
    <xf numFmtId="1" fontId="55" fillId="9" borderId="37" xfId="2" applyNumberFormat="1" applyFont="1" applyFill="1" applyBorder="1" applyAlignment="1">
      <alignment horizontal="center" vertical="top"/>
    </xf>
    <xf numFmtId="2" fontId="61" fillId="9" borderId="37" xfId="2" applyNumberFormat="1" applyFont="1" applyFill="1" applyBorder="1" applyAlignment="1">
      <alignment horizontal="left" vertical="top" wrapText="1" indent="1"/>
    </xf>
    <xf numFmtId="0" fontId="57" fillId="9" borderId="37" xfId="2" applyFont="1" applyFill="1" applyBorder="1" applyAlignment="1">
      <alignment horizontal="center" vertical="top" shrinkToFit="1"/>
    </xf>
    <xf numFmtId="0" fontId="55" fillId="9" borderId="37" xfId="2" applyFont="1" applyFill="1" applyBorder="1" applyAlignment="1">
      <alignment horizontal="center"/>
    </xf>
    <xf numFmtId="168" fontId="57" fillId="9" borderId="37" xfId="2" applyNumberFormat="1" applyFont="1" applyFill="1" applyBorder="1"/>
    <xf numFmtId="0" fontId="1" fillId="9" borderId="1" xfId="2" applyFill="1" applyBorder="1"/>
    <xf numFmtId="2" fontId="57" fillId="9" borderId="37" xfId="2" applyNumberFormat="1" applyFont="1" applyFill="1" applyBorder="1" applyAlignment="1">
      <alignment horizontal="left" vertical="top" wrapText="1" indent="1"/>
    </xf>
    <xf numFmtId="3" fontId="57" fillId="9" borderId="37" xfId="2" applyNumberFormat="1" applyFont="1" applyFill="1" applyBorder="1" applyAlignment="1">
      <alignment horizontal="center"/>
    </xf>
    <xf numFmtId="2" fontId="65" fillId="9" borderId="37" xfId="3" applyNumberFormat="1" applyFont="1" applyFill="1" applyBorder="1" applyAlignment="1">
      <alignment horizontal="left" vertical="justify" wrapText="1" indent="1"/>
    </xf>
    <xf numFmtId="2" fontId="65" fillId="9" borderId="37" xfId="3" applyNumberFormat="1" applyFont="1" applyFill="1" applyBorder="1" applyAlignment="1">
      <alignment horizontal="left" vertical="top" wrapText="1" indent="1"/>
    </xf>
    <xf numFmtId="2" fontId="65" fillId="9" borderId="37" xfId="2" applyNumberFormat="1" applyFont="1" applyFill="1" applyBorder="1" applyAlignment="1">
      <alignment horizontal="left" vertical="top" wrapText="1" indent="1"/>
    </xf>
    <xf numFmtId="0" fontId="57" fillId="9" borderId="37" xfId="3" applyFont="1" applyFill="1" applyBorder="1" applyAlignment="1">
      <alignment horizontal="center" vertical="top" shrinkToFit="1"/>
    </xf>
    <xf numFmtId="0" fontId="57" fillId="9" borderId="37" xfId="3" applyFont="1" applyFill="1" applyBorder="1" applyAlignment="1">
      <alignment horizontal="center" vertical="top"/>
    </xf>
    <xf numFmtId="0" fontId="1" fillId="10" borderId="1" xfId="2" applyFill="1" applyBorder="1"/>
    <xf numFmtId="168" fontId="57" fillId="9" borderId="37" xfId="3" applyNumberFormat="1" applyFont="1" applyFill="1" applyBorder="1" applyAlignment="1">
      <alignment horizontal="center" vertical="top"/>
    </xf>
    <xf numFmtId="168" fontId="57" fillId="9" borderId="37" xfId="3" applyNumberFormat="1" applyFont="1" applyFill="1" applyBorder="1" applyAlignment="1" applyProtection="1">
      <alignment horizontal="right" vertical="top"/>
    </xf>
    <xf numFmtId="1" fontId="55" fillId="2" borderId="1" xfId="2" applyNumberFormat="1" applyFont="1" applyBorder="1" applyAlignment="1">
      <alignment horizontal="center" vertical="top"/>
    </xf>
    <xf numFmtId="3" fontId="61" fillId="8" borderId="1" xfId="3" applyNumberFormat="1" applyFont="1" applyFill="1" applyBorder="1" applyAlignment="1">
      <alignment horizontal="left" vertical="top" wrapText="1" indent="1"/>
    </xf>
    <xf numFmtId="0" fontId="57" fillId="2" borderId="1" xfId="3" applyFont="1" applyBorder="1" applyAlignment="1">
      <alignment horizontal="center" shrinkToFit="1"/>
    </xf>
    <xf numFmtId="0" fontId="57" fillId="2" borderId="1" xfId="3" applyFont="1" applyBorder="1" applyAlignment="1">
      <alignment horizontal="center"/>
    </xf>
    <xf numFmtId="168" fontId="57" fillId="2" borderId="1" xfId="3" applyNumberFormat="1" applyFont="1" applyBorder="1" applyAlignment="1">
      <alignment horizontal="center"/>
    </xf>
    <xf numFmtId="168" fontId="61" fillId="8" borderId="1" xfId="3" applyNumberFormat="1" applyFont="1" applyFill="1" applyBorder="1" applyAlignment="1" applyProtection="1">
      <alignment horizontal="right"/>
    </xf>
    <xf numFmtId="0" fontId="57" fillId="2" borderId="1" xfId="3" applyNumberFormat="1" applyFont="1" applyBorder="1" applyAlignment="1">
      <alignment horizontal="left" vertical="top" wrapText="1" indent="1"/>
    </xf>
    <xf numFmtId="0" fontId="57" fillId="2" borderId="1" xfId="3" applyFont="1" applyBorder="1" applyAlignment="1">
      <alignment horizontal="center" vertical="top" shrinkToFit="1"/>
    </xf>
    <xf numFmtId="0" fontId="57" fillId="2" borderId="1" xfId="3" applyFont="1" applyBorder="1" applyAlignment="1">
      <alignment horizontal="center" vertical="top"/>
    </xf>
    <xf numFmtId="3" fontId="55" fillId="2" borderId="1" xfId="2" applyNumberFormat="1" applyFont="1" applyBorder="1"/>
    <xf numFmtId="3" fontId="66" fillId="2" borderId="1" xfId="2" applyNumberFormat="1" applyFont="1" applyBorder="1"/>
    <xf numFmtId="0" fontId="66" fillId="2" borderId="1" xfId="2" applyFont="1" applyBorder="1" applyAlignment="1">
      <alignment horizontal="center" vertical="top"/>
    </xf>
    <xf numFmtId="0" fontId="66" fillId="2" borderId="1" xfId="2" applyNumberFormat="1" applyFont="1" applyBorder="1" applyAlignment="1">
      <alignment horizontal="left" vertical="top" indent="1"/>
    </xf>
    <xf numFmtId="0" fontId="66" fillId="2" borderId="1" xfId="2" applyFont="1" applyBorder="1"/>
    <xf numFmtId="0" fontId="69" fillId="2" borderId="1" xfId="15" applyProtection="1">
      <protection hidden="1"/>
    </xf>
    <xf numFmtId="0" fontId="69" fillId="2" borderId="1" xfId="15"/>
    <xf numFmtId="0" fontId="69" fillId="2" borderId="1" xfId="15" applyFont="1" applyBorder="1" applyAlignment="1" applyProtection="1">
      <alignment horizontal="center" vertical="center"/>
      <protection hidden="1"/>
    </xf>
    <xf numFmtId="0" fontId="70" fillId="2" borderId="1" xfId="14" applyFont="1" applyFill="1" applyBorder="1" applyAlignment="1" applyProtection="1">
      <alignment horizontal="left" vertical="center"/>
      <protection hidden="1"/>
    </xf>
    <xf numFmtId="0" fontId="69" fillId="2" borderId="1" xfId="15" applyFont="1" applyBorder="1" applyAlignment="1" applyProtection="1">
      <alignment horizontal="right" vertical="center"/>
      <protection hidden="1"/>
    </xf>
    <xf numFmtId="0" fontId="69" fillId="2" borderId="1" xfId="15" applyFont="1" applyBorder="1" applyAlignment="1" applyProtection="1">
      <alignment horizontal="left" vertical="center"/>
      <protection hidden="1"/>
    </xf>
    <xf numFmtId="0" fontId="69" fillId="2" borderId="1" xfId="15" applyFont="1" applyBorder="1" applyAlignment="1" applyProtection="1">
      <alignment horizontal="center" vertical="center"/>
      <protection locked="0"/>
    </xf>
    <xf numFmtId="0" fontId="67" fillId="2" borderId="1" xfId="13"/>
    <xf numFmtId="0" fontId="71" fillId="2" borderId="1" xfId="14" applyFont="1" applyFill="1" applyBorder="1" applyAlignment="1" applyProtection="1">
      <alignment horizontal="left" vertical="center"/>
      <protection hidden="1"/>
    </xf>
    <xf numFmtId="0" fontId="72" fillId="2" borderId="38" xfId="15" applyFont="1" applyBorder="1" applyAlignment="1" applyProtection="1">
      <alignment horizontal="center" vertical="center"/>
      <protection hidden="1"/>
    </xf>
    <xf numFmtId="0" fontId="72" fillId="2" borderId="38" xfId="15" applyFont="1" applyBorder="1" applyAlignment="1" applyProtection="1">
      <alignment horizontal="left" vertical="center"/>
      <protection hidden="1"/>
    </xf>
    <xf numFmtId="169" fontId="72" fillId="2" borderId="38" xfId="15" applyNumberFormat="1" applyFont="1" applyBorder="1" applyAlignment="1" applyProtection="1">
      <alignment horizontal="center" vertical="center"/>
      <protection locked="0"/>
    </xf>
    <xf numFmtId="49" fontId="73" fillId="11" borderId="38" xfId="15" applyNumberFormat="1" applyFont="1" applyFill="1" applyBorder="1" applyAlignment="1" applyProtection="1">
      <alignment horizontal="center" vertical="center"/>
      <protection hidden="1"/>
    </xf>
    <xf numFmtId="0" fontId="73" fillId="11" borderId="38" xfId="15" applyFont="1" applyFill="1" applyBorder="1" applyAlignment="1" applyProtection="1">
      <alignment vertical="center" wrapText="1"/>
      <protection hidden="1"/>
    </xf>
    <xf numFmtId="0" fontId="74" fillId="11" borderId="38" xfId="15" applyFont="1" applyFill="1" applyBorder="1" applyAlignment="1" applyProtection="1">
      <alignment horizontal="right" vertical="center"/>
      <protection hidden="1"/>
    </xf>
    <xf numFmtId="0" fontId="74" fillId="11" borderId="38" xfId="15" applyFont="1" applyFill="1" applyBorder="1" applyAlignment="1" applyProtection="1">
      <alignment horizontal="left" vertical="center"/>
      <protection hidden="1"/>
    </xf>
    <xf numFmtId="170" fontId="69" fillId="11" borderId="38" xfId="15" applyNumberFormat="1" applyFont="1" applyFill="1" applyBorder="1" applyAlignment="1" applyProtection="1">
      <alignment horizontal="center" vertical="center"/>
      <protection locked="0"/>
    </xf>
    <xf numFmtId="171" fontId="69" fillId="11" borderId="38" xfId="15" applyNumberFormat="1" applyFont="1" applyFill="1" applyBorder="1" applyAlignment="1" applyProtection="1">
      <alignment horizontal="center" vertical="center"/>
      <protection locked="0"/>
    </xf>
    <xf numFmtId="49" fontId="73" fillId="2" borderId="38" xfId="15" applyNumberFormat="1" applyFont="1" applyFill="1" applyBorder="1" applyAlignment="1" applyProtection="1">
      <alignment horizontal="center" vertical="center"/>
      <protection hidden="1"/>
    </xf>
    <xf numFmtId="0" fontId="74" fillId="2" borderId="38" xfId="15" applyFont="1" applyFill="1" applyBorder="1" applyAlignment="1" applyProtection="1">
      <alignment vertical="center" wrapText="1"/>
      <protection hidden="1"/>
    </xf>
    <xf numFmtId="0" fontId="74" fillId="2" borderId="38" xfId="15" applyFont="1" applyFill="1" applyBorder="1" applyAlignment="1" applyProtection="1">
      <alignment horizontal="right" vertical="center"/>
      <protection hidden="1"/>
    </xf>
    <xf numFmtId="0" fontId="74" fillId="2" borderId="38" xfId="15" applyFont="1" applyFill="1" applyBorder="1" applyAlignment="1" applyProtection="1">
      <alignment horizontal="left" vertical="center"/>
      <protection hidden="1"/>
    </xf>
    <xf numFmtId="170" fontId="69" fillId="2" borderId="38" xfId="15" applyNumberFormat="1" applyFont="1" applyFill="1" applyBorder="1" applyAlignment="1" applyProtection="1">
      <alignment horizontal="center" vertical="center"/>
      <protection locked="0"/>
    </xf>
    <xf numFmtId="171" fontId="69" fillId="2" borderId="38" xfId="15" applyNumberFormat="1" applyFont="1" applyFill="1" applyBorder="1" applyAlignment="1" applyProtection="1">
      <alignment horizontal="center" vertical="center"/>
      <protection locked="0"/>
    </xf>
    <xf numFmtId="0" fontId="69" fillId="2" borderId="1" xfId="15" applyAlignment="1">
      <alignment vertical="center"/>
    </xf>
    <xf numFmtId="0" fontId="75" fillId="2" borderId="38" xfId="13" applyFont="1" applyBorder="1" applyAlignment="1">
      <alignment horizontal="left"/>
    </xf>
    <xf numFmtId="0" fontId="69" fillId="2" borderId="38" xfId="15" applyFont="1" applyFill="1" applyBorder="1" applyAlignment="1" applyProtection="1">
      <alignment horizontal="right" vertical="center"/>
      <protection hidden="1"/>
    </xf>
    <xf numFmtId="0" fontId="69" fillId="2" borderId="38" xfId="15" applyFont="1" applyFill="1" applyBorder="1" applyAlignment="1" applyProtection="1">
      <alignment horizontal="left" vertical="center"/>
      <protection hidden="1"/>
    </xf>
    <xf numFmtId="0" fontId="76" fillId="2" borderId="38" xfId="13" applyFont="1" applyBorder="1" applyAlignment="1">
      <alignment horizontal="left"/>
    </xf>
    <xf numFmtId="17" fontId="72" fillId="2" borderId="38" xfId="15" applyNumberFormat="1" applyFont="1" applyBorder="1" applyAlignment="1" applyProtection="1">
      <alignment horizontal="center" vertical="center"/>
      <protection hidden="1"/>
    </xf>
    <xf numFmtId="0" fontId="69" fillId="2" borderId="38" xfId="15" applyBorder="1" applyProtection="1">
      <protection hidden="1"/>
    </xf>
    <xf numFmtId="0" fontId="77" fillId="12" borderId="38" xfId="15" applyFont="1" applyFill="1" applyBorder="1" applyAlignment="1" applyProtection="1">
      <alignment horizontal="left" vertical="center"/>
      <protection hidden="1"/>
    </xf>
    <xf numFmtId="0" fontId="69" fillId="2" borderId="38" xfId="15" applyFont="1" applyBorder="1" applyAlignment="1" applyProtection="1">
      <alignment horizontal="right" vertical="center"/>
      <protection hidden="1"/>
    </xf>
    <xf numFmtId="0" fontId="69" fillId="2" borderId="38" xfId="15" applyFont="1" applyBorder="1" applyAlignment="1" applyProtection="1">
      <alignment horizontal="left" vertical="center"/>
      <protection hidden="1"/>
    </xf>
    <xf numFmtId="171" fontId="77" fillId="12" borderId="38" xfId="15" applyNumberFormat="1" applyFont="1" applyFill="1" applyBorder="1" applyAlignment="1" applyProtection="1">
      <alignment horizontal="center" vertical="center"/>
      <protection locked="0"/>
    </xf>
  </cellXfs>
  <cellStyles count="16">
    <cellStyle name="Čárka 2" xfId="4"/>
    <cellStyle name="Čárka 2 2" xfId="5"/>
    <cellStyle name="Čárka 3" xfId="6"/>
    <cellStyle name="Hypertextový odkaz" xfId="1" builtinId="8"/>
    <cellStyle name="normální" xfId="0" builtinId="0" customBuiltin="1"/>
    <cellStyle name="normální 2" xfId="2"/>
    <cellStyle name="Normální 2 2" xfId="7"/>
    <cellStyle name="Normální 2 3" xfId="8"/>
    <cellStyle name="Normální 3" xfId="3"/>
    <cellStyle name="Normální 4" xfId="9"/>
    <cellStyle name="Normální 4 2" xfId="10"/>
    <cellStyle name="Normální 5" xfId="11"/>
    <cellStyle name="Normální 6" xfId="12"/>
    <cellStyle name="normální 7" xfId="13"/>
    <cellStyle name="normální_Poprad, relaxační bazén - výkaz výměr dsp" xfId="14"/>
    <cellStyle name="normální_Rozpočet dle JH" xfId="15"/>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CM59"/>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50000000000003" customHeight="1">
      <c r="AR2" s="343" t="s">
        <v>8</v>
      </c>
      <c r="AS2" s="344"/>
      <c r="AT2" s="344"/>
      <c r="AU2" s="344"/>
      <c r="AV2" s="344"/>
      <c r="AW2" s="344"/>
      <c r="AX2" s="344"/>
      <c r="AY2" s="344"/>
      <c r="AZ2" s="344"/>
      <c r="BA2" s="344"/>
      <c r="BB2" s="344"/>
      <c r="BC2" s="344"/>
      <c r="BD2" s="344"/>
      <c r="BE2" s="344"/>
      <c r="BS2" s="25" t="s">
        <v>9</v>
      </c>
      <c r="BT2" s="25" t="s">
        <v>10</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9</v>
      </c>
      <c r="BT3" s="25" t="s">
        <v>11</v>
      </c>
    </row>
    <row r="4" spans="1:74" ht="36.950000000000003" customHeight="1">
      <c r="B4" s="29"/>
      <c r="C4" s="30"/>
      <c r="D4" s="31" t="s">
        <v>12</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13</v>
      </c>
      <c r="BE4" s="34" t="s">
        <v>14</v>
      </c>
      <c r="BS4" s="25" t="s">
        <v>15</v>
      </c>
    </row>
    <row r="5" spans="1:74" ht="14.45" customHeight="1">
      <c r="B5" s="29"/>
      <c r="C5" s="30"/>
      <c r="D5" s="35" t="s">
        <v>16</v>
      </c>
      <c r="E5" s="30"/>
      <c r="F5" s="30"/>
      <c r="G5" s="30"/>
      <c r="H5" s="30"/>
      <c r="I5" s="30"/>
      <c r="J5" s="30"/>
      <c r="K5" s="373" t="s">
        <v>17</v>
      </c>
      <c r="L5" s="374"/>
      <c r="M5" s="374"/>
      <c r="N5" s="374"/>
      <c r="O5" s="374"/>
      <c r="P5" s="374"/>
      <c r="Q5" s="374"/>
      <c r="R5" s="374"/>
      <c r="S5" s="374"/>
      <c r="T5" s="374"/>
      <c r="U5" s="374"/>
      <c r="V5" s="374"/>
      <c r="W5" s="374"/>
      <c r="X5" s="374"/>
      <c r="Y5" s="374"/>
      <c r="Z5" s="374"/>
      <c r="AA5" s="374"/>
      <c r="AB5" s="374"/>
      <c r="AC5" s="374"/>
      <c r="AD5" s="374"/>
      <c r="AE5" s="374"/>
      <c r="AF5" s="374"/>
      <c r="AG5" s="374"/>
      <c r="AH5" s="374"/>
      <c r="AI5" s="374"/>
      <c r="AJ5" s="374"/>
      <c r="AK5" s="374"/>
      <c r="AL5" s="374"/>
      <c r="AM5" s="374"/>
      <c r="AN5" s="374"/>
      <c r="AO5" s="374"/>
      <c r="AP5" s="30"/>
      <c r="AQ5" s="32"/>
      <c r="BE5" s="371" t="s">
        <v>18</v>
      </c>
      <c r="BS5" s="25" t="s">
        <v>9</v>
      </c>
    </row>
    <row r="6" spans="1:74" ht="36.950000000000003" customHeight="1">
      <c r="B6" s="29"/>
      <c r="C6" s="30"/>
      <c r="D6" s="37" t="s">
        <v>19</v>
      </c>
      <c r="E6" s="30"/>
      <c r="F6" s="30"/>
      <c r="G6" s="30"/>
      <c r="H6" s="30"/>
      <c r="I6" s="30"/>
      <c r="J6" s="30"/>
      <c r="K6" s="375" t="s">
        <v>20</v>
      </c>
      <c r="L6" s="374"/>
      <c r="M6" s="374"/>
      <c r="N6" s="374"/>
      <c r="O6" s="374"/>
      <c r="P6" s="374"/>
      <c r="Q6" s="374"/>
      <c r="R6" s="374"/>
      <c r="S6" s="374"/>
      <c r="T6" s="374"/>
      <c r="U6" s="374"/>
      <c r="V6" s="374"/>
      <c r="W6" s="374"/>
      <c r="X6" s="374"/>
      <c r="Y6" s="374"/>
      <c r="Z6" s="374"/>
      <c r="AA6" s="374"/>
      <c r="AB6" s="374"/>
      <c r="AC6" s="374"/>
      <c r="AD6" s="374"/>
      <c r="AE6" s="374"/>
      <c r="AF6" s="374"/>
      <c r="AG6" s="374"/>
      <c r="AH6" s="374"/>
      <c r="AI6" s="374"/>
      <c r="AJ6" s="374"/>
      <c r="AK6" s="374"/>
      <c r="AL6" s="374"/>
      <c r="AM6" s="374"/>
      <c r="AN6" s="374"/>
      <c r="AO6" s="374"/>
      <c r="AP6" s="30"/>
      <c r="AQ6" s="32"/>
      <c r="BE6" s="372"/>
      <c r="BS6" s="25" t="s">
        <v>9</v>
      </c>
    </row>
    <row r="7" spans="1:74" ht="14.45" customHeight="1">
      <c r="B7" s="29"/>
      <c r="C7" s="30"/>
      <c r="D7" s="38" t="s">
        <v>21</v>
      </c>
      <c r="E7" s="30"/>
      <c r="F7" s="30"/>
      <c r="G7" s="30"/>
      <c r="H7" s="30"/>
      <c r="I7" s="30"/>
      <c r="J7" s="30"/>
      <c r="K7" s="36" t="s">
        <v>22</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23</v>
      </c>
      <c r="AL7" s="30"/>
      <c r="AM7" s="30"/>
      <c r="AN7" s="36" t="s">
        <v>24</v>
      </c>
      <c r="AO7" s="30"/>
      <c r="AP7" s="30"/>
      <c r="AQ7" s="32"/>
      <c r="BE7" s="372"/>
      <c r="BS7" s="25" t="s">
        <v>9</v>
      </c>
    </row>
    <row r="8" spans="1:74" ht="14.45" customHeight="1">
      <c r="B8" s="29"/>
      <c r="C8" s="30"/>
      <c r="D8" s="38" t="s">
        <v>25</v>
      </c>
      <c r="E8" s="30"/>
      <c r="F8" s="30"/>
      <c r="G8" s="30"/>
      <c r="H8" s="30"/>
      <c r="I8" s="30"/>
      <c r="J8" s="30"/>
      <c r="K8" s="36" t="s">
        <v>26</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27</v>
      </c>
      <c r="AL8" s="30"/>
      <c r="AM8" s="30"/>
      <c r="AN8" s="39" t="s">
        <v>28</v>
      </c>
      <c r="AO8" s="30"/>
      <c r="AP8" s="30"/>
      <c r="AQ8" s="32"/>
      <c r="BE8" s="372"/>
      <c r="BS8" s="25" t="s">
        <v>9</v>
      </c>
    </row>
    <row r="9" spans="1:74" ht="29.25" customHeight="1">
      <c r="B9" s="29"/>
      <c r="C9" s="30"/>
      <c r="D9" s="35" t="s">
        <v>29</v>
      </c>
      <c r="E9" s="30"/>
      <c r="F9" s="30"/>
      <c r="G9" s="30"/>
      <c r="H9" s="30"/>
      <c r="I9" s="30"/>
      <c r="J9" s="30"/>
      <c r="K9" s="40" t="s">
        <v>30</v>
      </c>
      <c r="L9" s="30"/>
      <c r="M9" s="30"/>
      <c r="N9" s="30"/>
      <c r="O9" s="30"/>
      <c r="P9" s="30"/>
      <c r="Q9" s="30"/>
      <c r="R9" s="30"/>
      <c r="S9" s="30"/>
      <c r="T9" s="30"/>
      <c r="U9" s="30"/>
      <c r="V9" s="30"/>
      <c r="W9" s="30"/>
      <c r="X9" s="30"/>
      <c r="Y9" s="30"/>
      <c r="Z9" s="30"/>
      <c r="AA9" s="30"/>
      <c r="AB9" s="30"/>
      <c r="AC9" s="30"/>
      <c r="AD9" s="30"/>
      <c r="AE9" s="30"/>
      <c r="AF9" s="30"/>
      <c r="AG9" s="30"/>
      <c r="AH9" s="30"/>
      <c r="AI9" s="30"/>
      <c r="AJ9" s="30"/>
      <c r="AK9" s="35" t="s">
        <v>31</v>
      </c>
      <c r="AL9" s="30"/>
      <c r="AM9" s="30"/>
      <c r="AN9" s="40" t="s">
        <v>32</v>
      </c>
      <c r="AO9" s="30"/>
      <c r="AP9" s="30"/>
      <c r="AQ9" s="32"/>
      <c r="BE9" s="372"/>
      <c r="BS9" s="25" t="s">
        <v>9</v>
      </c>
    </row>
    <row r="10" spans="1:74" ht="14.45" customHeight="1">
      <c r="B10" s="29"/>
      <c r="C10" s="30"/>
      <c r="D10" s="38" t="s">
        <v>33</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34</v>
      </c>
      <c r="AL10" s="30"/>
      <c r="AM10" s="30"/>
      <c r="AN10" s="36" t="s">
        <v>5</v>
      </c>
      <c r="AO10" s="30"/>
      <c r="AP10" s="30"/>
      <c r="AQ10" s="32"/>
      <c r="BE10" s="372"/>
      <c r="BS10" s="25" t="s">
        <v>35</v>
      </c>
    </row>
    <row r="11" spans="1:74" ht="18.399999999999999" customHeight="1">
      <c r="B11" s="29"/>
      <c r="C11" s="30"/>
      <c r="D11" s="30"/>
      <c r="E11" s="36" t="s">
        <v>36</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37</v>
      </c>
      <c r="AL11" s="30"/>
      <c r="AM11" s="30"/>
      <c r="AN11" s="36" t="s">
        <v>5</v>
      </c>
      <c r="AO11" s="30"/>
      <c r="AP11" s="30"/>
      <c r="AQ11" s="32"/>
      <c r="BE11" s="372"/>
      <c r="BS11" s="25" t="s">
        <v>35</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72"/>
      <c r="BS12" s="25" t="s">
        <v>35</v>
      </c>
    </row>
    <row r="13" spans="1:74" ht="14.45" customHeight="1">
      <c r="B13" s="29"/>
      <c r="C13" s="30"/>
      <c r="D13" s="38" t="s">
        <v>38</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34</v>
      </c>
      <c r="AL13" s="30"/>
      <c r="AM13" s="30"/>
      <c r="AN13" s="41" t="s">
        <v>39</v>
      </c>
      <c r="AO13" s="30"/>
      <c r="AP13" s="30"/>
      <c r="AQ13" s="32"/>
      <c r="BE13" s="372"/>
      <c r="BS13" s="25" t="s">
        <v>35</v>
      </c>
    </row>
    <row r="14" spans="1:74" ht="15">
      <c r="B14" s="29"/>
      <c r="C14" s="30"/>
      <c r="D14" s="30"/>
      <c r="E14" s="376" t="s">
        <v>39</v>
      </c>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8" t="s">
        <v>37</v>
      </c>
      <c r="AL14" s="30"/>
      <c r="AM14" s="30"/>
      <c r="AN14" s="41" t="s">
        <v>39</v>
      </c>
      <c r="AO14" s="30"/>
      <c r="AP14" s="30"/>
      <c r="AQ14" s="32"/>
      <c r="BE14" s="372"/>
      <c r="BS14" s="25" t="s">
        <v>35</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72"/>
      <c r="BS15" s="25" t="s">
        <v>6</v>
      </c>
    </row>
    <row r="16" spans="1:74" ht="14.45" customHeight="1">
      <c r="B16" s="29"/>
      <c r="C16" s="30"/>
      <c r="D16" s="38" t="s">
        <v>40</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34</v>
      </c>
      <c r="AL16" s="30"/>
      <c r="AM16" s="30"/>
      <c r="AN16" s="36" t="s">
        <v>41</v>
      </c>
      <c r="AO16" s="30"/>
      <c r="AP16" s="30"/>
      <c r="AQ16" s="32"/>
      <c r="BE16" s="372"/>
      <c r="BS16" s="25" t="s">
        <v>42</v>
      </c>
    </row>
    <row r="17" spans="2:71" ht="18.399999999999999" customHeight="1">
      <c r="B17" s="29"/>
      <c r="C17" s="30"/>
      <c r="D17" s="30"/>
      <c r="E17" s="36" t="s">
        <v>43</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37</v>
      </c>
      <c r="AL17" s="30"/>
      <c r="AM17" s="30"/>
      <c r="AN17" s="36" t="s">
        <v>44</v>
      </c>
      <c r="AO17" s="30"/>
      <c r="AP17" s="30"/>
      <c r="AQ17" s="32"/>
      <c r="BE17" s="372"/>
      <c r="BS17" s="25" t="s">
        <v>42</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72"/>
      <c r="BS18" s="25" t="s">
        <v>45</v>
      </c>
    </row>
    <row r="19" spans="2:71" ht="14.45" customHeight="1">
      <c r="B19" s="29"/>
      <c r="C19" s="30"/>
      <c r="D19" s="38" t="s">
        <v>46</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72"/>
      <c r="BS19" s="25" t="s">
        <v>35</v>
      </c>
    </row>
    <row r="20" spans="2:71" ht="48.75" customHeight="1">
      <c r="B20" s="29"/>
      <c r="C20" s="30"/>
      <c r="D20" s="30"/>
      <c r="E20" s="378" t="s">
        <v>47</v>
      </c>
      <c r="F20" s="378"/>
      <c r="G20" s="378"/>
      <c r="H20" s="378"/>
      <c r="I20" s="378"/>
      <c r="J20" s="378"/>
      <c r="K20" s="378"/>
      <c r="L20" s="378"/>
      <c r="M20" s="378"/>
      <c r="N20" s="378"/>
      <c r="O20" s="378"/>
      <c r="P20" s="378"/>
      <c r="Q20" s="378"/>
      <c r="R20" s="378"/>
      <c r="S20" s="378"/>
      <c r="T20" s="378"/>
      <c r="U20" s="378"/>
      <c r="V20" s="378"/>
      <c r="W20" s="378"/>
      <c r="X20" s="378"/>
      <c r="Y20" s="378"/>
      <c r="Z20" s="378"/>
      <c r="AA20" s="378"/>
      <c r="AB20" s="378"/>
      <c r="AC20" s="378"/>
      <c r="AD20" s="378"/>
      <c r="AE20" s="378"/>
      <c r="AF20" s="378"/>
      <c r="AG20" s="378"/>
      <c r="AH20" s="378"/>
      <c r="AI20" s="378"/>
      <c r="AJ20" s="378"/>
      <c r="AK20" s="378"/>
      <c r="AL20" s="378"/>
      <c r="AM20" s="378"/>
      <c r="AN20" s="378"/>
      <c r="AO20" s="30"/>
      <c r="AP20" s="30"/>
      <c r="AQ20" s="32"/>
      <c r="BE20" s="372"/>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72"/>
    </row>
    <row r="22" spans="2:71" ht="6.95" customHeight="1">
      <c r="B22" s="29"/>
      <c r="C22" s="30"/>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30"/>
      <c r="AQ22" s="32"/>
      <c r="BE22" s="372"/>
    </row>
    <row r="23" spans="2:71" s="1" customFormat="1" ht="25.9" customHeight="1">
      <c r="B23" s="43"/>
      <c r="C23" s="44"/>
      <c r="D23" s="45" t="s">
        <v>48</v>
      </c>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379">
        <f>ROUND(AG51,0)</f>
        <v>0</v>
      </c>
      <c r="AL23" s="380"/>
      <c r="AM23" s="380"/>
      <c r="AN23" s="380"/>
      <c r="AO23" s="380"/>
      <c r="AP23" s="44"/>
      <c r="AQ23" s="47"/>
      <c r="BE23" s="372"/>
    </row>
    <row r="24" spans="2:71" s="1" customFormat="1" ht="6.95" customHeight="1">
      <c r="B24" s="43"/>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7"/>
      <c r="BE24" s="372"/>
    </row>
    <row r="25" spans="2:71" s="1" customFormat="1">
      <c r="B25" s="43"/>
      <c r="C25" s="44"/>
      <c r="D25" s="44"/>
      <c r="E25" s="44"/>
      <c r="F25" s="44"/>
      <c r="G25" s="44"/>
      <c r="H25" s="44"/>
      <c r="I25" s="44"/>
      <c r="J25" s="44"/>
      <c r="K25" s="44"/>
      <c r="L25" s="381" t="s">
        <v>49</v>
      </c>
      <c r="M25" s="381"/>
      <c r="N25" s="381"/>
      <c r="O25" s="381"/>
      <c r="P25" s="44"/>
      <c r="Q25" s="44"/>
      <c r="R25" s="44"/>
      <c r="S25" s="44"/>
      <c r="T25" s="44"/>
      <c r="U25" s="44"/>
      <c r="V25" s="44"/>
      <c r="W25" s="381" t="s">
        <v>50</v>
      </c>
      <c r="X25" s="381"/>
      <c r="Y25" s="381"/>
      <c r="Z25" s="381"/>
      <c r="AA25" s="381"/>
      <c r="AB25" s="381"/>
      <c r="AC25" s="381"/>
      <c r="AD25" s="381"/>
      <c r="AE25" s="381"/>
      <c r="AF25" s="44"/>
      <c r="AG25" s="44"/>
      <c r="AH25" s="44"/>
      <c r="AI25" s="44"/>
      <c r="AJ25" s="44"/>
      <c r="AK25" s="381" t="s">
        <v>51</v>
      </c>
      <c r="AL25" s="381"/>
      <c r="AM25" s="381"/>
      <c r="AN25" s="381"/>
      <c r="AO25" s="381"/>
      <c r="AP25" s="44"/>
      <c r="AQ25" s="47"/>
      <c r="BE25" s="372"/>
    </row>
    <row r="26" spans="2:71" s="2" customFormat="1" ht="14.45" customHeight="1">
      <c r="B26" s="49"/>
      <c r="C26" s="50"/>
      <c r="D26" s="51" t="s">
        <v>52</v>
      </c>
      <c r="E26" s="50"/>
      <c r="F26" s="51" t="s">
        <v>53</v>
      </c>
      <c r="G26" s="50"/>
      <c r="H26" s="50"/>
      <c r="I26" s="50"/>
      <c r="J26" s="50"/>
      <c r="K26" s="50"/>
      <c r="L26" s="364">
        <v>0.21</v>
      </c>
      <c r="M26" s="365"/>
      <c r="N26" s="365"/>
      <c r="O26" s="365"/>
      <c r="P26" s="50"/>
      <c r="Q26" s="50"/>
      <c r="R26" s="50"/>
      <c r="S26" s="50"/>
      <c r="T26" s="50"/>
      <c r="U26" s="50"/>
      <c r="V26" s="50"/>
      <c r="W26" s="366">
        <f>ROUND(AZ51,0)</f>
        <v>0</v>
      </c>
      <c r="X26" s="365"/>
      <c r="Y26" s="365"/>
      <c r="Z26" s="365"/>
      <c r="AA26" s="365"/>
      <c r="AB26" s="365"/>
      <c r="AC26" s="365"/>
      <c r="AD26" s="365"/>
      <c r="AE26" s="365"/>
      <c r="AF26" s="50"/>
      <c r="AG26" s="50"/>
      <c r="AH26" s="50"/>
      <c r="AI26" s="50"/>
      <c r="AJ26" s="50"/>
      <c r="AK26" s="366">
        <f>ROUND(AV51,1)</f>
        <v>0</v>
      </c>
      <c r="AL26" s="365"/>
      <c r="AM26" s="365"/>
      <c r="AN26" s="365"/>
      <c r="AO26" s="365"/>
      <c r="AP26" s="50"/>
      <c r="AQ26" s="52"/>
      <c r="BE26" s="372"/>
    </row>
    <row r="27" spans="2:71" s="2" customFormat="1" ht="14.45" customHeight="1">
      <c r="B27" s="49"/>
      <c r="C27" s="50"/>
      <c r="D27" s="50"/>
      <c r="E27" s="50"/>
      <c r="F27" s="51" t="s">
        <v>54</v>
      </c>
      <c r="G27" s="50"/>
      <c r="H27" s="50"/>
      <c r="I27" s="50"/>
      <c r="J27" s="50"/>
      <c r="K27" s="50"/>
      <c r="L27" s="364">
        <v>0.15</v>
      </c>
      <c r="M27" s="365"/>
      <c r="N27" s="365"/>
      <c r="O27" s="365"/>
      <c r="P27" s="50"/>
      <c r="Q27" s="50"/>
      <c r="R27" s="50"/>
      <c r="S27" s="50"/>
      <c r="T27" s="50"/>
      <c r="U27" s="50"/>
      <c r="V27" s="50"/>
      <c r="W27" s="366">
        <f>ROUND(BA51,0)</f>
        <v>0</v>
      </c>
      <c r="X27" s="365"/>
      <c r="Y27" s="365"/>
      <c r="Z27" s="365"/>
      <c r="AA27" s="365"/>
      <c r="AB27" s="365"/>
      <c r="AC27" s="365"/>
      <c r="AD27" s="365"/>
      <c r="AE27" s="365"/>
      <c r="AF27" s="50"/>
      <c r="AG27" s="50"/>
      <c r="AH27" s="50"/>
      <c r="AI27" s="50"/>
      <c r="AJ27" s="50"/>
      <c r="AK27" s="366">
        <f>ROUND(AW51,1)</f>
        <v>0</v>
      </c>
      <c r="AL27" s="365"/>
      <c r="AM27" s="365"/>
      <c r="AN27" s="365"/>
      <c r="AO27" s="365"/>
      <c r="AP27" s="50"/>
      <c r="AQ27" s="52"/>
      <c r="BE27" s="372"/>
    </row>
    <row r="28" spans="2:71" s="2" customFormat="1" ht="14.45" hidden="1" customHeight="1">
      <c r="B28" s="49"/>
      <c r="C28" s="50"/>
      <c r="D28" s="50"/>
      <c r="E28" s="50"/>
      <c r="F28" s="51" t="s">
        <v>55</v>
      </c>
      <c r="G28" s="50"/>
      <c r="H28" s="50"/>
      <c r="I28" s="50"/>
      <c r="J28" s="50"/>
      <c r="K28" s="50"/>
      <c r="L28" s="364">
        <v>0.21</v>
      </c>
      <c r="M28" s="365"/>
      <c r="N28" s="365"/>
      <c r="O28" s="365"/>
      <c r="P28" s="50"/>
      <c r="Q28" s="50"/>
      <c r="R28" s="50"/>
      <c r="S28" s="50"/>
      <c r="T28" s="50"/>
      <c r="U28" s="50"/>
      <c r="V28" s="50"/>
      <c r="W28" s="366">
        <f>ROUND(BB51,0)</f>
        <v>0</v>
      </c>
      <c r="X28" s="365"/>
      <c r="Y28" s="365"/>
      <c r="Z28" s="365"/>
      <c r="AA28" s="365"/>
      <c r="AB28" s="365"/>
      <c r="AC28" s="365"/>
      <c r="AD28" s="365"/>
      <c r="AE28" s="365"/>
      <c r="AF28" s="50"/>
      <c r="AG28" s="50"/>
      <c r="AH28" s="50"/>
      <c r="AI28" s="50"/>
      <c r="AJ28" s="50"/>
      <c r="AK28" s="366">
        <v>0</v>
      </c>
      <c r="AL28" s="365"/>
      <c r="AM28" s="365"/>
      <c r="AN28" s="365"/>
      <c r="AO28" s="365"/>
      <c r="AP28" s="50"/>
      <c r="AQ28" s="52"/>
      <c r="BE28" s="372"/>
    </row>
    <row r="29" spans="2:71" s="2" customFormat="1" ht="14.45" hidden="1" customHeight="1">
      <c r="B29" s="49"/>
      <c r="C29" s="50"/>
      <c r="D29" s="50"/>
      <c r="E29" s="50"/>
      <c r="F29" s="51" t="s">
        <v>56</v>
      </c>
      <c r="G29" s="50"/>
      <c r="H29" s="50"/>
      <c r="I29" s="50"/>
      <c r="J29" s="50"/>
      <c r="K29" s="50"/>
      <c r="L29" s="364">
        <v>0.15</v>
      </c>
      <c r="M29" s="365"/>
      <c r="N29" s="365"/>
      <c r="O29" s="365"/>
      <c r="P29" s="50"/>
      <c r="Q29" s="50"/>
      <c r="R29" s="50"/>
      <c r="S29" s="50"/>
      <c r="T29" s="50"/>
      <c r="U29" s="50"/>
      <c r="V29" s="50"/>
      <c r="W29" s="366">
        <f>ROUND(BC51,0)</f>
        <v>0</v>
      </c>
      <c r="X29" s="365"/>
      <c r="Y29" s="365"/>
      <c r="Z29" s="365"/>
      <c r="AA29" s="365"/>
      <c r="AB29" s="365"/>
      <c r="AC29" s="365"/>
      <c r="AD29" s="365"/>
      <c r="AE29" s="365"/>
      <c r="AF29" s="50"/>
      <c r="AG29" s="50"/>
      <c r="AH29" s="50"/>
      <c r="AI29" s="50"/>
      <c r="AJ29" s="50"/>
      <c r="AK29" s="366">
        <v>0</v>
      </c>
      <c r="AL29" s="365"/>
      <c r="AM29" s="365"/>
      <c r="AN29" s="365"/>
      <c r="AO29" s="365"/>
      <c r="AP29" s="50"/>
      <c r="AQ29" s="52"/>
      <c r="BE29" s="372"/>
    </row>
    <row r="30" spans="2:71" s="2" customFormat="1" ht="14.45" hidden="1" customHeight="1">
      <c r="B30" s="49"/>
      <c r="C30" s="50"/>
      <c r="D30" s="50"/>
      <c r="E30" s="50"/>
      <c r="F30" s="51" t="s">
        <v>57</v>
      </c>
      <c r="G30" s="50"/>
      <c r="H30" s="50"/>
      <c r="I30" s="50"/>
      <c r="J30" s="50"/>
      <c r="K30" s="50"/>
      <c r="L30" s="364">
        <v>0</v>
      </c>
      <c r="M30" s="365"/>
      <c r="N30" s="365"/>
      <c r="O30" s="365"/>
      <c r="P30" s="50"/>
      <c r="Q30" s="50"/>
      <c r="R30" s="50"/>
      <c r="S30" s="50"/>
      <c r="T30" s="50"/>
      <c r="U30" s="50"/>
      <c r="V30" s="50"/>
      <c r="W30" s="366">
        <f>ROUND(BD51,0)</f>
        <v>0</v>
      </c>
      <c r="X30" s="365"/>
      <c r="Y30" s="365"/>
      <c r="Z30" s="365"/>
      <c r="AA30" s="365"/>
      <c r="AB30" s="365"/>
      <c r="AC30" s="365"/>
      <c r="AD30" s="365"/>
      <c r="AE30" s="365"/>
      <c r="AF30" s="50"/>
      <c r="AG30" s="50"/>
      <c r="AH30" s="50"/>
      <c r="AI30" s="50"/>
      <c r="AJ30" s="50"/>
      <c r="AK30" s="366">
        <v>0</v>
      </c>
      <c r="AL30" s="365"/>
      <c r="AM30" s="365"/>
      <c r="AN30" s="365"/>
      <c r="AO30" s="365"/>
      <c r="AP30" s="50"/>
      <c r="AQ30" s="52"/>
      <c r="BE30" s="372"/>
    </row>
    <row r="31" spans="2:71" s="1" customFormat="1" ht="6.95" customHeight="1">
      <c r="B31" s="43"/>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7"/>
      <c r="BE31" s="372"/>
    </row>
    <row r="32" spans="2:71" s="1" customFormat="1" ht="25.9" customHeight="1">
      <c r="B32" s="43"/>
      <c r="C32" s="53"/>
      <c r="D32" s="54" t="s">
        <v>58</v>
      </c>
      <c r="E32" s="55"/>
      <c r="F32" s="55"/>
      <c r="G32" s="55"/>
      <c r="H32" s="55"/>
      <c r="I32" s="55"/>
      <c r="J32" s="55"/>
      <c r="K32" s="55"/>
      <c r="L32" s="55"/>
      <c r="M32" s="55"/>
      <c r="N32" s="55"/>
      <c r="O32" s="55"/>
      <c r="P32" s="55"/>
      <c r="Q32" s="55"/>
      <c r="R32" s="55"/>
      <c r="S32" s="55"/>
      <c r="T32" s="56" t="s">
        <v>59</v>
      </c>
      <c r="U32" s="55"/>
      <c r="V32" s="55"/>
      <c r="W32" s="55"/>
      <c r="X32" s="367" t="s">
        <v>60</v>
      </c>
      <c r="Y32" s="368"/>
      <c r="Z32" s="368"/>
      <c r="AA32" s="368"/>
      <c r="AB32" s="368"/>
      <c r="AC32" s="55"/>
      <c r="AD32" s="55"/>
      <c r="AE32" s="55"/>
      <c r="AF32" s="55"/>
      <c r="AG32" s="55"/>
      <c r="AH32" s="55"/>
      <c r="AI32" s="55"/>
      <c r="AJ32" s="55"/>
      <c r="AK32" s="369">
        <f>SUM(AK23:AK30)</f>
        <v>0</v>
      </c>
      <c r="AL32" s="368"/>
      <c r="AM32" s="368"/>
      <c r="AN32" s="368"/>
      <c r="AO32" s="370"/>
      <c r="AP32" s="53"/>
      <c r="AQ32" s="57"/>
      <c r="BE32" s="372"/>
    </row>
    <row r="33" spans="2:56" s="1" customFormat="1" ht="6.95" customHeight="1">
      <c r="B33" s="43"/>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7"/>
    </row>
    <row r="34" spans="2:56" s="1" customFormat="1" ht="6.95" customHeight="1">
      <c r="B34" s="58"/>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60"/>
    </row>
    <row r="38" spans="2:56" s="1" customFormat="1" ht="6.95" customHeight="1">
      <c r="B38" s="61"/>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43"/>
    </row>
    <row r="39" spans="2:56" s="1" customFormat="1" ht="36.950000000000003" customHeight="1">
      <c r="B39" s="43"/>
      <c r="C39" s="63" t="s">
        <v>61</v>
      </c>
      <c r="AR39" s="43"/>
    </row>
    <row r="40" spans="2:56" s="1" customFormat="1" ht="6.95" customHeight="1">
      <c r="B40" s="43"/>
      <c r="AR40" s="43"/>
    </row>
    <row r="41" spans="2:56" s="3" customFormat="1" ht="14.45" customHeight="1">
      <c r="B41" s="64"/>
      <c r="C41" s="65" t="s">
        <v>16</v>
      </c>
      <c r="L41" s="3" t="str">
        <f>K5</f>
        <v>R16-066</v>
      </c>
      <c r="AR41" s="64"/>
    </row>
    <row r="42" spans="2:56" s="4" customFormat="1" ht="36.950000000000003" customHeight="1">
      <c r="B42" s="66"/>
      <c r="C42" s="67" t="s">
        <v>19</v>
      </c>
      <c r="L42" s="352" t="str">
        <f>K6</f>
        <v>AQUACENTRUM TEPLICE - DĚTSKÝ SVĚT</v>
      </c>
      <c r="M42" s="353"/>
      <c r="N42" s="353"/>
      <c r="O42" s="353"/>
      <c r="P42" s="353"/>
      <c r="Q42" s="353"/>
      <c r="R42" s="353"/>
      <c r="S42" s="353"/>
      <c r="T42" s="353"/>
      <c r="U42" s="353"/>
      <c r="V42" s="353"/>
      <c r="W42" s="353"/>
      <c r="X42" s="353"/>
      <c r="Y42" s="353"/>
      <c r="Z42" s="353"/>
      <c r="AA42" s="353"/>
      <c r="AB42" s="353"/>
      <c r="AC42" s="353"/>
      <c r="AD42" s="353"/>
      <c r="AE42" s="353"/>
      <c r="AF42" s="353"/>
      <c r="AG42" s="353"/>
      <c r="AH42" s="353"/>
      <c r="AI42" s="353"/>
      <c r="AJ42" s="353"/>
      <c r="AK42" s="353"/>
      <c r="AL42" s="353"/>
      <c r="AM42" s="353"/>
      <c r="AN42" s="353"/>
      <c r="AO42" s="353"/>
      <c r="AR42" s="66"/>
    </row>
    <row r="43" spans="2:56" s="1" customFormat="1" ht="6.95" customHeight="1">
      <c r="B43" s="43"/>
      <c r="AR43" s="43"/>
    </row>
    <row r="44" spans="2:56" s="1" customFormat="1" ht="15">
      <c r="B44" s="43"/>
      <c r="C44" s="65" t="s">
        <v>25</v>
      </c>
      <c r="L44" s="68" t="str">
        <f>IF(K8="","",K8)</f>
        <v>Teplice</v>
      </c>
      <c r="AI44" s="65" t="s">
        <v>27</v>
      </c>
      <c r="AM44" s="354" t="str">
        <f>IF(AN8= "","",AN8)</f>
        <v>10.11.2016</v>
      </c>
      <c r="AN44" s="354"/>
      <c r="AR44" s="43"/>
    </row>
    <row r="45" spans="2:56" s="1" customFormat="1" ht="6.95" customHeight="1">
      <c r="B45" s="43"/>
      <c r="AR45" s="43"/>
    </row>
    <row r="46" spans="2:56" s="1" customFormat="1" ht="15">
      <c r="B46" s="43"/>
      <c r="C46" s="65" t="s">
        <v>33</v>
      </c>
      <c r="L46" s="3" t="str">
        <f>IF(E11= "","",E11)</f>
        <v>AQUACENTRUM TEPLICE</v>
      </c>
      <c r="AI46" s="65" t="s">
        <v>40</v>
      </c>
      <c r="AM46" s="355" t="str">
        <f>IF(E17="","",E17)</f>
        <v>PROJEKTY CZ, s.r.o.</v>
      </c>
      <c r="AN46" s="355"/>
      <c r="AO46" s="355"/>
      <c r="AP46" s="355"/>
      <c r="AR46" s="43"/>
      <c r="AS46" s="356" t="s">
        <v>62</v>
      </c>
      <c r="AT46" s="357"/>
      <c r="AU46" s="70"/>
      <c r="AV46" s="70"/>
      <c r="AW46" s="70"/>
      <c r="AX46" s="70"/>
      <c r="AY46" s="70"/>
      <c r="AZ46" s="70"/>
      <c r="BA46" s="70"/>
      <c r="BB46" s="70"/>
      <c r="BC46" s="70"/>
      <c r="BD46" s="71"/>
    </row>
    <row r="47" spans="2:56" s="1" customFormat="1" ht="15">
      <c r="B47" s="43"/>
      <c r="C47" s="65" t="s">
        <v>38</v>
      </c>
      <c r="L47" s="3" t="str">
        <f>IF(E14= "Vyplň údaj","",E14)</f>
        <v/>
      </c>
      <c r="AR47" s="43"/>
      <c r="AS47" s="358"/>
      <c r="AT47" s="359"/>
      <c r="AU47" s="44"/>
      <c r="AV47" s="44"/>
      <c r="AW47" s="44"/>
      <c r="AX47" s="44"/>
      <c r="AY47" s="44"/>
      <c r="AZ47" s="44"/>
      <c r="BA47" s="44"/>
      <c r="BB47" s="44"/>
      <c r="BC47" s="44"/>
      <c r="BD47" s="72"/>
    </row>
    <row r="48" spans="2:56" s="1" customFormat="1" ht="10.9" customHeight="1">
      <c r="B48" s="43"/>
      <c r="AR48" s="43"/>
      <c r="AS48" s="358"/>
      <c r="AT48" s="359"/>
      <c r="AU48" s="44"/>
      <c r="AV48" s="44"/>
      <c r="AW48" s="44"/>
      <c r="AX48" s="44"/>
      <c r="AY48" s="44"/>
      <c r="AZ48" s="44"/>
      <c r="BA48" s="44"/>
      <c r="BB48" s="44"/>
      <c r="BC48" s="44"/>
      <c r="BD48" s="72"/>
    </row>
    <row r="49" spans="1:91" s="1" customFormat="1" ht="29.25" customHeight="1">
      <c r="B49" s="43"/>
      <c r="C49" s="360" t="s">
        <v>63</v>
      </c>
      <c r="D49" s="361"/>
      <c r="E49" s="361"/>
      <c r="F49" s="361"/>
      <c r="G49" s="361"/>
      <c r="H49" s="73"/>
      <c r="I49" s="362" t="s">
        <v>64</v>
      </c>
      <c r="J49" s="361"/>
      <c r="K49" s="361"/>
      <c r="L49" s="361"/>
      <c r="M49" s="361"/>
      <c r="N49" s="361"/>
      <c r="O49" s="361"/>
      <c r="P49" s="361"/>
      <c r="Q49" s="361"/>
      <c r="R49" s="361"/>
      <c r="S49" s="361"/>
      <c r="T49" s="361"/>
      <c r="U49" s="361"/>
      <c r="V49" s="361"/>
      <c r="W49" s="361"/>
      <c r="X49" s="361"/>
      <c r="Y49" s="361"/>
      <c r="Z49" s="361"/>
      <c r="AA49" s="361"/>
      <c r="AB49" s="361"/>
      <c r="AC49" s="361"/>
      <c r="AD49" s="361"/>
      <c r="AE49" s="361"/>
      <c r="AF49" s="361"/>
      <c r="AG49" s="363" t="s">
        <v>65</v>
      </c>
      <c r="AH49" s="361"/>
      <c r="AI49" s="361"/>
      <c r="AJ49" s="361"/>
      <c r="AK49" s="361"/>
      <c r="AL49" s="361"/>
      <c r="AM49" s="361"/>
      <c r="AN49" s="362" t="s">
        <v>66</v>
      </c>
      <c r="AO49" s="361"/>
      <c r="AP49" s="361"/>
      <c r="AQ49" s="74" t="s">
        <v>67</v>
      </c>
      <c r="AR49" s="43"/>
      <c r="AS49" s="75" t="s">
        <v>68</v>
      </c>
      <c r="AT49" s="76" t="s">
        <v>69</v>
      </c>
      <c r="AU49" s="76" t="s">
        <v>70</v>
      </c>
      <c r="AV49" s="76" t="s">
        <v>71</v>
      </c>
      <c r="AW49" s="76" t="s">
        <v>72</v>
      </c>
      <c r="AX49" s="76" t="s">
        <v>73</v>
      </c>
      <c r="AY49" s="76" t="s">
        <v>74</v>
      </c>
      <c r="AZ49" s="76" t="s">
        <v>75</v>
      </c>
      <c r="BA49" s="76" t="s">
        <v>76</v>
      </c>
      <c r="BB49" s="76" t="s">
        <v>77</v>
      </c>
      <c r="BC49" s="76" t="s">
        <v>78</v>
      </c>
      <c r="BD49" s="77" t="s">
        <v>79</v>
      </c>
    </row>
    <row r="50" spans="1:91" s="1" customFormat="1" ht="10.9" customHeight="1">
      <c r="B50" s="43"/>
      <c r="AR50" s="43"/>
      <c r="AS50" s="78"/>
      <c r="AT50" s="70"/>
      <c r="AU50" s="70"/>
      <c r="AV50" s="70"/>
      <c r="AW50" s="70"/>
      <c r="AX50" s="70"/>
      <c r="AY50" s="70"/>
      <c r="AZ50" s="70"/>
      <c r="BA50" s="70"/>
      <c r="BB50" s="70"/>
      <c r="BC50" s="70"/>
      <c r="BD50" s="71"/>
    </row>
    <row r="51" spans="1:91" s="4" customFormat="1" ht="32.450000000000003" customHeight="1">
      <c r="B51" s="66"/>
      <c r="C51" s="79" t="s">
        <v>80</v>
      </c>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341">
        <f>ROUND(AG52,0)</f>
        <v>0</v>
      </c>
      <c r="AH51" s="341"/>
      <c r="AI51" s="341"/>
      <c r="AJ51" s="341"/>
      <c r="AK51" s="341"/>
      <c r="AL51" s="341"/>
      <c r="AM51" s="341"/>
      <c r="AN51" s="342">
        <f t="shared" ref="AN51:AN57" si="0">SUM(AG51,AT51)</f>
        <v>0</v>
      </c>
      <c r="AO51" s="342"/>
      <c r="AP51" s="342"/>
      <c r="AQ51" s="81" t="s">
        <v>5</v>
      </c>
      <c r="AR51" s="66"/>
      <c r="AS51" s="82">
        <f>ROUND(AS52,0)</f>
        <v>0</v>
      </c>
      <c r="AT51" s="83">
        <f t="shared" ref="AT51:AT57" si="1">ROUND(SUM(AV51:AW51),1)</f>
        <v>0</v>
      </c>
      <c r="AU51" s="84">
        <f>ROUND(AU52,5)</f>
        <v>0</v>
      </c>
      <c r="AV51" s="83">
        <f>ROUND(AZ51*L26,1)</f>
        <v>0</v>
      </c>
      <c r="AW51" s="83">
        <f>ROUND(BA51*L27,1)</f>
        <v>0</v>
      </c>
      <c r="AX51" s="83">
        <f>ROUND(BB51*L26,1)</f>
        <v>0</v>
      </c>
      <c r="AY51" s="83">
        <f>ROUND(BC51*L27,1)</f>
        <v>0</v>
      </c>
      <c r="AZ51" s="83">
        <f>ROUND(AZ52,0)</f>
        <v>0</v>
      </c>
      <c r="BA51" s="83">
        <f>ROUND(BA52,0)</f>
        <v>0</v>
      </c>
      <c r="BB51" s="83">
        <f>ROUND(BB52,0)</f>
        <v>0</v>
      </c>
      <c r="BC51" s="83">
        <f>ROUND(BC52,0)</f>
        <v>0</v>
      </c>
      <c r="BD51" s="85">
        <f>ROUND(BD52,0)</f>
        <v>0</v>
      </c>
      <c r="BS51" s="67" t="s">
        <v>81</v>
      </c>
      <c r="BT51" s="67" t="s">
        <v>82</v>
      </c>
      <c r="BU51" s="86" t="s">
        <v>83</v>
      </c>
      <c r="BV51" s="67" t="s">
        <v>84</v>
      </c>
      <c r="BW51" s="67" t="s">
        <v>7</v>
      </c>
      <c r="BX51" s="67" t="s">
        <v>85</v>
      </c>
      <c r="CL51" s="67" t="s">
        <v>22</v>
      </c>
    </row>
    <row r="52" spans="1:91" s="5" customFormat="1" ht="22.5" customHeight="1">
      <c r="B52" s="87"/>
      <c r="C52" s="88"/>
      <c r="D52" s="351" t="s">
        <v>45</v>
      </c>
      <c r="E52" s="351"/>
      <c r="F52" s="351"/>
      <c r="G52" s="351"/>
      <c r="H52" s="351"/>
      <c r="I52" s="89"/>
      <c r="J52" s="351" t="s">
        <v>86</v>
      </c>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50">
        <f>ROUND(SUM(AG53:AG57),0)</f>
        <v>0</v>
      </c>
      <c r="AH52" s="349"/>
      <c r="AI52" s="349"/>
      <c r="AJ52" s="349"/>
      <c r="AK52" s="349"/>
      <c r="AL52" s="349"/>
      <c r="AM52" s="349"/>
      <c r="AN52" s="348">
        <f t="shared" si="0"/>
        <v>0</v>
      </c>
      <c r="AO52" s="349"/>
      <c r="AP52" s="349"/>
      <c r="AQ52" s="90" t="s">
        <v>87</v>
      </c>
      <c r="AR52" s="87"/>
      <c r="AS52" s="91">
        <f>ROUND(SUM(AS53:AS57),0)</f>
        <v>0</v>
      </c>
      <c r="AT52" s="92">
        <f t="shared" si="1"/>
        <v>0</v>
      </c>
      <c r="AU52" s="93">
        <f>ROUND(SUM(AU53:AU57),5)</f>
        <v>0</v>
      </c>
      <c r="AV52" s="92">
        <f>ROUND(AZ52*L26,1)</f>
        <v>0</v>
      </c>
      <c r="AW52" s="92">
        <f>ROUND(BA52*L27,1)</f>
        <v>0</v>
      </c>
      <c r="AX52" s="92">
        <f>ROUND(BB52*L26,1)</f>
        <v>0</v>
      </c>
      <c r="AY52" s="92">
        <f>ROUND(BC52*L27,1)</f>
        <v>0</v>
      </c>
      <c r="AZ52" s="92">
        <f>ROUND(SUM(AZ53:AZ57),0)</f>
        <v>0</v>
      </c>
      <c r="BA52" s="92">
        <f>ROUND(SUM(BA53:BA57),0)</f>
        <v>0</v>
      </c>
      <c r="BB52" s="92">
        <f>ROUND(SUM(BB53:BB57),0)</f>
        <v>0</v>
      </c>
      <c r="BC52" s="92">
        <f>ROUND(SUM(BC53:BC57),0)</f>
        <v>0</v>
      </c>
      <c r="BD52" s="94">
        <f>ROUND(SUM(BD53:BD57),0)</f>
        <v>0</v>
      </c>
      <c r="BS52" s="95" t="s">
        <v>81</v>
      </c>
      <c r="BT52" s="95" t="s">
        <v>45</v>
      </c>
      <c r="BU52" s="95" t="s">
        <v>83</v>
      </c>
      <c r="BV52" s="95" t="s">
        <v>84</v>
      </c>
      <c r="BW52" s="95" t="s">
        <v>88</v>
      </c>
      <c r="BX52" s="95" t="s">
        <v>7</v>
      </c>
      <c r="CL52" s="95" t="s">
        <v>22</v>
      </c>
      <c r="CM52" s="95" t="s">
        <v>89</v>
      </c>
    </row>
    <row r="53" spans="1:91" s="6" customFormat="1" ht="34.5" customHeight="1">
      <c r="A53" s="96" t="s">
        <v>90</v>
      </c>
      <c r="B53" s="97"/>
      <c r="C53" s="9"/>
      <c r="D53" s="9"/>
      <c r="E53" s="347" t="s">
        <v>91</v>
      </c>
      <c r="F53" s="347"/>
      <c r="G53" s="347"/>
      <c r="H53" s="347"/>
      <c r="I53" s="347"/>
      <c r="J53" s="9"/>
      <c r="K53" s="347" t="s">
        <v>92</v>
      </c>
      <c r="L53" s="347"/>
      <c r="M53" s="347"/>
      <c r="N53" s="347"/>
      <c r="O53" s="347"/>
      <c r="P53" s="347"/>
      <c r="Q53" s="347"/>
      <c r="R53" s="347"/>
      <c r="S53" s="347"/>
      <c r="T53" s="347"/>
      <c r="U53" s="347"/>
      <c r="V53" s="347"/>
      <c r="W53" s="347"/>
      <c r="X53" s="347"/>
      <c r="Y53" s="347"/>
      <c r="Z53" s="347"/>
      <c r="AA53" s="347"/>
      <c r="AB53" s="347"/>
      <c r="AC53" s="347"/>
      <c r="AD53" s="347"/>
      <c r="AE53" s="347"/>
      <c r="AF53" s="347"/>
      <c r="AG53" s="345">
        <f>'01 - SO 100.01 - Stavební...'!J29</f>
        <v>0</v>
      </c>
      <c r="AH53" s="346"/>
      <c r="AI53" s="346"/>
      <c r="AJ53" s="346"/>
      <c r="AK53" s="346"/>
      <c r="AL53" s="346"/>
      <c r="AM53" s="346"/>
      <c r="AN53" s="345">
        <f t="shared" si="0"/>
        <v>0</v>
      </c>
      <c r="AO53" s="346"/>
      <c r="AP53" s="346"/>
      <c r="AQ53" s="98" t="s">
        <v>93</v>
      </c>
      <c r="AR53" s="97"/>
      <c r="AS53" s="99">
        <v>0</v>
      </c>
      <c r="AT53" s="100">
        <f t="shared" si="1"/>
        <v>0</v>
      </c>
      <c r="AU53" s="101">
        <f>'01 - SO 100.01 - Stavební...'!P96</f>
        <v>0</v>
      </c>
      <c r="AV53" s="100">
        <f>'01 - SO 100.01 - Stavební...'!J32</f>
        <v>0</v>
      </c>
      <c r="AW53" s="100">
        <f>'01 - SO 100.01 - Stavební...'!J33</f>
        <v>0</v>
      </c>
      <c r="AX53" s="100">
        <f>'01 - SO 100.01 - Stavební...'!J34</f>
        <v>0</v>
      </c>
      <c r="AY53" s="100">
        <f>'01 - SO 100.01 - Stavební...'!J35</f>
        <v>0</v>
      </c>
      <c r="AZ53" s="100">
        <f>'01 - SO 100.01 - Stavební...'!F32</f>
        <v>0</v>
      </c>
      <c r="BA53" s="100">
        <f>'01 - SO 100.01 - Stavební...'!F33</f>
        <v>0</v>
      </c>
      <c r="BB53" s="100">
        <f>'01 - SO 100.01 - Stavební...'!F34</f>
        <v>0</v>
      </c>
      <c r="BC53" s="100">
        <f>'01 - SO 100.01 - Stavební...'!F35</f>
        <v>0</v>
      </c>
      <c r="BD53" s="102">
        <f>'01 - SO 100.01 - Stavební...'!F36</f>
        <v>0</v>
      </c>
      <c r="BT53" s="103" t="s">
        <v>89</v>
      </c>
      <c r="BV53" s="103" t="s">
        <v>84</v>
      </c>
      <c r="BW53" s="103" t="s">
        <v>94</v>
      </c>
      <c r="BX53" s="103" t="s">
        <v>88</v>
      </c>
      <c r="CL53" s="103" t="s">
        <v>22</v>
      </c>
    </row>
    <row r="54" spans="1:91" s="6" customFormat="1" ht="34.5" customHeight="1">
      <c r="A54" s="96" t="s">
        <v>90</v>
      </c>
      <c r="B54" s="97"/>
      <c r="C54" s="9"/>
      <c r="D54" s="9"/>
      <c r="E54" s="347" t="s">
        <v>95</v>
      </c>
      <c r="F54" s="347"/>
      <c r="G54" s="347"/>
      <c r="H54" s="347"/>
      <c r="I54" s="347"/>
      <c r="J54" s="9"/>
      <c r="K54" s="347" t="s">
        <v>96</v>
      </c>
      <c r="L54" s="347"/>
      <c r="M54" s="347"/>
      <c r="N54" s="347"/>
      <c r="O54" s="347"/>
      <c r="P54" s="347"/>
      <c r="Q54" s="347"/>
      <c r="R54" s="347"/>
      <c r="S54" s="347"/>
      <c r="T54" s="347"/>
      <c r="U54" s="347"/>
      <c r="V54" s="347"/>
      <c r="W54" s="347"/>
      <c r="X54" s="347"/>
      <c r="Y54" s="347"/>
      <c r="Z54" s="347"/>
      <c r="AA54" s="347"/>
      <c r="AB54" s="347"/>
      <c r="AC54" s="347"/>
      <c r="AD54" s="347"/>
      <c r="AE54" s="347"/>
      <c r="AF54" s="347"/>
      <c r="AG54" s="345">
        <f>'02 - SO 100.02 - Stavební...'!J29</f>
        <v>0</v>
      </c>
      <c r="AH54" s="346"/>
      <c r="AI54" s="346"/>
      <c r="AJ54" s="346"/>
      <c r="AK54" s="346"/>
      <c r="AL54" s="346"/>
      <c r="AM54" s="346"/>
      <c r="AN54" s="345">
        <f t="shared" si="0"/>
        <v>0</v>
      </c>
      <c r="AO54" s="346"/>
      <c r="AP54" s="346"/>
      <c r="AQ54" s="98" t="s">
        <v>93</v>
      </c>
      <c r="AR54" s="97"/>
      <c r="AS54" s="99">
        <v>0</v>
      </c>
      <c r="AT54" s="100">
        <f t="shared" si="1"/>
        <v>0</v>
      </c>
      <c r="AU54" s="101">
        <f>'02 - SO 100.02 - Stavební...'!P99</f>
        <v>0</v>
      </c>
      <c r="AV54" s="100">
        <f>'02 - SO 100.02 - Stavební...'!J32</f>
        <v>0</v>
      </c>
      <c r="AW54" s="100">
        <f>'02 - SO 100.02 - Stavební...'!J33</f>
        <v>0</v>
      </c>
      <c r="AX54" s="100">
        <f>'02 - SO 100.02 - Stavební...'!J34</f>
        <v>0</v>
      </c>
      <c r="AY54" s="100">
        <f>'02 - SO 100.02 - Stavební...'!J35</f>
        <v>0</v>
      </c>
      <c r="AZ54" s="100">
        <f>'02 - SO 100.02 - Stavební...'!F32</f>
        <v>0</v>
      </c>
      <c r="BA54" s="100">
        <f>'02 - SO 100.02 - Stavební...'!F33</f>
        <v>0</v>
      </c>
      <c r="BB54" s="100">
        <f>'02 - SO 100.02 - Stavební...'!F34</f>
        <v>0</v>
      </c>
      <c r="BC54" s="100">
        <f>'02 - SO 100.02 - Stavební...'!F35</f>
        <v>0</v>
      </c>
      <c r="BD54" s="102">
        <f>'02 - SO 100.02 - Stavební...'!F36</f>
        <v>0</v>
      </c>
      <c r="BT54" s="103" t="s">
        <v>89</v>
      </c>
      <c r="BV54" s="103" t="s">
        <v>84</v>
      </c>
      <c r="BW54" s="103" t="s">
        <v>97</v>
      </c>
      <c r="BX54" s="103" t="s">
        <v>88</v>
      </c>
      <c r="CL54" s="103" t="s">
        <v>22</v>
      </c>
    </row>
    <row r="55" spans="1:91" s="6" customFormat="1" ht="22.5" customHeight="1">
      <c r="A55" s="96" t="s">
        <v>90</v>
      </c>
      <c r="B55" s="97"/>
      <c r="C55" s="9"/>
      <c r="D55" s="9"/>
      <c r="E55" s="347" t="s">
        <v>98</v>
      </c>
      <c r="F55" s="347"/>
      <c r="G55" s="347"/>
      <c r="H55" s="347"/>
      <c r="I55" s="347"/>
      <c r="J55" s="9"/>
      <c r="K55" s="347" t="s">
        <v>99</v>
      </c>
      <c r="L55" s="347"/>
      <c r="M55" s="347"/>
      <c r="N55" s="347"/>
      <c r="O55" s="347"/>
      <c r="P55" s="347"/>
      <c r="Q55" s="347"/>
      <c r="R55" s="347"/>
      <c r="S55" s="347"/>
      <c r="T55" s="347"/>
      <c r="U55" s="347"/>
      <c r="V55" s="347"/>
      <c r="W55" s="347"/>
      <c r="X55" s="347"/>
      <c r="Y55" s="347"/>
      <c r="Z55" s="347"/>
      <c r="AA55" s="347"/>
      <c r="AB55" s="347"/>
      <c r="AC55" s="347"/>
      <c r="AD55" s="347"/>
      <c r="AE55" s="347"/>
      <c r="AF55" s="347"/>
      <c r="AG55" s="345">
        <f>'03 - SO 100.03 - Stavební...'!J29</f>
        <v>0</v>
      </c>
      <c r="AH55" s="346"/>
      <c r="AI55" s="346"/>
      <c r="AJ55" s="346"/>
      <c r="AK55" s="346"/>
      <c r="AL55" s="346"/>
      <c r="AM55" s="346"/>
      <c r="AN55" s="345">
        <f t="shared" si="0"/>
        <v>0</v>
      </c>
      <c r="AO55" s="346"/>
      <c r="AP55" s="346"/>
      <c r="AQ55" s="98" t="s">
        <v>93</v>
      </c>
      <c r="AR55" s="97"/>
      <c r="AS55" s="99">
        <v>0</v>
      </c>
      <c r="AT55" s="100">
        <f t="shared" si="1"/>
        <v>0</v>
      </c>
      <c r="AU55" s="101">
        <f>'03 - SO 100.03 - Stavební...'!P96</f>
        <v>0</v>
      </c>
      <c r="AV55" s="100">
        <f>'03 - SO 100.03 - Stavební...'!J32</f>
        <v>0</v>
      </c>
      <c r="AW55" s="100">
        <f>'03 - SO 100.03 - Stavební...'!J33</f>
        <v>0</v>
      </c>
      <c r="AX55" s="100">
        <f>'03 - SO 100.03 - Stavební...'!J34</f>
        <v>0</v>
      </c>
      <c r="AY55" s="100">
        <f>'03 - SO 100.03 - Stavební...'!J35</f>
        <v>0</v>
      </c>
      <c r="AZ55" s="100">
        <f>'03 - SO 100.03 - Stavební...'!F32</f>
        <v>0</v>
      </c>
      <c r="BA55" s="100">
        <f>'03 - SO 100.03 - Stavební...'!F33</f>
        <v>0</v>
      </c>
      <c r="BB55" s="100">
        <f>'03 - SO 100.03 - Stavební...'!F34</f>
        <v>0</v>
      </c>
      <c r="BC55" s="100">
        <f>'03 - SO 100.03 - Stavební...'!F35</f>
        <v>0</v>
      </c>
      <c r="BD55" s="102">
        <f>'03 - SO 100.03 - Stavební...'!F36</f>
        <v>0</v>
      </c>
      <c r="BT55" s="103" t="s">
        <v>89</v>
      </c>
      <c r="BV55" s="103" t="s">
        <v>84</v>
      </c>
      <c r="BW55" s="103" t="s">
        <v>100</v>
      </c>
      <c r="BX55" s="103" t="s">
        <v>88</v>
      </c>
      <c r="CL55" s="103" t="s">
        <v>22</v>
      </c>
    </row>
    <row r="56" spans="1:91" s="6" customFormat="1" ht="22.5" customHeight="1">
      <c r="A56" s="96" t="s">
        <v>90</v>
      </c>
      <c r="B56" s="97"/>
      <c r="C56" s="9"/>
      <c r="D56" s="9"/>
      <c r="E56" s="347" t="s">
        <v>101</v>
      </c>
      <c r="F56" s="347"/>
      <c r="G56" s="347"/>
      <c r="H56" s="347"/>
      <c r="I56" s="347"/>
      <c r="J56" s="9"/>
      <c r="K56" s="347" t="s">
        <v>102</v>
      </c>
      <c r="L56" s="347"/>
      <c r="M56" s="347"/>
      <c r="N56" s="347"/>
      <c r="O56" s="347"/>
      <c r="P56" s="347"/>
      <c r="Q56" s="347"/>
      <c r="R56" s="347"/>
      <c r="S56" s="347"/>
      <c r="T56" s="347"/>
      <c r="U56" s="347"/>
      <c r="V56" s="347"/>
      <c r="W56" s="347"/>
      <c r="X56" s="347"/>
      <c r="Y56" s="347"/>
      <c r="Z56" s="347"/>
      <c r="AA56" s="347"/>
      <c r="AB56" s="347"/>
      <c r="AC56" s="347"/>
      <c r="AD56" s="347"/>
      <c r="AE56" s="347"/>
      <c r="AF56" s="347"/>
      <c r="AG56" s="345">
        <f>'04 - SO 100.04 - Přístavb...'!J29</f>
        <v>0</v>
      </c>
      <c r="AH56" s="346"/>
      <c r="AI56" s="346"/>
      <c r="AJ56" s="346"/>
      <c r="AK56" s="346"/>
      <c r="AL56" s="346"/>
      <c r="AM56" s="346"/>
      <c r="AN56" s="345">
        <f t="shared" si="0"/>
        <v>0</v>
      </c>
      <c r="AO56" s="346"/>
      <c r="AP56" s="346"/>
      <c r="AQ56" s="98" t="s">
        <v>93</v>
      </c>
      <c r="AR56" s="97"/>
      <c r="AS56" s="99">
        <v>0</v>
      </c>
      <c r="AT56" s="100">
        <f t="shared" si="1"/>
        <v>0</v>
      </c>
      <c r="AU56" s="101">
        <f>'04 - SO 100.04 - Přístavb...'!P116</f>
        <v>0</v>
      </c>
      <c r="AV56" s="100">
        <f>'04 - SO 100.04 - Přístavb...'!J32</f>
        <v>0</v>
      </c>
      <c r="AW56" s="100">
        <f>'04 - SO 100.04 - Přístavb...'!J33</f>
        <v>0</v>
      </c>
      <c r="AX56" s="100">
        <f>'04 - SO 100.04 - Přístavb...'!J34</f>
        <v>0</v>
      </c>
      <c r="AY56" s="100">
        <f>'04 - SO 100.04 - Přístavb...'!J35</f>
        <v>0</v>
      </c>
      <c r="AZ56" s="100">
        <f>'04 - SO 100.04 - Přístavb...'!F32</f>
        <v>0</v>
      </c>
      <c r="BA56" s="100">
        <f>'04 - SO 100.04 - Přístavb...'!F33</f>
        <v>0</v>
      </c>
      <c r="BB56" s="100">
        <f>'04 - SO 100.04 - Přístavb...'!F34</f>
        <v>0</v>
      </c>
      <c r="BC56" s="100">
        <f>'04 - SO 100.04 - Přístavb...'!F35</f>
        <v>0</v>
      </c>
      <c r="BD56" s="102">
        <f>'04 - SO 100.04 - Přístavb...'!F36</f>
        <v>0</v>
      </c>
      <c r="BT56" s="103" t="s">
        <v>89</v>
      </c>
      <c r="BV56" s="103" t="s">
        <v>84</v>
      </c>
      <c r="BW56" s="103" t="s">
        <v>103</v>
      </c>
      <c r="BX56" s="103" t="s">
        <v>88</v>
      </c>
      <c r="CL56" s="103" t="s">
        <v>22</v>
      </c>
    </row>
    <row r="57" spans="1:91" s="6" customFormat="1" ht="22.5" customHeight="1">
      <c r="A57" s="96" t="s">
        <v>90</v>
      </c>
      <c r="B57" s="97"/>
      <c r="C57" s="9"/>
      <c r="D57" s="9"/>
      <c r="E57" s="347" t="s">
        <v>104</v>
      </c>
      <c r="F57" s="347"/>
      <c r="G57" s="347"/>
      <c r="H57" s="347"/>
      <c r="I57" s="347"/>
      <c r="J57" s="9"/>
      <c r="K57" s="347" t="s">
        <v>105</v>
      </c>
      <c r="L57" s="347"/>
      <c r="M57" s="347"/>
      <c r="N57" s="347"/>
      <c r="O57" s="347"/>
      <c r="P57" s="347"/>
      <c r="Q57" s="347"/>
      <c r="R57" s="347"/>
      <c r="S57" s="347"/>
      <c r="T57" s="347"/>
      <c r="U57" s="347"/>
      <c r="V57" s="347"/>
      <c r="W57" s="347"/>
      <c r="X57" s="347"/>
      <c r="Y57" s="347"/>
      <c r="Z57" s="347"/>
      <c r="AA57" s="347"/>
      <c r="AB57" s="347"/>
      <c r="AC57" s="347"/>
      <c r="AD57" s="347"/>
      <c r="AE57" s="347"/>
      <c r="AF57" s="347"/>
      <c r="AG57" s="345">
        <f>'05 - VRN'!J29</f>
        <v>0</v>
      </c>
      <c r="AH57" s="346"/>
      <c r="AI57" s="346"/>
      <c r="AJ57" s="346"/>
      <c r="AK57" s="346"/>
      <c r="AL57" s="346"/>
      <c r="AM57" s="346"/>
      <c r="AN57" s="345">
        <f t="shared" si="0"/>
        <v>0</v>
      </c>
      <c r="AO57" s="346"/>
      <c r="AP57" s="346"/>
      <c r="AQ57" s="98" t="s">
        <v>93</v>
      </c>
      <c r="AR57" s="97"/>
      <c r="AS57" s="104">
        <v>0</v>
      </c>
      <c r="AT57" s="105">
        <f t="shared" si="1"/>
        <v>0</v>
      </c>
      <c r="AU57" s="106">
        <f>'05 - VRN'!P90</f>
        <v>0</v>
      </c>
      <c r="AV57" s="105">
        <f>'05 - VRN'!J32</f>
        <v>0</v>
      </c>
      <c r="AW57" s="105">
        <f>'05 - VRN'!J33</f>
        <v>0</v>
      </c>
      <c r="AX57" s="105">
        <f>'05 - VRN'!J34</f>
        <v>0</v>
      </c>
      <c r="AY57" s="105">
        <f>'05 - VRN'!J35</f>
        <v>0</v>
      </c>
      <c r="AZ57" s="105">
        <f>'05 - VRN'!F32</f>
        <v>0</v>
      </c>
      <c r="BA57" s="105">
        <f>'05 - VRN'!F33</f>
        <v>0</v>
      </c>
      <c r="BB57" s="105">
        <f>'05 - VRN'!F34</f>
        <v>0</v>
      </c>
      <c r="BC57" s="105">
        <f>'05 - VRN'!F35</f>
        <v>0</v>
      </c>
      <c r="BD57" s="107">
        <f>'05 - VRN'!F36</f>
        <v>0</v>
      </c>
      <c r="BT57" s="103" t="s">
        <v>89</v>
      </c>
      <c r="BV57" s="103" t="s">
        <v>84</v>
      </c>
      <c r="BW57" s="103" t="s">
        <v>106</v>
      </c>
      <c r="BX57" s="103" t="s">
        <v>88</v>
      </c>
      <c r="CL57" s="103" t="s">
        <v>22</v>
      </c>
    </row>
    <row r="58" spans="1:91" s="1" customFormat="1" ht="30" customHeight="1">
      <c r="B58" s="43"/>
      <c r="AR58" s="43"/>
    </row>
    <row r="59" spans="1:91" s="1" customFormat="1" ht="6.95" customHeight="1">
      <c r="B59" s="58"/>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43"/>
    </row>
  </sheetData>
  <mergeCells count="61">
    <mergeCell ref="AK27:AO27"/>
    <mergeCell ref="L28:O28"/>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C49:G49"/>
    <mergeCell ref="I49:AF49"/>
    <mergeCell ref="AG49:AM49"/>
    <mergeCell ref="AN49:AP49"/>
    <mergeCell ref="L30:O30"/>
    <mergeCell ref="W30:AE30"/>
    <mergeCell ref="AK30:AO30"/>
    <mergeCell ref="X32:AB32"/>
    <mergeCell ref="AK32:AO32"/>
    <mergeCell ref="D52:H52"/>
    <mergeCell ref="J52:AF52"/>
    <mergeCell ref="AN53:AP53"/>
    <mergeCell ref="AG53:AM53"/>
    <mergeCell ref="E53:I53"/>
    <mergeCell ref="K53:AF53"/>
    <mergeCell ref="E54:I54"/>
    <mergeCell ref="K54:AF54"/>
    <mergeCell ref="AN55:AP55"/>
    <mergeCell ref="AG55:AM55"/>
    <mergeCell ref="E55:I55"/>
    <mergeCell ref="K55:AF55"/>
    <mergeCell ref="E56:I56"/>
    <mergeCell ref="K56:AF56"/>
    <mergeCell ref="AN57:AP57"/>
    <mergeCell ref="AG57:AM57"/>
    <mergeCell ref="E57:I57"/>
    <mergeCell ref="K57:AF57"/>
    <mergeCell ref="AG51:AM51"/>
    <mergeCell ref="AN51:AP51"/>
    <mergeCell ref="AR2:BE2"/>
    <mergeCell ref="AN56:AP56"/>
    <mergeCell ref="AG56:AM56"/>
    <mergeCell ref="AN54:AP54"/>
    <mergeCell ref="AG54:AM54"/>
    <mergeCell ref="AN52:AP52"/>
    <mergeCell ref="AG52:AM52"/>
    <mergeCell ref="L42:AO42"/>
    <mergeCell ref="AM44:AN44"/>
    <mergeCell ref="AM46:AP46"/>
    <mergeCell ref="AS46:AT48"/>
    <mergeCell ref="W28:AE28"/>
    <mergeCell ref="AK28:AO28"/>
    <mergeCell ref="L29:O29"/>
  </mergeCells>
  <hyperlinks>
    <hyperlink ref="K1:S1" location="C2" display="1) Rekapitulace stavby"/>
    <hyperlink ref="W1:AI1" location="C51" display="2) Rekapitulace objektů stavby a soupisů prací"/>
    <hyperlink ref="A53" location="'01 - SO 100.01 - Stavební...'!C2" display="/"/>
    <hyperlink ref="A54" location="'02 - SO 100.02 - Stavební...'!C2" display="/"/>
    <hyperlink ref="A55" location="'03 - SO 100.03 - Stavební...'!C2" display="/"/>
    <hyperlink ref="A56" location="'04 - SO 100.04 - Přístavb...'!C2" display="/"/>
    <hyperlink ref="A57" location="'05 - VRN'!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667"/>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09"/>
      <c r="C1" s="109"/>
      <c r="D1" s="110" t="s">
        <v>1</v>
      </c>
      <c r="E1" s="109"/>
      <c r="F1" s="111" t="s">
        <v>107</v>
      </c>
      <c r="G1" s="382" t="s">
        <v>108</v>
      </c>
      <c r="H1" s="382"/>
      <c r="I1" s="112"/>
      <c r="J1" s="111" t="s">
        <v>109</v>
      </c>
      <c r="K1" s="110" t="s">
        <v>110</v>
      </c>
      <c r="L1" s="111" t="s">
        <v>111</v>
      </c>
      <c r="M1" s="111"/>
      <c r="N1" s="111"/>
      <c r="O1" s="111"/>
      <c r="P1" s="111"/>
      <c r="Q1" s="111"/>
      <c r="R1" s="111"/>
      <c r="S1" s="111"/>
      <c r="T1" s="111"/>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43" t="s">
        <v>8</v>
      </c>
      <c r="M2" s="344"/>
      <c r="N2" s="344"/>
      <c r="O2" s="344"/>
      <c r="P2" s="344"/>
      <c r="Q2" s="344"/>
      <c r="R2" s="344"/>
      <c r="S2" s="344"/>
      <c r="T2" s="344"/>
      <c r="U2" s="344"/>
      <c r="V2" s="344"/>
      <c r="AT2" s="25" t="s">
        <v>94</v>
      </c>
    </row>
    <row r="3" spans="1:70" ht="6.95" customHeight="1">
      <c r="B3" s="26"/>
      <c r="C3" s="27"/>
      <c r="D3" s="27"/>
      <c r="E3" s="27"/>
      <c r="F3" s="27"/>
      <c r="G3" s="27"/>
      <c r="H3" s="27"/>
      <c r="I3" s="113"/>
      <c r="J3" s="27"/>
      <c r="K3" s="28"/>
      <c r="AT3" s="25" t="s">
        <v>89</v>
      </c>
    </row>
    <row r="4" spans="1:70" ht="36.950000000000003" customHeight="1">
      <c r="B4" s="29"/>
      <c r="C4" s="30"/>
      <c r="D4" s="31" t="s">
        <v>112</v>
      </c>
      <c r="E4" s="30"/>
      <c r="F4" s="30"/>
      <c r="G4" s="30"/>
      <c r="H4" s="30"/>
      <c r="I4" s="114"/>
      <c r="J4" s="30"/>
      <c r="K4" s="32"/>
      <c r="M4" s="33" t="s">
        <v>13</v>
      </c>
      <c r="AT4" s="25" t="s">
        <v>6</v>
      </c>
    </row>
    <row r="5" spans="1:70" ht="6.95" customHeight="1">
      <c r="B5" s="29"/>
      <c r="C5" s="30"/>
      <c r="D5" s="30"/>
      <c r="E5" s="30"/>
      <c r="F5" s="30"/>
      <c r="G5" s="30"/>
      <c r="H5" s="30"/>
      <c r="I5" s="114"/>
      <c r="J5" s="30"/>
      <c r="K5" s="32"/>
    </row>
    <row r="6" spans="1:70" ht="15">
      <c r="B6" s="29"/>
      <c r="C6" s="30"/>
      <c r="D6" s="38" t="s">
        <v>19</v>
      </c>
      <c r="E6" s="30"/>
      <c r="F6" s="30"/>
      <c r="G6" s="30"/>
      <c r="H6" s="30"/>
      <c r="I6" s="114"/>
      <c r="J6" s="30"/>
      <c r="K6" s="32"/>
    </row>
    <row r="7" spans="1:70" ht="22.5" customHeight="1">
      <c r="B7" s="29"/>
      <c r="C7" s="30"/>
      <c r="D7" s="30"/>
      <c r="E7" s="383" t="str">
        <f>'Rekapitulace stavby'!K6</f>
        <v>AQUACENTRUM TEPLICE - DĚTSKÝ SVĚT</v>
      </c>
      <c r="F7" s="389"/>
      <c r="G7" s="389"/>
      <c r="H7" s="389"/>
      <c r="I7" s="114"/>
      <c r="J7" s="30"/>
      <c r="K7" s="32"/>
    </row>
    <row r="8" spans="1:70" ht="15">
      <c r="B8" s="29"/>
      <c r="C8" s="30"/>
      <c r="D8" s="38" t="s">
        <v>113</v>
      </c>
      <c r="E8" s="30"/>
      <c r="F8" s="30"/>
      <c r="G8" s="30"/>
      <c r="H8" s="30"/>
      <c r="I8" s="114"/>
      <c r="J8" s="30"/>
      <c r="K8" s="32"/>
    </row>
    <row r="9" spans="1:70" s="1" customFormat="1" ht="22.5" customHeight="1">
      <c r="B9" s="43"/>
      <c r="C9" s="44"/>
      <c r="D9" s="44"/>
      <c r="E9" s="383" t="s">
        <v>114</v>
      </c>
      <c r="F9" s="384"/>
      <c r="G9" s="384"/>
      <c r="H9" s="384"/>
      <c r="I9" s="115"/>
      <c r="J9" s="44"/>
      <c r="K9" s="47"/>
    </row>
    <row r="10" spans="1:70" s="1" customFormat="1" ht="15">
      <c r="B10" s="43"/>
      <c r="C10" s="44"/>
      <c r="D10" s="38" t="s">
        <v>115</v>
      </c>
      <c r="E10" s="44"/>
      <c r="F10" s="44"/>
      <c r="G10" s="44"/>
      <c r="H10" s="44"/>
      <c r="I10" s="115"/>
      <c r="J10" s="44"/>
      <c r="K10" s="47"/>
    </row>
    <row r="11" spans="1:70" s="1" customFormat="1" ht="36.950000000000003" customHeight="1">
      <c r="B11" s="43"/>
      <c r="C11" s="44"/>
      <c r="D11" s="44"/>
      <c r="E11" s="385" t="s">
        <v>116</v>
      </c>
      <c r="F11" s="384"/>
      <c r="G11" s="384"/>
      <c r="H11" s="384"/>
      <c r="I11" s="115"/>
      <c r="J11" s="44"/>
      <c r="K11" s="47"/>
    </row>
    <row r="12" spans="1:70" s="1" customFormat="1">
      <c r="B12" s="43"/>
      <c r="C12" s="44"/>
      <c r="D12" s="44"/>
      <c r="E12" s="44"/>
      <c r="F12" s="44"/>
      <c r="G12" s="44"/>
      <c r="H12" s="44"/>
      <c r="I12" s="115"/>
      <c r="J12" s="44"/>
      <c r="K12" s="47"/>
    </row>
    <row r="13" spans="1:70" s="1" customFormat="1" ht="14.45" customHeight="1">
      <c r="B13" s="43"/>
      <c r="C13" s="44"/>
      <c r="D13" s="38" t="s">
        <v>21</v>
      </c>
      <c r="E13" s="44"/>
      <c r="F13" s="36" t="s">
        <v>22</v>
      </c>
      <c r="G13" s="44"/>
      <c r="H13" s="44"/>
      <c r="I13" s="116" t="s">
        <v>23</v>
      </c>
      <c r="J13" s="36" t="s">
        <v>5</v>
      </c>
      <c r="K13" s="47"/>
    </row>
    <row r="14" spans="1:70" s="1" customFormat="1" ht="14.45" customHeight="1">
      <c r="B14" s="43"/>
      <c r="C14" s="44"/>
      <c r="D14" s="38" t="s">
        <v>25</v>
      </c>
      <c r="E14" s="44"/>
      <c r="F14" s="36" t="s">
        <v>26</v>
      </c>
      <c r="G14" s="44"/>
      <c r="H14" s="44"/>
      <c r="I14" s="116" t="s">
        <v>27</v>
      </c>
      <c r="J14" s="117" t="str">
        <f>'Rekapitulace stavby'!AN8</f>
        <v>10.11.2016</v>
      </c>
      <c r="K14" s="47"/>
    </row>
    <row r="15" spans="1:70" s="1" customFormat="1" ht="10.9" customHeight="1">
      <c r="B15" s="43"/>
      <c r="C15" s="44"/>
      <c r="D15" s="44"/>
      <c r="E15" s="44"/>
      <c r="F15" s="44"/>
      <c r="G15" s="44"/>
      <c r="H15" s="44"/>
      <c r="I15" s="115"/>
      <c r="J15" s="44"/>
      <c r="K15" s="47"/>
    </row>
    <row r="16" spans="1:70" s="1" customFormat="1" ht="14.45" customHeight="1">
      <c r="B16" s="43"/>
      <c r="C16" s="44"/>
      <c r="D16" s="38" t="s">
        <v>33</v>
      </c>
      <c r="E16" s="44"/>
      <c r="F16" s="44"/>
      <c r="G16" s="44"/>
      <c r="H16" s="44"/>
      <c r="I16" s="116" t="s">
        <v>34</v>
      </c>
      <c r="J16" s="36" t="s">
        <v>5</v>
      </c>
      <c r="K16" s="47"/>
    </row>
    <row r="17" spans="2:11" s="1" customFormat="1" ht="18" customHeight="1">
      <c r="B17" s="43"/>
      <c r="C17" s="44"/>
      <c r="D17" s="44"/>
      <c r="E17" s="36" t="s">
        <v>36</v>
      </c>
      <c r="F17" s="44"/>
      <c r="G17" s="44"/>
      <c r="H17" s="44"/>
      <c r="I17" s="116" t="s">
        <v>37</v>
      </c>
      <c r="J17" s="36" t="s">
        <v>5</v>
      </c>
      <c r="K17" s="47"/>
    </row>
    <row r="18" spans="2:11" s="1" customFormat="1" ht="6.95" customHeight="1">
      <c r="B18" s="43"/>
      <c r="C18" s="44"/>
      <c r="D18" s="44"/>
      <c r="E18" s="44"/>
      <c r="F18" s="44"/>
      <c r="G18" s="44"/>
      <c r="H18" s="44"/>
      <c r="I18" s="115"/>
      <c r="J18" s="44"/>
      <c r="K18" s="47"/>
    </row>
    <row r="19" spans="2:11" s="1" customFormat="1" ht="14.45" customHeight="1">
      <c r="B19" s="43"/>
      <c r="C19" s="44"/>
      <c r="D19" s="38" t="s">
        <v>38</v>
      </c>
      <c r="E19" s="44"/>
      <c r="F19" s="44"/>
      <c r="G19" s="44"/>
      <c r="H19" s="44"/>
      <c r="I19" s="116" t="s">
        <v>34</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16" t="s">
        <v>37</v>
      </c>
      <c r="J20" s="36" t="str">
        <f>IF('Rekapitulace stavby'!AN14="Vyplň údaj","",IF('Rekapitulace stavby'!AN14="","",'Rekapitulace stavby'!AN14))</f>
        <v/>
      </c>
      <c r="K20" s="47"/>
    </row>
    <row r="21" spans="2:11" s="1" customFormat="1" ht="6.95" customHeight="1">
      <c r="B21" s="43"/>
      <c r="C21" s="44"/>
      <c r="D21" s="44"/>
      <c r="E21" s="44"/>
      <c r="F21" s="44"/>
      <c r="G21" s="44"/>
      <c r="H21" s="44"/>
      <c r="I21" s="115"/>
      <c r="J21" s="44"/>
      <c r="K21" s="47"/>
    </row>
    <row r="22" spans="2:11" s="1" customFormat="1" ht="14.45" customHeight="1">
      <c r="B22" s="43"/>
      <c r="C22" s="44"/>
      <c r="D22" s="38" t="s">
        <v>40</v>
      </c>
      <c r="E22" s="44"/>
      <c r="F22" s="44"/>
      <c r="G22" s="44"/>
      <c r="H22" s="44"/>
      <c r="I22" s="116" t="s">
        <v>34</v>
      </c>
      <c r="J22" s="36" t="s">
        <v>41</v>
      </c>
      <c r="K22" s="47"/>
    </row>
    <row r="23" spans="2:11" s="1" customFormat="1" ht="18" customHeight="1">
      <c r="B23" s="43"/>
      <c r="C23" s="44"/>
      <c r="D23" s="44"/>
      <c r="E23" s="36" t="s">
        <v>43</v>
      </c>
      <c r="F23" s="44"/>
      <c r="G23" s="44"/>
      <c r="H23" s="44"/>
      <c r="I23" s="116" t="s">
        <v>37</v>
      </c>
      <c r="J23" s="36" t="s">
        <v>44</v>
      </c>
      <c r="K23" s="47"/>
    </row>
    <row r="24" spans="2:11" s="1" customFormat="1" ht="6.95" customHeight="1">
      <c r="B24" s="43"/>
      <c r="C24" s="44"/>
      <c r="D24" s="44"/>
      <c r="E24" s="44"/>
      <c r="F24" s="44"/>
      <c r="G24" s="44"/>
      <c r="H24" s="44"/>
      <c r="I24" s="115"/>
      <c r="J24" s="44"/>
      <c r="K24" s="47"/>
    </row>
    <row r="25" spans="2:11" s="1" customFormat="1" ht="14.45" customHeight="1">
      <c r="B25" s="43"/>
      <c r="C25" s="44"/>
      <c r="D25" s="38" t="s">
        <v>46</v>
      </c>
      <c r="E25" s="44"/>
      <c r="F25" s="44"/>
      <c r="G25" s="44"/>
      <c r="H25" s="44"/>
      <c r="I25" s="115"/>
      <c r="J25" s="44"/>
      <c r="K25" s="47"/>
    </row>
    <row r="26" spans="2:11" s="7" customFormat="1" ht="22.5" customHeight="1">
      <c r="B26" s="118"/>
      <c r="C26" s="119"/>
      <c r="D26" s="119"/>
      <c r="E26" s="378" t="s">
        <v>5</v>
      </c>
      <c r="F26" s="378"/>
      <c r="G26" s="378"/>
      <c r="H26" s="378"/>
      <c r="I26" s="120"/>
      <c r="J26" s="119"/>
      <c r="K26" s="121"/>
    </row>
    <row r="27" spans="2:11" s="1" customFormat="1" ht="6.95" customHeight="1">
      <c r="B27" s="43"/>
      <c r="C27" s="44"/>
      <c r="D27" s="44"/>
      <c r="E27" s="44"/>
      <c r="F27" s="44"/>
      <c r="G27" s="44"/>
      <c r="H27" s="44"/>
      <c r="I27" s="115"/>
      <c r="J27" s="44"/>
      <c r="K27" s="47"/>
    </row>
    <row r="28" spans="2:11" s="1" customFormat="1" ht="6.95" customHeight="1">
      <c r="B28" s="43"/>
      <c r="C28" s="44"/>
      <c r="D28" s="70"/>
      <c r="E28" s="70"/>
      <c r="F28" s="70"/>
      <c r="G28" s="70"/>
      <c r="H28" s="70"/>
      <c r="I28" s="122"/>
      <c r="J28" s="70"/>
      <c r="K28" s="123"/>
    </row>
    <row r="29" spans="2:11" s="1" customFormat="1" ht="25.35" customHeight="1">
      <c r="B29" s="43"/>
      <c r="C29" s="44"/>
      <c r="D29" s="124" t="s">
        <v>48</v>
      </c>
      <c r="E29" s="44"/>
      <c r="F29" s="44"/>
      <c r="G29" s="44"/>
      <c r="H29" s="44"/>
      <c r="I29" s="115"/>
      <c r="J29" s="125">
        <f>ROUND(J96,0)</f>
        <v>0</v>
      </c>
      <c r="K29" s="47"/>
    </row>
    <row r="30" spans="2:11" s="1" customFormat="1" ht="6.95" customHeight="1">
      <c r="B30" s="43"/>
      <c r="C30" s="44"/>
      <c r="D30" s="70"/>
      <c r="E30" s="70"/>
      <c r="F30" s="70"/>
      <c r="G30" s="70"/>
      <c r="H30" s="70"/>
      <c r="I30" s="122"/>
      <c r="J30" s="70"/>
      <c r="K30" s="123"/>
    </row>
    <row r="31" spans="2:11" s="1" customFormat="1" ht="14.45" customHeight="1">
      <c r="B31" s="43"/>
      <c r="C31" s="44"/>
      <c r="D31" s="44"/>
      <c r="E31" s="44"/>
      <c r="F31" s="48" t="s">
        <v>50</v>
      </c>
      <c r="G31" s="44"/>
      <c r="H31" s="44"/>
      <c r="I31" s="126" t="s">
        <v>49</v>
      </c>
      <c r="J31" s="48" t="s">
        <v>51</v>
      </c>
      <c r="K31" s="47"/>
    </row>
    <row r="32" spans="2:11" s="1" customFormat="1" ht="14.45" customHeight="1">
      <c r="B32" s="43"/>
      <c r="C32" s="44"/>
      <c r="D32" s="51" t="s">
        <v>52</v>
      </c>
      <c r="E32" s="51" t="s">
        <v>53</v>
      </c>
      <c r="F32" s="127">
        <f>ROUND(SUM(BE96:BE666), 0)</f>
        <v>0</v>
      </c>
      <c r="G32" s="44"/>
      <c r="H32" s="44"/>
      <c r="I32" s="128">
        <v>0.21</v>
      </c>
      <c r="J32" s="127">
        <f>ROUND(ROUND((SUM(BE96:BE666)), 0)*I32, 1)</f>
        <v>0</v>
      </c>
      <c r="K32" s="47"/>
    </row>
    <row r="33" spans="2:11" s="1" customFormat="1" ht="14.45" customHeight="1">
      <c r="B33" s="43"/>
      <c r="C33" s="44"/>
      <c r="D33" s="44"/>
      <c r="E33" s="51" t="s">
        <v>54</v>
      </c>
      <c r="F33" s="127">
        <f>ROUND(SUM(BF96:BF666), 0)</f>
        <v>0</v>
      </c>
      <c r="G33" s="44"/>
      <c r="H33" s="44"/>
      <c r="I33" s="128">
        <v>0.15</v>
      </c>
      <c r="J33" s="127">
        <f>ROUND(ROUND((SUM(BF96:BF666)), 0)*I33, 1)</f>
        <v>0</v>
      </c>
      <c r="K33" s="47"/>
    </row>
    <row r="34" spans="2:11" s="1" customFormat="1" ht="14.45" hidden="1" customHeight="1">
      <c r="B34" s="43"/>
      <c r="C34" s="44"/>
      <c r="D34" s="44"/>
      <c r="E34" s="51" t="s">
        <v>55</v>
      </c>
      <c r="F34" s="127">
        <f>ROUND(SUM(BG96:BG666), 0)</f>
        <v>0</v>
      </c>
      <c r="G34" s="44"/>
      <c r="H34" s="44"/>
      <c r="I34" s="128">
        <v>0.21</v>
      </c>
      <c r="J34" s="127">
        <v>0</v>
      </c>
      <c r="K34" s="47"/>
    </row>
    <row r="35" spans="2:11" s="1" customFormat="1" ht="14.45" hidden="1" customHeight="1">
      <c r="B35" s="43"/>
      <c r="C35" s="44"/>
      <c r="D35" s="44"/>
      <c r="E35" s="51" t="s">
        <v>56</v>
      </c>
      <c r="F35" s="127">
        <f>ROUND(SUM(BH96:BH666), 0)</f>
        <v>0</v>
      </c>
      <c r="G35" s="44"/>
      <c r="H35" s="44"/>
      <c r="I35" s="128">
        <v>0.15</v>
      </c>
      <c r="J35" s="127">
        <v>0</v>
      </c>
      <c r="K35" s="47"/>
    </row>
    <row r="36" spans="2:11" s="1" customFormat="1" ht="14.45" hidden="1" customHeight="1">
      <c r="B36" s="43"/>
      <c r="C36" s="44"/>
      <c r="D36" s="44"/>
      <c r="E36" s="51" t="s">
        <v>57</v>
      </c>
      <c r="F36" s="127">
        <f>ROUND(SUM(BI96:BI666), 0)</f>
        <v>0</v>
      </c>
      <c r="G36" s="44"/>
      <c r="H36" s="44"/>
      <c r="I36" s="128">
        <v>0</v>
      </c>
      <c r="J36" s="127">
        <v>0</v>
      </c>
      <c r="K36" s="47"/>
    </row>
    <row r="37" spans="2:11" s="1" customFormat="1" ht="6.95" customHeight="1">
      <c r="B37" s="43"/>
      <c r="C37" s="44"/>
      <c r="D37" s="44"/>
      <c r="E37" s="44"/>
      <c r="F37" s="44"/>
      <c r="G37" s="44"/>
      <c r="H37" s="44"/>
      <c r="I37" s="115"/>
      <c r="J37" s="44"/>
      <c r="K37" s="47"/>
    </row>
    <row r="38" spans="2:11" s="1" customFormat="1" ht="25.35" customHeight="1">
      <c r="B38" s="43"/>
      <c r="C38" s="129"/>
      <c r="D38" s="130" t="s">
        <v>58</v>
      </c>
      <c r="E38" s="73"/>
      <c r="F38" s="73"/>
      <c r="G38" s="131" t="s">
        <v>59</v>
      </c>
      <c r="H38" s="132" t="s">
        <v>60</v>
      </c>
      <c r="I38" s="133"/>
      <c r="J38" s="134">
        <f>SUM(J29:J36)</f>
        <v>0</v>
      </c>
      <c r="K38" s="135"/>
    </row>
    <row r="39" spans="2:11" s="1" customFormat="1" ht="14.45" customHeight="1">
      <c r="B39" s="58"/>
      <c r="C39" s="59"/>
      <c r="D39" s="59"/>
      <c r="E39" s="59"/>
      <c r="F39" s="59"/>
      <c r="G39" s="59"/>
      <c r="H39" s="59"/>
      <c r="I39" s="136"/>
      <c r="J39" s="59"/>
      <c r="K39" s="60"/>
    </row>
    <row r="43" spans="2:11" s="1" customFormat="1" ht="6.95" customHeight="1">
      <c r="B43" s="61"/>
      <c r="C43" s="62"/>
      <c r="D43" s="62"/>
      <c r="E43" s="62"/>
      <c r="F43" s="62"/>
      <c r="G43" s="62"/>
      <c r="H43" s="62"/>
      <c r="I43" s="137"/>
      <c r="J43" s="62"/>
      <c r="K43" s="138"/>
    </row>
    <row r="44" spans="2:11" s="1" customFormat="1" ht="36.950000000000003" customHeight="1">
      <c r="B44" s="43"/>
      <c r="C44" s="31" t="s">
        <v>117</v>
      </c>
      <c r="D44" s="44"/>
      <c r="E44" s="44"/>
      <c r="F44" s="44"/>
      <c r="G44" s="44"/>
      <c r="H44" s="44"/>
      <c r="I44" s="115"/>
      <c r="J44" s="44"/>
      <c r="K44" s="47"/>
    </row>
    <row r="45" spans="2:11" s="1" customFormat="1" ht="6.95" customHeight="1">
      <c r="B45" s="43"/>
      <c r="C45" s="44"/>
      <c r="D45" s="44"/>
      <c r="E45" s="44"/>
      <c r="F45" s="44"/>
      <c r="G45" s="44"/>
      <c r="H45" s="44"/>
      <c r="I45" s="115"/>
      <c r="J45" s="44"/>
      <c r="K45" s="47"/>
    </row>
    <row r="46" spans="2:11" s="1" customFormat="1" ht="14.45" customHeight="1">
      <c r="B46" s="43"/>
      <c r="C46" s="38" t="s">
        <v>19</v>
      </c>
      <c r="D46" s="44"/>
      <c r="E46" s="44"/>
      <c r="F46" s="44"/>
      <c r="G46" s="44"/>
      <c r="H46" s="44"/>
      <c r="I46" s="115"/>
      <c r="J46" s="44"/>
      <c r="K46" s="47"/>
    </row>
    <row r="47" spans="2:11" s="1" customFormat="1" ht="22.5" customHeight="1">
      <c r="B47" s="43"/>
      <c r="C47" s="44"/>
      <c r="D47" s="44"/>
      <c r="E47" s="383" t="str">
        <f>E7</f>
        <v>AQUACENTRUM TEPLICE - DĚTSKÝ SVĚT</v>
      </c>
      <c r="F47" s="389"/>
      <c r="G47" s="389"/>
      <c r="H47" s="389"/>
      <c r="I47" s="115"/>
      <c r="J47" s="44"/>
      <c r="K47" s="47"/>
    </row>
    <row r="48" spans="2:11" ht="15">
      <c r="B48" s="29"/>
      <c r="C48" s="38" t="s">
        <v>113</v>
      </c>
      <c r="D48" s="30"/>
      <c r="E48" s="30"/>
      <c r="F48" s="30"/>
      <c r="G48" s="30"/>
      <c r="H48" s="30"/>
      <c r="I48" s="114"/>
      <c r="J48" s="30"/>
      <c r="K48" s="32"/>
    </row>
    <row r="49" spans="2:47" s="1" customFormat="1" ht="22.5" customHeight="1">
      <c r="B49" s="43"/>
      <c r="C49" s="44"/>
      <c r="D49" s="44"/>
      <c r="E49" s="383" t="s">
        <v>114</v>
      </c>
      <c r="F49" s="384"/>
      <c r="G49" s="384"/>
      <c r="H49" s="384"/>
      <c r="I49" s="115"/>
      <c r="J49" s="44"/>
      <c r="K49" s="47"/>
    </row>
    <row r="50" spans="2:47" s="1" customFormat="1" ht="14.45" customHeight="1">
      <c r="B50" s="43"/>
      <c r="C50" s="38" t="s">
        <v>115</v>
      </c>
      <c r="D50" s="44"/>
      <c r="E50" s="44"/>
      <c r="F50" s="44"/>
      <c r="G50" s="44"/>
      <c r="H50" s="44"/>
      <c r="I50" s="115"/>
      <c r="J50" s="44"/>
      <c r="K50" s="47"/>
    </row>
    <row r="51" spans="2:47" s="1" customFormat="1" ht="23.25" customHeight="1">
      <c r="B51" s="43"/>
      <c r="C51" s="44"/>
      <c r="D51" s="44"/>
      <c r="E51" s="385" t="str">
        <f>E11</f>
        <v>01 - SO 100.01 - Stavební úpravy v 1.PP (mimo výtahu)</v>
      </c>
      <c r="F51" s="384"/>
      <c r="G51" s="384"/>
      <c r="H51" s="384"/>
      <c r="I51" s="115"/>
      <c r="J51" s="44"/>
      <c r="K51" s="47"/>
    </row>
    <row r="52" spans="2:47" s="1" customFormat="1" ht="6.95" customHeight="1">
      <c r="B52" s="43"/>
      <c r="C52" s="44"/>
      <c r="D52" s="44"/>
      <c r="E52" s="44"/>
      <c r="F52" s="44"/>
      <c r="G52" s="44"/>
      <c r="H52" s="44"/>
      <c r="I52" s="115"/>
      <c r="J52" s="44"/>
      <c r="K52" s="47"/>
    </row>
    <row r="53" spans="2:47" s="1" customFormat="1" ht="18" customHeight="1">
      <c r="B53" s="43"/>
      <c r="C53" s="38" t="s">
        <v>25</v>
      </c>
      <c r="D53" s="44"/>
      <c r="E53" s="44"/>
      <c r="F53" s="36" t="str">
        <f>F14</f>
        <v>Teplice</v>
      </c>
      <c r="G53" s="44"/>
      <c r="H53" s="44"/>
      <c r="I53" s="116" t="s">
        <v>27</v>
      </c>
      <c r="J53" s="117" t="str">
        <f>IF(J14="","",J14)</f>
        <v>10.11.2016</v>
      </c>
      <c r="K53" s="47"/>
    </row>
    <row r="54" spans="2:47" s="1" customFormat="1" ht="6.95" customHeight="1">
      <c r="B54" s="43"/>
      <c r="C54" s="44"/>
      <c r="D54" s="44"/>
      <c r="E54" s="44"/>
      <c r="F54" s="44"/>
      <c r="G54" s="44"/>
      <c r="H54" s="44"/>
      <c r="I54" s="115"/>
      <c r="J54" s="44"/>
      <c r="K54" s="47"/>
    </row>
    <row r="55" spans="2:47" s="1" customFormat="1" ht="15">
      <c r="B55" s="43"/>
      <c r="C55" s="38" t="s">
        <v>33</v>
      </c>
      <c r="D55" s="44"/>
      <c r="E55" s="44"/>
      <c r="F55" s="36" t="str">
        <f>E17</f>
        <v>AQUACENTRUM TEPLICE</v>
      </c>
      <c r="G55" s="44"/>
      <c r="H55" s="44"/>
      <c r="I55" s="116" t="s">
        <v>40</v>
      </c>
      <c r="J55" s="36" t="str">
        <f>E23</f>
        <v>PROJEKTY CZ, s.r.o.</v>
      </c>
      <c r="K55" s="47"/>
    </row>
    <row r="56" spans="2:47" s="1" customFormat="1" ht="14.45" customHeight="1">
      <c r="B56" s="43"/>
      <c r="C56" s="38" t="s">
        <v>38</v>
      </c>
      <c r="D56" s="44"/>
      <c r="E56" s="44"/>
      <c r="F56" s="36" t="str">
        <f>IF(E20="","",E20)</f>
        <v/>
      </c>
      <c r="G56" s="44"/>
      <c r="H56" s="44"/>
      <c r="I56" s="115"/>
      <c r="J56" s="44"/>
      <c r="K56" s="47"/>
    </row>
    <row r="57" spans="2:47" s="1" customFormat="1" ht="10.35" customHeight="1">
      <c r="B57" s="43"/>
      <c r="C57" s="44"/>
      <c r="D57" s="44"/>
      <c r="E57" s="44"/>
      <c r="F57" s="44"/>
      <c r="G57" s="44"/>
      <c r="H57" s="44"/>
      <c r="I57" s="115"/>
      <c r="J57" s="44"/>
      <c r="K57" s="47"/>
    </row>
    <row r="58" spans="2:47" s="1" customFormat="1" ht="29.25" customHeight="1">
      <c r="B58" s="43"/>
      <c r="C58" s="139" t="s">
        <v>118</v>
      </c>
      <c r="D58" s="129"/>
      <c r="E58" s="129"/>
      <c r="F58" s="129"/>
      <c r="G58" s="129"/>
      <c r="H58" s="129"/>
      <c r="I58" s="140"/>
      <c r="J58" s="141" t="s">
        <v>119</v>
      </c>
      <c r="K58" s="142"/>
    </row>
    <row r="59" spans="2:47" s="1" customFormat="1" ht="10.35" customHeight="1">
      <c r="B59" s="43"/>
      <c r="C59" s="44"/>
      <c r="D59" s="44"/>
      <c r="E59" s="44"/>
      <c r="F59" s="44"/>
      <c r="G59" s="44"/>
      <c r="H59" s="44"/>
      <c r="I59" s="115"/>
      <c r="J59" s="44"/>
      <c r="K59" s="47"/>
    </row>
    <row r="60" spans="2:47" s="1" customFormat="1" ht="29.25" customHeight="1">
      <c r="B60" s="43"/>
      <c r="C60" s="143" t="s">
        <v>120</v>
      </c>
      <c r="D60" s="44"/>
      <c r="E60" s="44"/>
      <c r="F60" s="44"/>
      <c r="G60" s="44"/>
      <c r="H60" s="44"/>
      <c r="I60" s="115"/>
      <c r="J60" s="125">
        <f>J96</f>
        <v>0</v>
      </c>
      <c r="K60" s="47"/>
      <c r="AU60" s="25" t="s">
        <v>121</v>
      </c>
    </row>
    <row r="61" spans="2:47" s="8" customFormat="1" ht="24.95" customHeight="1">
      <c r="B61" s="144"/>
      <c r="C61" s="145"/>
      <c r="D61" s="146" t="s">
        <v>122</v>
      </c>
      <c r="E61" s="147"/>
      <c r="F61" s="147"/>
      <c r="G61" s="147"/>
      <c r="H61" s="147"/>
      <c r="I61" s="148"/>
      <c r="J61" s="149">
        <f>J97</f>
        <v>0</v>
      </c>
      <c r="K61" s="150"/>
    </row>
    <row r="62" spans="2:47" s="9" customFormat="1" ht="19.899999999999999" customHeight="1">
      <c r="B62" s="151"/>
      <c r="C62" s="152"/>
      <c r="D62" s="153" t="s">
        <v>123</v>
      </c>
      <c r="E62" s="154"/>
      <c r="F62" s="154"/>
      <c r="G62" s="154"/>
      <c r="H62" s="154"/>
      <c r="I62" s="155"/>
      <c r="J62" s="156">
        <f>J98</f>
        <v>0</v>
      </c>
      <c r="K62" s="157"/>
    </row>
    <row r="63" spans="2:47" s="9" customFormat="1" ht="19.899999999999999" customHeight="1">
      <c r="B63" s="151"/>
      <c r="C63" s="152"/>
      <c r="D63" s="153" t="s">
        <v>124</v>
      </c>
      <c r="E63" s="154"/>
      <c r="F63" s="154"/>
      <c r="G63" s="154"/>
      <c r="H63" s="154"/>
      <c r="I63" s="155"/>
      <c r="J63" s="156">
        <f>J128</f>
        <v>0</v>
      </c>
      <c r="K63" s="157"/>
    </row>
    <row r="64" spans="2:47" s="9" customFormat="1" ht="19.899999999999999" customHeight="1">
      <c r="B64" s="151"/>
      <c r="C64" s="152"/>
      <c r="D64" s="153" t="s">
        <v>125</v>
      </c>
      <c r="E64" s="154"/>
      <c r="F64" s="154"/>
      <c r="G64" s="154"/>
      <c r="H64" s="154"/>
      <c r="I64" s="155"/>
      <c r="J64" s="156">
        <f>J187</f>
        <v>0</v>
      </c>
      <c r="K64" s="157"/>
    </row>
    <row r="65" spans="2:12" s="9" customFormat="1" ht="19.899999999999999" customHeight="1">
      <c r="B65" s="151"/>
      <c r="C65" s="152"/>
      <c r="D65" s="153" t="s">
        <v>126</v>
      </c>
      <c r="E65" s="154"/>
      <c r="F65" s="154"/>
      <c r="G65" s="154"/>
      <c r="H65" s="154"/>
      <c r="I65" s="155"/>
      <c r="J65" s="156">
        <f>J234</f>
        <v>0</v>
      </c>
      <c r="K65" s="157"/>
    </row>
    <row r="66" spans="2:12" s="9" customFormat="1" ht="19.899999999999999" customHeight="1">
      <c r="B66" s="151"/>
      <c r="C66" s="152"/>
      <c r="D66" s="153" t="s">
        <v>127</v>
      </c>
      <c r="E66" s="154"/>
      <c r="F66" s="154"/>
      <c r="G66" s="154"/>
      <c r="H66" s="154"/>
      <c r="I66" s="155"/>
      <c r="J66" s="156">
        <f>J376</f>
        <v>0</v>
      </c>
      <c r="K66" s="157"/>
    </row>
    <row r="67" spans="2:12" s="9" customFormat="1" ht="19.899999999999999" customHeight="1">
      <c r="B67" s="151"/>
      <c r="C67" s="152"/>
      <c r="D67" s="153" t="s">
        <v>128</v>
      </c>
      <c r="E67" s="154"/>
      <c r="F67" s="154"/>
      <c r="G67" s="154"/>
      <c r="H67" s="154"/>
      <c r="I67" s="155"/>
      <c r="J67" s="156">
        <f>J521</f>
        <v>0</v>
      </c>
      <c r="K67" s="157"/>
    </row>
    <row r="68" spans="2:12" s="9" customFormat="1" ht="19.899999999999999" customHeight="1">
      <c r="B68" s="151"/>
      <c r="C68" s="152"/>
      <c r="D68" s="153" t="s">
        <v>129</v>
      </c>
      <c r="E68" s="154"/>
      <c r="F68" s="154"/>
      <c r="G68" s="154"/>
      <c r="H68" s="154"/>
      <c r="I68" s="155"/>
      <c r="J68" s="156">
        <f>J537</f>
        <v>0</v>
      </c>
      <c r="K68" s="157"/>
    </row>
    <row r="69" spans="2:12" s="8" customFormat="1" ht="24.95" customHeight="1">
      <c r="B69" s="144"/>
      <c r="C69" s="145"/>
      <c r="D69" s="146" t="s">
        <v>130</v>
      </c>
      <c r="E69" s="147"/>
      <c r="F69" s="147"/>
      <c r="G69" s="147"/>
      <c r="H69" s="147"/>
      <c r="I69" s="148"/>
      <c r="J69" s="149">
        <f>J540</f>
        <v>0</v>
      </c>
      <c r="K69" s="150"/>
    </row>
    <row r="70" spans="2:12" s="9" customFormat="1" ht="19.899999999999999" customHeight="1">
      <c r="B70" s="151"/>
      <c r="C70" s="152"/>
      <c r="D70" s="153" t="s">
        <v>131</v>
      </c>
      <c r="E70" s="154"/>
      <c r="F70" s="154"/>
      <c r="G70" s="154"/>
      <c r="H70" s="154"/>
      <c r="I70" s="155"/>
      <c r="J70" s="156">
        <f>J541</f>
        <v>0</v>
      </c>
      <c r="K70" s="157"/>
    </row>
    <row r="71" spans="2:12" s="9" customFormat="1" ht="19.899999999999999" customHeight="1">
      <c r="B71" s="151"/>
      <c r="C71" s="152"/>
      <c r="D71" s="153" t="s">
        <v>132</v>
      </c>
      <c r="E71" s="154"/>
      <c r="F71" s="154"/>
      <c r="G71" s="154"/>
      <c r="H71" s="154"/>
      <c r="I71" s="155"/>
      <c r="J71" s="156">
        <f>J579</f>
        <v>0</v>
      </c>
      <c r="K71" s="157"/>
    </row>
    <row r="72" spans="2:12" s="9" customFormat="1" ht="19.899999999999999" customHeight="1">
      <c r="B72" s="151"/>
      <c r="C72" s="152"/>
      <c r="D72" s="153" t="s">
        <v>133</v>
      </c>
      <c r="E72" s="154"/>
      <c r="F72" s="154"/>
      <c r="G72" s="154"/>
      <c r="H72" s="154"/>
      <c r="I72" s="155"/>
      <c r="J72" s="156">
        <f>J602</f>
        <v>0</v>
      </c>
      <c r="K72" s="157"/>
    </row>
    <row r="73" spans="2:12" s="9" customFormat="1" ht="19.899999999999999" customHeight="1">
      <c r="B73" s="151"/>
      <c r="C73" s="152"/>
      <c r="D73" s="153" t="s">
        <v>134</v>
      </c>
      <c r="E73" s="154"/>
      <c r="F73" s="154"/>
      <c r="G73" s="154"/>
      <c r="H73" s="154"/>
      <c r="I73" s="155"/>
      <c r="J73" s="156">
        <f>J629</f>
        <v>0</v>
      </c>
      <c r="K73" s="157"/>
    </row>
    <row r="74" spans="2:12" s="9" customFormat="1" ht="19.899999999999999" customHeight="1">
      <c r="B74" s="151"/>
      <c r="C74" s="152"/>
      <c r="D74" s="153" t="s">
        <v>135</v>
      </c>
      <c r="E74" s="154"/>
      <c r="F74" s="154"/>
      <c r="G74" s="154"/>
      <c r="H74" s="154"/>
      <c r="I74" s="155"/>
      <c r="J74" s="156">
        <f>J644</f>
        <v>0</v>
      </c>
      <c r="K74" s="157"/>
    </row>
    <row r="75" spans="2:12" s="1" customFormat="1" ht="21.75" customHeight="1">
      <c r="B75" s="43"/>
      <c r="C75" s="44"/>
      <c r="D75" s="44"/>
      <c r="E75" s="44"/>
      <c r="F75" s="44"/>
      <c r="G75" s="44"/>
      <c r="H75" s="44"/>
      <c r="I75" s="115"/>
      <c r="J75" s="44"/>
      <c r="K75" s="47"/>
    </row>
    <row r="76" spans="2:12" s="1" customFormat="1" ht="6.95" customHeight="1">
      <c r="B76" s="58"/>
      <c r="C76" s="59"/>
      <c r="D76" s="59"/>
      <c r="E76" s="59"/>
      <c r="F76" s="59"/>
      <c r="G76" s="59"/>
      <c r="H76" s="59"/>
      <c r="I76" s="136"/>
      <c r="J76" s="59"/>
      <c r="K76" s="60"/>
    </row>
    <row r="80" spans="2:12" s="1" customFormat="1" ht="6.95" customHeight="1">
      <c r="B80" s="61"/>
      <c r="C80" s="62"/>
      <c r="D80" s="62"/>
      <c r="E80" s="62"/>
      <c r="F80" s="62"/>
      <c r="G80" s="62"/>
      <c r="H80" s="62"/>
      <c r="I80" s="137"/>
      <c r="J80" s="62"/>
      <c r="K80" s="62"/>
      <c r="L80" s="43"/>
    </row>
    <row r="81" spans="2:63" s="1" customFormat="1" ht="36.950000000000003" customHeight="1">
      <c r="B81" s="43"/>
      <c r="C81" s="63" t="s">
        <v>136</v>
      </c>
      <c r="L81" s="43"/>
    </row>
    <row r="82" spans="2:63" s="1" customFormat="1" ht="6.95" customHeight="1">
      <c r="B82" s="43"/>
      <c r="L82" s="43"/>
    </row>
    <row r="83" spans="2:63" s="1" customFormat="1" ht="14.45" customHeight="1">
      <c r="B83" s="43"/>
      <c r="C83" s="65" t="s">
        <v>19</v>
      </c>
      <c r="L83" s="43"/>
    </row>
    <row r="84" spans="2:63" s="1" customFormat="1" ht="22.5" customHeight="1">
      <c r="B84" s="43"/>
      <c r="E84" s="386" t="str">
        <f>E7</f>
        <v>AQUACENTRUM TEPLICE - DĚTSKÝ SVĚT</v>
      </c>
      <c r="F84" s="387"/>
      <c r="G84" s="387"/>
      <c r="H84" s="387"/>
      <c r="L84" s="43"/>
    </row>
    <row r="85" spans="2:63" ht="15">
      <c r="B85" s="29"/>
      <c r="C85" s="65" t="s">
        <v>113</v>
      </c>
      <c r="L85" s="29"/>
    </row>
    <row r="86" spans="2:63" s="1" customFormat="1" ht="22.5" customHeight="1">
      <c r="B86" s="43"/>
      <c r="E86" s="386" t="s">
        <v>114</v>
      </c>
      <c r="F86" s="388"/>
      <c r="G86" s="388"/>
      <c r="H86" s="388"/>
      <c r="L86" s="43"/>
    </row>
    <row r="87" spans="2:63" s="1" customFormat="1" ht="14.45" customHeight="1">
      <c r="B87" s="43"/>
      <c r="C87" s="65" t="s">
        <v>115</v>
      </c>
      <c r="L87" s="43"/>
    </row>
    <row r="88" spans="2:63" s="1" customFormat="1" ht="23.25" customHeight="1">
      <c r="B88" s="43"/>
      <c r="E88" s="352" t="str">
        <f>E11</f>
        <v>01 - SO 100.01 - Stavební úpravy v 1.PP (mimo výtahu)</v>
      </c>
      <c r="F88" s="388"/>
      <c r="G88" s="388"/>
      <c r="H88" s="388"/>
      <c r="L88" s="43"/>
    </row>
    <row r="89" spans="2:63" s="1" customFormat="1" ht="6.95" customHeight="1">
      <c r="B89" s="43"/>
      <c r="L89" s="43"/>
    </row>
    <row r="90" spans="2:63" s="1" customFormat="1" ht="18" customHeight="1">
      <c r="B90" s="43"/>
      <c r="C90" s="65" t="s">
        <v>25</v>
      </c>
      <c r="F90" s="158" t="str">
        <f>F14</f>
        <v>Teplice</v>
      </c>
      <c r="I90" s="159" t="s">
        <v>27</v>
      </c>
      <c r="J90" s="69" t="str">
        <f>IF(J14="","",J14)</f>
        <v>10.11.2016</v>
      </c>
      <c r="L90" s="43"/>
    </row>
    <row r="91" spans="2:63" s="1" customFormat="1" ht="6.95" customHeight="1">
      <c r="B91" s="43"/>
      <c r="L91" s="43"/>
    </row>
    <row r="92" spans="2:63" s="1" customFormat="1" ht="15">
      <c r="B92" s="43"/>
      <c r="C92" s="65" t="s">
        <v>33</v>
      </c>
      <c r="F92" s="158" t="str">
        <f>E17</f>
        <v>AQUACENTRUM TEPLICE</v>
      </c>
      <c r="I92" s="159" t="s">
        <v>40</v>
      </c>
      <c r="J92" s="158" t="str">
        <f>E23</f>
        <v>PROJEKTY CZ, s.r.o.</v>
      </c>
      <c r="L92" s="43"/>
    </row>
    <row r="93" spans="2:63" s="1" customFormat="1" ht="14.45" customHeight="1">
      <c r="B93" s="43"/>
      <c r="C93" s="65" t="s">
        <v>38</v>
      </c>
      <c r="F93" s="158" t="str">
        <f>IF(E20="","",E20)</f>
        <v/>
      </c>
      <c r="L93" s="43"/>
    </row>
    <row r="94" spans="2:63" s="1" customFormat="1" ht="10.35" customHeight="1">
      <c r="B94" s="43"/>
      <c r="L94" s="43"/>
    </row>
    <row r="95" spans="2:63" s="10" customFormat="1" ht="29.25" customHeight="1">
      <c r="B95" s="160"/>
      <c r="C95" s="161" t="s">
        <v>137</v>
      </c>
      <c r="D95" s="162" t="s">
        <v>67</v>
      </c>
      <c r="E95" s="162" t="s">
        <v>63</v>
      </c>
      <c r="F95" s="162" t="s">
        <v>138</v>
      </c>
      <c r="G95" s="162" t="s">
        <v>139</v>
      </c>
      <c r="H95" s="162" t="s">
        <v>140</v>
      </c>
      <c r="I95" s="163" t="s">
        <v>141</v>
      </c>
      <c r="J95" s="162" t="s">
        <v>119</v>
      </c>
      <c r="K95" s="164" t="s">
        <v>142</v>
      </c>
      <c r="L95" s="160"/>
      <c r="M95" s="75" t="s">
        <v>143</v>
      </c>
      <c r="N95" s="76" t="s">
        <v>52</v>
      </c>
      <c r="O95" s="76" t="s">
        <v>144</v>
      </c>
      <c r="P95" s="76" t="s">
        <v>145</v>
      </c>
      <c r="Q95" s="76" t="s">
        <v>146</v>
      </c>
      <c r="R95" s="76" t="s">
        <v>147</v>
      </c>
      <c r="S95" s="76" t="s">
        <v>148</v>
      </c>
      <c r="T95" s="77" t="s">
        <v>149</v>
      </c>
    </row>
    <row r="96" spans="2:63" s="1" customFormat="1" ht="29.25" customHeight="1">
      <c r="B96" s="43"/>
      <c r="C96" s="79" t="s">
        <v>120</v>
      </c>
      <c r="J96" s="165">
        <f>BK96</f>
        <v>0</v>
      </c>
      <c r="L96" s="43"/>
      <c r="M96" s="78"/>
      <c r="N96" s="70"/>
      <c r="O96" s="70"/>
      <c r="P96" s="166">
        <f>P97+P540</f>
        <v>0</v>
      </c>
      <c r="Q96" s="70"/>
      <c r="R96" s="166">
        <f>R97+R540</f>
        <v>143.83251508000001</v>
      </c>
      <c r="S96" s="70"/>
      <c r="T96" s="167">
        <f>T97+T540</f>
        <v>62.674786000000012</v>
      </c>
      <c r="AT96" s="25" t="s">
        <v>81</v>
      </c>
      <c r="AU96" s="25" t="s">
        <v>121</v>
      </c>
      <c r="BK96" s="168">
        <f>BK97+BK540</f>
        <v>0</v>
      </c>
    </row>
    <row r="97" spans="2:65" s="11" customFormat="1" ht="37.35" customHeight="1">
      <c r="B97" s="169"/>
      <c r="D97" s="170" t="s">
        <v>81</v>
      </c>
      <c r="E97" s="171" t="s">
        <v>150</v>
      </c>
      <c r="F97" s="171" t="s">
        <v>151</v>
      </c>
      <c r="I97" s="172"/>
      <c r="J97" s="173">
        <f>BK97</f>
        <v>0</v>
      </c>
      <c r="L97" s="169"/>
      <c r="M97" s="174"/>
      <c r="N97" s="175"/>
      <c r="O97" s="175"/>
      <c r="P97" s="176">
        <f>P98+P128+P187+P234+P376+P521+P537</f>
        <v>0</v>
      </c>
      <c r="Q97" s="175"/>
      <c r="R97" s="176">
        <f>R98+R128+R187+R234+R376+R521+R537</f>
        <v>142.92597812</v>
      </c>
      <c r="S97" s="175"/>
      <c r="T97" s="177">
        <f>T98+T128+T187+T234+T376+T521+T537</f>
        <v>62.650786000000011</v>
      </c>
      <c r="AR97" s="170" t="s">
        <v>45</v>
      </c>
      <c r="AT97" s="178" t="s">
        <v>81</v>
      </c>
      <c r="AU97" s="178" t="s">
        <v>82</v>
      </c>
      <c r="AY97" s="170" t="s">
        <v>152</v>
      </c>
      <c r="BK97" s="179">
        <f>BK98+BK128+BK187+BK234+BK376+BK521+BK537</f>
        <v>0</v>
      </c>
    </row>
    <row r="98" spans="2:65" s="11" customFormat="1" ht="19.899999999999999" customHeight="1">
      <c r="B98" s="169"/>
      <c r="D98" s="180" t="s">
        <v>81</v>
      </c>
      <c r="E98" s="181" t="s">
        <v>45</v>
      </c>
      <c r="F98" s="181" t="s">
        <v>153</v>
      </c>
      <c r="I98" s="172"/>
      <c r="J98" s="182">
        <f>BK98</f>
        <v>0</v>
      </c>
      <c r="L98" s="169"/>
      <c r="M98" s="174"/>
      <c r="N98" s="175"/>
      <c r="O98" s="175"/>
      <c r="P98" s="176">
        <f>SUM(P99:P127)</f>
        <v>0</v>
      </c>
      <c r="Q98" s="175"/>
      <c r="R98" s="176">
        <f>SUM(R99:R127)</f>
        <v>0</v>
      </c>
      <c r="S98" s="175"/>
      <c r="T98" s="177">
        <f>SUM(T99:T127)</f>
        <v>0</v>
      </c>
      <c r="AR98" s="170" t="s">
        <v>45</v>
      </c>
      <c r="AT98" s="178" t="s">
        <v>81</v>
      </c>
      <c r="AU98" s="178" t="s">
        <v>45</v>
      </c>
      <c r="AY98" s="170" t="s">
        <v>152</v>
      </c>
      <c r="BK98" s="179">
        <f>SUM(BK99:BK127)</f>
        <v>0</v>
      </c>
    </row>
    <row r="99" spans="2:65" s="1" customFormat="1" ht="31.5" customHeight="1">
      <c r="B99" s="183"/>
      <c r="C99" s="184" t="s">
        <v>45</v>
      </c>
      <c r="D99" s="184" t="s">
        <v>154</v>
      </c>
      <c r="E99" s="185" t="s">
        <v>155</v>
      </c>
      <c r="F99" s="186" t="s">
        <v>156</v>
      </c>
      <c r="G99" s="187" t="s">
        <v>157</v>
      </c>
      <c r="H99" s="188">
        <v>32.79</v>
      </c>
      <c r="I99" s="189"/>
      <c r="J99" s="190">
        <f>ROUND(I99*H99,2)</f>
        <v>0</v>
      </c>
      <c r="K99" s="186" t="s">
        <v>158</v>
      </c>
      <c r="L99" s="43"/>
      <c r="M99" s="191" t="s">
        <v>5</v>
      </c>
      <c r="N99" s="192" t="s">
        <v>53</v>
      </c>
      <c r="O99" s="44"/>
      <c r="P99" s="193">
        <f>O99*H99</f>
        <v>0</v>
      </c>
      <c r="Q99" s="193">
        <v>0</v>
      </c>
      <c r="R99" s="193">
        <f>Q99*H99</f>
        <v>0</v>
      </c>
      <c r="S99" s="193">
        <v>0</v>
      </c>
      <c r="T99" s="194">
        <f>S99*H99</f>
        <v>0</v>
      </c>
      <c r="AR99" s="25" t="s">
        <v>159</v>
      </c>
      <c r="AT99" s="25" t="s">
        <v>154</v>
      </c>
      <c r="AU99" s="25" t="s">
        <v>89</v>
      </c>
      <c r="AY99" s="25" t="s">
        <v>152</v>
      </c>
      <c r="BE99" s="195">
        <f>IF(N99="základní",J99,0)</f>
        <v>0</v>
      </c>
      <c r="BF99" s="195">
        <f>IF(N99="snížená",J99,0)</f>
        <v>0</v>
      </c>
      <c r="BG99" s="195">
        <f>IF(N99="zákl. přenesená",J99,0)</f>
        <v>0</v>
      </c>
      <c r="BH99" s="195">
        <f>IF(N99="sníž. přenesená",J99,0)</f>
        <v>0</v>
      </c>
      <c r="BI99" s="195">
        <f>IF(N99="nulová",J99,0)</f>
        <v>0</v>
      </c>
      <c r="BJ99" s="25" t="s">
        <v>45</v>
      </c>
      <c r="BK99" s="195">
        <f>ROUND(I99*H99,2)</f>
        <v>0</v>
      </c>
      <c r="BL99" s="25" t="s">
        <v>159</v>
      </c>
      <c r="BM99" s="25" t="s">
        <v>160</v>
      </c>
    </row>
    <row r="100" spans="2:65" s="1" customFormat="1" ht="40.5">
      <c r="B100" s="43"/>
      <c r="D100" s="196" t="s">
        <v>161</v>
      </c>
      <c r="F100" s="197" t="s">
        <v>162</v>
      </c>
      <c r="I100" s="198"/>
      <c r="L100" s="43"/>
      <c r="M100" s="199"/>
      <c r="N100" s="44"/>
      <c r="O100" s="44"/>
      <c r="P100" s="44"/>
      <c r="Q100" s="44"/>
      <c r="R100" s="44"/>
      <c r="S100" s="44"/>
      <c r="T100" s="72"/>
      <c r="AT100" s="25" t="s">
        <v>161</v>
      </c>
      <c r="AU100" s="25" t="s">
        <v>89</v>
      </c>
    </row>
    <row r="101" spans="2:65" s="12" customFormat="1">
      <c r="B101" s="200"/>
      <c r="D101" s="196" t="s">
        <v>163</v>
      </c>
      <c r="E101" s="201" t="s">
        <v>5</v>
      </c>
      <c r="F101" s="202" t="s">
        <v>164</v>
      </c>
      <c r="H101" s="203" t="s">
        <v>5</v>
      </c>
      <c r="I101" s="204"/>
      <c r="L101" s="200"/>
      <c r="M101" s="205"/>
      <c r="N101" s="206"/>
      <c r="O101" s="206"/>
      <c r="P101" s="206"/>
      <c r="Q101" s="206"/>
      <c r="R101" s="206"/>
      <c r="S101" s="206"/>
      <c r="T101" s="207"/>
      <c r="AT101" s="203" t="s">
        <v>163</v>
      </c>
      <c r="AU101" s="203" t="s">
        <v>89</v>
      </c>
      <c r="AV101" s="12" t="s">
        <v>45</v>
      </c>
      <c r="AW101" s="12" t="s">
        <v>42</v>
      </c>
      <c r="AX101" s="12" t="s">
        <v>82</v>
      </c>
      <c r="AY101" s="203" t="s">
        <v>152</v>
      </c>
    </row>
    <row r="102" spans="2:65" s="12" customFormat="1">
      <c r="B102" s="200"/>
      <c r="D102" s="196" t="s">
        <v>163</v>
      </c>
      <c r="E102" s="201" t="s">
        <v>5</v>
      </c>
      <c r="F102" s="202" t="s">
        <v>165</v>
      </c>
      <c r="H102" s="203" t="s">
        <v>5</v>
      </c>
      <c r="I102" s="204"/>
      <c r="L102" s="200"/>
      <c r="M102" s="205"/>
      <c r="N102" s="206"/>
      <c r="O102" s="206"/>
      <c r="P102" s="206"/>
      <c r="Q102" s="206"/>
      <c r="R102" s="206"/>
      <c r="S102" s="206"/>
      <c r="T102" s="207"/>
      <c r="AT102" s="203" t="s">
        <v>163</v>
      </c>
      <c r="AU102" s="203" t="s">
        <v>89</v>
      </c>
      <c r="AV102" s="12" t="s">
        <v>45</v>
      </c>
      <c r="AW102" s="12" t="s">
        <v>42</v>
      </c>
      <c r="AX102" s="12" t="s">
        <v>82</v>
      </c>
      <c r="AY102" s="203" t="s">
        <v>152</v>
      </c>
    </row>
    <row r="103" spans="2:65" s="13" customFormat="1">
      <c r="B103" s="208"/>
      <c r="D103" s="196" t="s">
        <v>163</v>
      </c>
      <c r="E103" s="209" t="s">
        <v>5</v>
      </c>
      <c r="F103" s="210" t="s">
        <v>166</v>
      </c>
      <c r="H103" s="211">
        <v>44.1</v>
      </c>
      <c r="I103" s="212"/>
      <c r="L103" s="208"/>
      <c r="M103" s="213"/>
      <c r="N103" s="214"/>
      <c r="O103" s="214"/>
      <c r="P103" s="214"/>
      <c r="Q103" s="214"/>
      <c r="R103" s="214"/>
      <c r="S103" s="214"/>
      <c r="T103" s="215"/>
      <c r="AT103" s="209" t="s">
        <v>163</v>
      </c>
      <c r="AU103" s="209" t="s">
        <v>89</v>
      </c>
      <c r="AV103" s="13" t="s">
        <v>89</v>
      </c>
      <c r="AW103" s="13" t="s">
        <v>42</v>
      </c>
      <c r="AX103" s="13" t="s">
        <v>82</v>
      </c>
      <c r="AY103" s="209" t="s">
        <v>152</v>
      </c>
    </row>
    <row r="104" spans="2:65" s="13" customFormat="1">
      <c r="B104" s="208"/>
      <c r="D104" s="196" t="s">
        <v>163</v>
      </c>
      <c r="E104" s="209" t="s">
        <v>5</v>
      </c>
      <c r="F104" s="210" t="s">
        <v>167</v>
      </c>
      <c r="H104" s="211">
        <v>-11.31</v>
      </c>
      <c r="I104" s="212"/>
      <c r="L104" s="208"/>
      <c r="M104" s="213"/>
      <c r="N104" s="214"/>
      <c r="O104" s="214"/>
      <c r="P104" s="214"/>
      <c r="Q104" s="214"/>
      <c r="R104" s="214"/>
      <c r="S104" s="214"/>
      <c r="T104" s="215"/>
      <c r="AT104" s="209" t="s">
        <v>163</v>
      </c>
      <c r="AU104" s="209" t="s">
        <v>89</v>
      </c>
      <c r="AV104" s="13" t="s">
        <v>89</v>
      </c>
      <c r="AW104" s="13" t="s">
        <v>42</v>
      </c>
      <c r="AX104" s="13" t="s">
        <v>82</v>
      </c>
      <c r="AY104" s="209" t="s">
        <v>152</v>
      </c>
    </row>
    <row r="105" spans="2:65" s="14" customFormat="1">
      <c r="B105" s="216"/>
      <c r="D105" s="196" t="s">
        <v>163</v>
      </c>
      <c r="E105" s="217" t="s">
        <v>5</v>
      </c>
      <c r="F105" s="218" t="s">
        <v>168</v>
      </c>
      <c r="H105" s="219">
        <v>32.79</v>
      </c>
      <c r="I105" s="220"/>
      <c r="L105" s="216"/>
      <c r="M105" s="221"/>
      <c r="N105" s="222"/>
      <c r="O105" s="222"/>
      <c r="P105" s="222"/>
      <c r="Q105" s="222"/>
      <c r="R105" s="222"/>
      <c r="S105" s="222"/>
      <c r="T105" s="223"/>
      <c r="AT105" s="217" t="s">
        <v>163</v>
      </c>
      <c r="AU105" s="217" t="s">
        <v>89</v>
      </c>
      <c r="AV105" s="14" t="s">
        <v>169</v>
      </c>
      <c r="AW105" s="14" t="s">
        <v>42</v>
      </c>
      <c r="AX105" s="14" t="s">
        <v>82</v>
      </c>
      <c r="AY105" s="217" t="s">
        <v>152</v>
      </c>
    </row>
    <row r="106" spans="2:65" s="15" customFormat="1">
      <c r="B106" s="224"/>
      <c r="D106" s="225" t="s">
        <v>163</v>
      </c>
      <c r="E106" s="226" t="s">
        <v>5</v>
      </c>
      <c r="F106" s="227" t="s">
        <v>170</v>
      </c>
      <c r="H106" s="228">
        <v>32.79</v>
      </c>
      <c r="I106" s="229"/>
      <c r="L106" s="224"/>
      <c r="M106" s="230"/>
      <c r="N106" s="231"/>
      <c r="O106" s="231"/>
      <c r="P106" s="231"/>
      <c r="Q106" s="231"/>
      <c r="R106" s="231"/>
      <c r="S106" s="231"/>
      <c r="T106" s="232"/>
      <c r="AT106" s="233" t="s">
        <v>163</v>
      </c>
      <c r="AU106" s="233" t="s">
        <v>89</v>
      </c>
      <c r="AV106" s="15" t="s">
        <v>159</v>
      </c>
      <c r="AW106" s="15" t="s">
        <v>42</v>
      </c>
      <c r="AX106" s="15" t="s">
        <v>45</v>
      </c>
      <c r="AY106" s="233" t="s">
        <v>152</v>
      </c>
    </row>
    <row r="107" spans="2:65" s="1" customFormat="1" ht="44.25" customHeight="1">
      <c r="B107" s="183"/>
      <c r="C107" s="184" t="s">
        <v>89</v>
      </c>
      <c r="D107" s="184" t="s">
        <v>154</v>
      </c>
      <c r="E107" s="185" t="s">
        <v>171</v>
      </c>
      <c r="F107" s="186" t="s">
        <v>172</v>
      </c>
      <c r="G107" s="187" t="s">
        <v>157</v>
      </c>
      <c r="H107" s="188">
        <v>32.79</v>
      </c>
      <c r="I107" s="189"/>
      <c r="J107" s="190">
        <f>ROUND(I107*H107,2)</f>
        <v>0</v>
      </c>
      <c r="K107" s="186" t="s">
        <v>158</v>
      </c>
      <c r="L107" s="43"/>
      <c r="M107" s="191" t="s">
        <v>5</v>
      </c>
      <c r="N107" s="192" t="s">
        <v>53</v>
      </c>
      <c r="O107" s="44"/>
      <c r="P107" s="193">
        <f>O107*H107</f>
        <v>0</v>
      </c>
      <c r="Q107" s="193">
        <v>0</v>
      </c>
      <c r="R107" s="193">
        <f>Q107*H107</f>
        <v>0</v>
      </c>
      <c r="S107" s="193">
        <v>0</v>
      </c>
      <c r="T107" s="194">
        <f>S107*H107</f>
        <v>0</v>
      </c>
      <c r="AR107" s="25" t="s">
        <v>159</v>
      </c>
      <c r="AT107" s="25" t="s">
        <v>154</v>
      </c>
      <c r="AU107" s="25" t="s">
        <v>89</v>
      </c>
      <c r="AY107" s="25" t="s">
        <v>152</v>
      </c>
      <c r="BE107" s="195">
        <f>IF(N107="základní",J107,0)</f>
        <v>0</v>
      </c>
      <c r="BF107" s="195">
        <f>IF(N107="snížená",J107,0)</f>
        <v>0</v>
      </c>
      <c r="BG107" s="195">
        <f>IF(N107="zákl. přenesená",J107,0)</f>
        <v>0</v>
      </c>
      <c r="BH107" s="195">
        <f>IF(N107="sníž. přenesená",J107,0)</f>
        <v>0</v>
      </c>
      <c r="BI107" s="195">
        <f>IF(N107="nulová",J107,0)</f>
        <v>0</v>
      </c>
      <c r="BJ107" s="25" t="s">
        <v>45</v>
      </c>
      <c r="BK107" s="195">
        <f>ROUND(I107*H107,2)</f>
        <v>0</v>
      </c>
      <c r="BL107" s="25" t="s">
        <v>159</v>
      </c>
      <c r="BM107" s="25" t="s">
        <v>173</v>
      </c>
    </row>
    <row r="108" spans="2:65" s="12" customFormat="1">
      <c r="B108" s="200"/>
      <c r="D108" s="196" t="s">
        <v>163</v>
      </c>
      <c r="E108" s="201" t="s">
        <v>5</v>
      </c>
      <c r="F108" s="202" t="s">
        <v>174</v>
      </c>
      <c r="H108" s="203" t="s">
        <v>5</v>
      </c>
      <c r="I108" s="204"/>
      <c r="L108" s="200"/>
      <c r="M108" s="205"/>
      <c r="N108" s="206"/>
      <c r="O108" s="206"/>
      <c r="P108" s="206"/>
      <c r="Q108" s="206"/>
      <c r="R108" s="206"/>
      <c r="S108" s="206"/>
      <c r="T108" s="207"/>
      <c r="AT108" s="203" t="s">
        <v>163</v>
      </c>
      <c r="AU108" s="203" t="s">
        <v>89</v>
      </c>
      <c r="AV108" s="12" t="s">
        <v>45</v>
      </c>
      <c r="AW108" s="12" t="s">
        <v>42</v>
      </c>
      <c r="AX108" s="12" t="s">
        <v>82</v>
      </c>
      <c r="AY108" s="203" t="s">
        <v>152</v>
      </c>
    </row>
    <row r="109" spans="2:65" s="13" customFormat="1">
      <c r="B109" s="208"/>
      <c r="D109" s="196" t="s">
        <v>163</v>
      </c>
      <c r="E109" s="209" t="s">
        <v>5</v>
      </c>
      <c r="F109" s="210" t="s">
        <v>175</v>
      </c>
      <c r="H109" s="211">
        <v>32.79</v>
      </c>
      <c r="I109" s="212"/>
      <c r="L109" s="208"/>
      <c r="M109" s="213"/>
      <c r="N109" s="214"/>
      <c r="O109" s="214"/>
      <c r="P109" s="214"/>
      <c r="Q109" s="214"/>
      <c r="R109" s="214"/>
      <c r="S109" s="214"/>
      <c r="T109" s="215"/>
      <c r="AT109" s="209" t="s">
        <v>163</v>
      </c>
      <c r="AU109" s="209" t="s">
        <v>89</v>
      </c>
      <c r="AV109" s="13" t="s">
        <v>89</v>
      </c>
      <c r="AW109" s="13" t="s">
        <v>42</v>
      </c>
      <c r="AX109" s="13" t="s">
        <v>82</v>
      </c>
      <c r="AY109" s="209" t="s">
        <v>152</v>
      </c>
    </row>
    <row r="110" spans="2:65" s="15" customFormat="1">
      <c r="B110" s="224"/>
      <c r="D110" s="225" t="s">
        <v>163</v>
      </c>
      <c r="E110" s="226" t="s">
        <v>5</v>
      </c>
      <c r="F110" s="227" t="s">
        <v>170</v>
      </c>
      <c r="H110" s="228">
        <v>32.79</v>
      </c>
      <c r="I110" s="229"/>
      <c r="L110" s="224"/>
      <c r="M110" s="230"/>
      <c r="N110" s="231"/>
      <c r="O110" s="231"/>
      <c r="P110" s="231"/>
      <c r="Q110" s="231"/>
      <c r="R110" s="231"/>
      <c r="S110" s="231"/>
      <c r="T110" s="232"/>
      <c r="AT110" s="233" t="s">
        <v>163</v>
      </c>
      <c r="AU110" s="233" t="s">
        <v>89</v>
      </c>
      <c r="AV110" s="15" t="s">
        <v>159</v>
      </c>
      <c r="AW110" s="15" t="s">
        <v>42</v>
      </c>
      <c r="AX110" s="15" t="s">
        <v>45</v>
      </c>
      <c r="AY110" s="233" t="s">
        <v>152</v>
      </c>
    </row>
    <row r="111" spans="2:65" s="1" customFormat="1" ht="44.25" customHeight="1">
      <c r="B111" s="183"/>
      <c r="C111" s="184" t="s">
        <v>169</v>
      </c>
      <c r="D111" s="184" t="s">
        <v>154</v>
      </c>
      <c r="E111" s="185" t="s">
        <v>176</v>
      </c>
      <c r="F111" s="186" t="s">
        <v>177</v>
      </c>
      <c r="G111" s="187" t="s">
        <v>157</v>
      </c>
      <c r="H111" s="188">
        <v>131.16</v>
      </c>
      <c r="I111" s="189"/>
      <c r="J111" s="190">
        <f>ROUND(I111*H111,2)</f>
        <v>0</v>
      </c>
      <c r="K111" s="186" t="s">
        <v>158</v>
      </c>
      <c r="L111" s="43"/>
      <c r="M111" s="191" t="s">
        <v>5</v>
      </c>
      <c r="N111" s="192" t="s">
        <v>53</v>
      </c>
      <c r="O111" s="44"/>
      <c r="P111" s="193">
        <f>O111*H111</f>
        <v>0</v>
      </c>
      <c r="Q111" s="193">
        <v>0</v>
      </c>
      <c r="R111" s="193">
        <f>Q111*H111</f>
        <v>0</v>
      </c>
      <c r="S111" s="193">
        <v>0</v>
      </c>
      <c r="T111" s="194">
        <f>S111*H111</f>
        <v>0</v>
      </c>
      <c r="AR111" s="25" t="s">
        <v>159</v>
      </c>
      <c r="AT111" s="25" t="s">
        <v>154</v>
      </c>
      <c r="AU111" s="25" t="s">
        <v>89</v>
      </c>
      <c r="AY111" s="25" t="s">
        <v>152</v>
      </c>
      <c r="BE111" s="195">
        <f>IF(N111="základní",J111,0)</f>
        <v>0</v>
      </c>
      <c r="BF111" s="195">
        <f>IF(N111="snížená",J111,0)</f>
        <v>0</v>
      </c>
      <c r="BG111" s="195">
        <f>IF(N111="zákl. přenesená",J111,0)</f>
        <v>0</v>
      </c>
      <c r="BH111" s="195">
        <f>IF(N111="sníž. přenesená",J111,0)</f>
        <v>0</v>
      </c>
      <c r="BI111" s="195">
        <f>IF(N111="nulová",J111,0)</f>
        <v>0</v>
      </c>
      <c r="BJ111" s="25" t="s">
        <v>45</v>
      </c>
      <c r="BK111" s="195">
        <f>ROUND(I111*H111,2)</f>
        <v>0</v>
      </c>
      <c r="BL111" s="25" t="s">
        <v>159</v>
      </c>
      <c r="BM111" s="25" t="s">
        <v>178</v>
      </c>
    </row>
    <row r="112" spans="2:65" s="13" customFormat="1">
      <c r="B112" s="208"/>
      <c r="D112" s="225" t="s">
        <v>163</v>
      </c>
      <c r="F112" s="234" t="s">
        <v>179</v>
      </c>
      <c r="H112" s="235">
        <v>131.16</v>
      </c>
      <c r="I112" s="212"/>
      <c r="L112" s="208"/>
      <c r="M112" s="213"/>
      <c r="N112" s="214"/>
      <c r="O112" s="214"/>
      <c r="P112" s="214"/>
      <c r="Q112" s="214"/>
      <c r="R112" s="214"/>
      <c r="S112" s="214"/>
      <c r="T112" s="215"/>
      <c r="AT112" s="209" t="s">
        <v>163</v>
      </c>
      <c r="AU112" s="209" t="s">
        <v>89</v>
      </c>
      <c r="AV112" s="13" t="s">
        <v>89</v>
      </c>
      <c r="AW112" s="13" t="s">
        <v>6</v>
      </c>
      <c r="AX112" s="13" t="s">
        <v>45</v>
      </c>
      <c r="AY112" s="209" t="s">
        <v>152</v>
      </c>
    </row>
    <row r="113" spans="2:65" s="1" customFormat="1" ht="44.25" customHeight="1">
      <c r="B113" s="183"/>
      <c r="C113" s="184" t="s">
        <v>159</v>
      </c>
      <c r="D113" s="184" t="s">
        <v>154</v>
      </c>
      <c r="E113" s="185" t="s">
        <v>180</v>
      </c>
      <c r="F113" s="186" t="s">
        <v>181</v>
      </c>
      <c r="G113" s="187" t="s">
        <v>157</v>
      </c>
      <c r="H113" s="188">
        <v>32.79</v>
      </c>
      <c r="I113" s="189"/>
      <c r="J113" s="190">
        <f>ROUND(I113*H113,2)</f>
        <v>0</v>
      </c>
      <c r="K113" s="186" t="s">
        <v>158</v>
      </c>
      <c r="L113" s="43"/>
      <c r="M113" s="191" t="s">
        <v>5</v>
      </c>
      <c r="N113" s="192" t="s">
        <v>53</v>
      </c>
      <c r="O113" s="44"/>
      <c r="P113" s="193">
        <f>O113*H113</f>
        <v>0</v>
      </c>
      <c r="Q113" s="193">
        <v>0</v>
      </c>
      <c r="R113" s="193">
        <f>Q113*H113</f>
        <v>0</v>
      </c>
      <c r="S113" s="193">
        <v>0</v>
      </c>
      <c r="T113" s="194">
        <f>S113*H113</f>
        <v>0</v>
      </c>
      <c r="AR113" s="25" t="s">
        <v>159</v>
      </c>
      <c r="AT113" s="25" t="s">
        <v>154</v>
      </c>
      <c r="AU113" s="25" t="s">
        <v>89</v>
      </c>
      <c r="AY113" s="25" t="s">
        <v>152</v>
      </c>
      <c r="BE113" s="195">
        <f>IF(N113="základní",J113,0)</f>
        <v>0</v>
      </c>
      <c r="BF113" s="195">
        <f>IF(N113="snížená",J113,0)</f>
        <v>0</v>
      </c>
      <c r="BG113" s="195">
        <f>IF(N113="zákl. přenesená",J113,0)</f>
        <v>0</v>
      </c>
      <c r="BH113" s="195">
        <f>IF(N113="sníž. přenesená",J113,0)</f>
        <v>0</v>
      </c>
      <c r="BI113" s="195">
        <f>IF(N113="nulová",J113,0)</f>
        <v>0</v>
      </c>
      <c r="BJ113" s="25" t="s">
        <v>45</v>
      </c>
      <c r="BK113" s="195">
        <f>ROUND(I113*H113,2)</f>
        <v>0</v>
      </c>
      <c r="BL113" s="25" t="s">
        <v>159</v>
      </c>
      <c r="BM113" s="25" t="s">
        <v>182</v>
      </c>
    </row>
    <row r="114" spans="2:65" s="1" customFormat="1" ht="175.5">
      <c r="B114" s="43"/>
      <c r="D114" s="196" t="s">
        <v>161</v>
      </c>
      <c r="F114" s="197" t="s">
        <v>183</v>
      </c>
      <c r="I114" s="198"/>
      <c r="L114" s="43"/>
      <c r="M114" s="199"/>
      <c r="N114" s="44"/>
      <c r="O114" s="44"/>
      <c r="P114" s="44"/>
      <c r="Q114" s="44"/>
      <c r="R114" s="44"/>
      <c r="S114" s="44"/>
      <c r="T114" s="72"/>
      <c r="AT114" s="25" t="s">
        <v>161</v>
      </c>
      <c r="AU114" s="25" t="s">
        <v>89</v>
      </c>
    </row>
    <row r="115" spans="2:65" s="12" customFormat="1">
      <c r="B115" s="200"/>
      <c r="D115" s="196" t="s">
        <v>163</v>
      </c>
      <c r="E115" s="201" t="s">
        <v>5</v>
      </c>
      <c r="F115" s="202" t="s">
        <v>184</v>
      </c>
      <c r="H115" s="203" t="s">
        <v>5</v>
      </c>
      <c r="I115" s="204"/>
      <c r="L115" s="200"/>
      <c r="M115" s="205"/>
      <c r="N115" s="206"/>
      <c r="O115" s="206"/>
      <c r="P115" s="206"/>
      <c r="Q115" s="206"/>
      <c r="R115" s="206"/>
      <c r="S115" s="206"/>
      <c r="T115" s="207"/>
      <c r="AT115" s="203" t="s">
        <v>163</v>
      </c>
      <c r="AU115" s="203" t="s">
        <v>89</v>
      </c>
      <c r="AV115" s="12" t="s">
        <v>45</v>
      </c>
      <c r="AW115" s="12" t="s">
        <v>42</v>
      </c>
      <c r="AX115" s="12" t="s">
        <v>82</v>
      </c>
      <c r="AY115" s="203" t="s">
        <v>152</v>
      </c>
    </row>
    <row r="116" spans="2:65" s="12" customFormat="1">
      <c r="B116" s="200"/>
      <c r="D116" s="196" t="s">
        <v>163</v>
      </c>
      <c r="E116" s="201" t="s">
        <v>5</v>
      </c>
      <c r="F116" s="202" t="s">
        <v>164</v>
      </c>
      <c r="H116" s="203" t="s">
        <v>5</v>
      </c>
      <c r="I116" s="204"/>
      <c r="L116" s="200"/>
      <c r="M116" s="205"/>
      <c r="N116" s="206"/>
      <c r="O116" s="206"/>
      <c r="P116" s="206"/>
      <c r="Q116" s="206"/>
      <c r="R116" s="206"/>
      <c r="S116" s="206"/>
      <c r="T116" s="207"/>
      <c r="AT116" s="203" t="s">
        <v>163</v>
      </c>
      <c r="AU116" s="203" t="s">
        <v>89</v>
      </c>
      <c r="AV116" s="12" t="s">
        <v>45</v>
      </c>
      <c r="AW116" s="12" t="s">
        <v>42</v>
      </c>
      <c r="AX116" s="12" t="s">
        <v>82</v>
      </c>
      <c r="AY116" s="203" t="s">
        <v>152</v>
      </c>
    </row>
    <row r="117" spans="2:65" s="12" customFormat="1">
      <c r="B117" s="200"/>
      <c r="D117" s="196" t="s">
        <v>163</v>
      </c>
      <c r="E117" s="201" t="s">
        <v>5</v>
      </c>
      <c r="F117" s="202" t="s">
        <v>165</v>
      </c>
      <c r="H117" s="203" t="s">
        <v>5</v>
      </c>
      <c r="I117" s="204"/>
      <c r="L117" s="200"/>
      <c r="M117" s="205"/>
      <c r="N117" s="206"/>
      <c r="O117" s="206"/>
      <c r="P117" s="206"/>
      <c r="Q117" s="206"/>
      <c r="R117" s="206"/>
      <c r="S117" s="206"/>
      <c r="T117" s="207"/>
      <c r="AT117" s="203" t="s">
        <v>163</v>
      </c>
      <c r="AU117" s="203" t="s">
        <v>89</v>
      </c>
      <c r="AV117" s="12" t="s">
        <v>45</v>
      </c>
      <c r="AW117" s="12" t="s">
        <v>42</v>
      </c>
      <c r="AX117" s="12" t="s">
        <v>82</v>
      </c>
      <c r="AY117" s="203" t="s">
        <v>152</v>
      </c>
    </row>
    <row r="118" spans="2:65" s="13" customFormat="1">
      <c r="B118" s="208"/>
      <c r="D118" s="196" t="s">
        <v>163</v>
      </c>
      <c r="E118" s="209" t="s">
        <v>5</v>
      </c>
      <c r="F118" s="210" t="s">
        <v>166</v>
      </c>
      <c r="H118" s="211">
        <v>44.1</v>
      </c>
      <c r="I118" s="212"/>
      <c r="L118" s="208"/>
      <c r="M118" s="213"/>
      <c r="N118" s="214"/>
      <c r="O118" s="214"/>
      <c r="P118" s="214"/>
      <c r="Q118" s="214"/>
      <c r="R118" s="214"/>
      <c r="S118" s="214"/>
      <c r="T118" s="215"/>
      <c r="AT118" s="209" t="s">
        <v>163</v>
      </c>
      <c r="AU118" s="209" t="s">
        <v>89</v>
      </c>
      <c r="AV118" s="13" t="s">
        <v>89</v>
      </c>
      <c r="AW118" s="13" t="s">
        <v>42</v>
      </c>
      <c r="AX118" s="13" t="s">
        <v>82</v>
      </c>
      <c r="AY118" s="209" t="s">
        <v>152</v>
      </c>
    </row>
    <row r="119" spans="2:65" s="13" customFormat="1">
      <c r="B119" s="208"/>
      <c r="D119" s="196" t="s">
        <v>163</v>
      </c>
      <c r="E119" s="209" t="s">
        <v>5</v>
      </c>
      <c r="F119" s="210" t="s">
        <v>167</v>
      </c>
      <c r="H119" s="211">
        <v>-11.31</v>
      </c>
      <c r="I119" s="212"/>
      <c r="L119" s="208"/>
      <c r="M119" s="213"/>
      <c r="N119" s="214"/>
      <c r="O119" s="214"/>
      <c r="P119" s="214"/>
      <c r="Q119" s="214"/>
      <c r="R119" s="214"/>
      <c r="S119" s="214"/>
      <c r="T119" s="215"/>
      <c r="AT119" s="209" t="s">
        <v>163</v>
      </c>
      <c r="AU119" s="209" t="s">
        <v>89</v>
      </c>
      <c r="AV119" s="13" t="s">
        <v>89</v>
      </c>
      <c r="AW119" s="13" t="s">
        <v>42</v>
      </c>
      <c r="AX119" s="13" t="s">
        <v>82</v>
      </c>
      <c r="AY119" s="209" t="s">
        <v>152</v>
      </c>
    </row>
    <row r="120" spans="2:65" s="14" customFormat="1">
      <c r="B120" s="216"/>
      <c r="D120" s="196" t="s">
        <v>163</v>
      </c>
      <c r="E120" s="217" t="s">
        <v>5</v>
      </c>
      <c r="F120" s="218" t="s">
        <v>168</v>
      </c>
      <c r="H120" s="219">
        <v>32.79</v>
      </c>
      <c r="I120" s="220"/>
      <c r="L120" s="216"/>
      <c r="M120" s="221"/>
      <c r="N120" s="222"/>
      <c r="O120" s="222"/>
      <c r="P120" s="222"/>
      <c r="Q120" s="222"/>
      <c r="R120" s="222"/>
      <c r="S120" s="222"/>
      <c r="T120" s="223"/>
      <c r="AT120" s="217" t="s">
        <v>163</v>
      </c>
      <c r="AU120" s="217" t="s">
        <v>89</v>
      </c>
      <c r="AV120" s="14" t="s">
        <v>169</v>
      </c>
      <c r="AW120" s="14" t="s">
        <v>42</v>
      </c>
      <c r="AX120" s="14" t="s">
        <v>82</v>
      </c>
      <c r="AY120" s="217" t="s">
        <v>152</v>
      </c>
    </row>
    <row r="121" spans="2:65" s="15" customFormat="1">
      <c r="B121" s="224"/>
      <c r="D121" s="225" t="s">
        <v>163</v>
      </c>
      <c r="E121" s="226" t="s">
        <v>5</v>
      </c>
      <c r="F121" s="227" t="s">
        <v>170</v>
      </c>
      <c r="H121" s="228">
        <v>32.79</v>
      </c>
      <c r="I121" s="229"/>
      <c r="L121" s="224"/>
      <c r="M121" s="230"/>
      <c r="N121" s="231"/>
      <c r="O121" s="231"/>
      <c r="P121" s="231"/>
      <c r="Q121" s="231"/>
      <c r="R121" s="231"/>
      <c r="S121" s="231"/>
      <c r="T121" s="232"/>
      <c r="AT121" s="233" t="s">
        <v>163</v>
      </c>
      <c r="AU121" s="233" t="s">
        <v>89</v>
      </c>
      <c r="AV121" s="15" t="s">
        <v>159</v>
      </c>
      <c r="AW121" s="15" t="s">
        <v>42</v>
      </c>
      <c r="AX121" s="15" t="s">
        <v>45</v>
      </c>
      <c r="AY121" s="233" t="s">
        <v>152</v>
      </c>
    </row>
    <row r="122" spans="2:65" s="1" customFormat="1" ht="44.25" customHeight="1">
      <c r="B122" s="183"/>
      <c r="C122" s="184" t="s">
        <v>185</v>
      </c>
      <c r="D122" s="184" t="s">
        <v>154</v>
      </c>
      <c r="E122" s="185" t="s">
        <v>186</v>
      </c>
      <c r="F122" s="186" t="s">
        <v>187</v>
      </c>
      <c r="G122" s="187" t="s">
        <v>157</v>
      </c>
      <c r="H122" s="188">
        <v>163.95</v>
      </c>
      <c r="I122" s="189"/>
      <c r="J122" s="190">
        <f>ROUND(I122*H122,2)</f>
        <v>0</v>
      </c>
      <c r="K122" s="186" t="s">
        <v>158</v>
      </c>
      <c r="L122" s="43"/>
      <c r="M122" s="191" t="s">
        <v>5</v>
      </c>
      <c r="N122" s="192" t="s">
        <v>53</v>
      </c>
      <c r="O122" s="44"/>
      <c r="P122" s="193">
        <f>O122*H122</f>
        <v>0</v>
      </c>
      <c r="Q122" s="193">
        <v>0</v>
      </c>
      <c r="R122" s="193">
        <f>Q122*H122</f>
        <v>0</v>
      </c>
      <c r="S122" s="193">
        <v>0</v>
      </c>
      <c r="T122" s="194">
        <f>S122*H122</f>
        <v>0</v>
      </c>
      <c r="AR122" s="25" t="s">
        <v>159</v>
      </c>
      <c r="AT122" s="25" t="s">
        <v>154</v>
      </c>
      <c r="AU122" s="25" t="s">
        <v>89</v>
      </c>
      <c r="AY122" s="25" t="s">
        <v>152</v>
      </c>
      <c r="BE122" s="195">
        <f>IF(N122="základní",J122,0)</f>
        <v>0</v>
      </c>
      <c r="BF122" s="195">
        <f>IF(N122="snížená",J122,0)</f>
        <v>0</v>
      </c>
      <c r="BG122" s="195">
        <f>IF(N122="zákl. přenesená",J122,0)</f>
        <v>0</v>
      </c>
      <c r="BH122" s="195">
        <f>IF(N122="sníž. přenesená",J122,0)</f>
        <v>0</v>
      </c>
      <c r="BI122" s="195">
        <f>IF(N122="nulová",J122,0)</f>
        <v>0</v>
      </c>
      <c r="BJ122" s="25" t="s">
        <v>45</v>
      </c>
      <c r="BK122" s="195">
        <f>ROUND(I122*H122,2)</f>
        <v>0</v>
      </c>
      <c r="BL122" s="25" t="s">
        <v>159</v>
      </c>
      <c r="BM122" s="25" t="s">
        <v>188</v>
      </c>
    </row>
    <row r="123" spans="2:65" s="1" customFormat="1" ht="175.5">
      <c r="B123" s="43"/>
      <c r="D123" s="196" t="s">
        <v>161</v>
      </c>
      <c r="F123" s="197" t="s">
        <v>183</v>
      </c>
      <c r="I123" s="198"/>
      <c r="L123" s="43"/>
      <c r="M123" s="199"/>
      <c r="N123" s="44"/>
      <c r="O123" s="44"/>
      <c r="P123" s="44"/>
      <c r="Q123" s="44"/>
      <c r="R123" s="44"/>
      <c r="S123" s="44"/>
      <c r="T123" s="72"/>
      <c r="AT123" s="25" t="s">
        <v>161</v>
      </c>
      <c r="AU123" s="25" t="s">
        <v>89</v>
      </c>
    </row>
    <row r="124" spans="2:65" s="13" customFormat="1">
      <c r="B124" s="208"/>
      <c r="D124" s="225" t="s">
        <v>163</v>
      </c>
      <c r="F124" s="234" t="s">
        <v>189</v>
      </c>
      <c r="H124" s="235">
        <v>163.95</v>
      </c>
      <c r="I124" s="212"/>
      <c r="L124" s="208"/>
      <c r="M124" s="213"/>
      <c r="N124" s="214"/>
      <c r="O124" s="214"/>
      <c r="P124" s="214"/>
      <c r="Q124" s="214"/>
      <c r="R124" s="214"/>
      <c r="S124" s="214"/>
      <c r="T124" s="215"/>
      <c r="AT124" s="209" t="s">
        <v>163</v>
      </c>
      <c r="AU124" s="209" t="s">
        <v>89</v>
      </c>
      <c r="AV124" s="13" t="s">
        <v>89</v>
      </c>
      <c r="AW124" s="13" t="s">
        <v>6</v>
      </c>
      <c r="AX124" s="13" t="s">
        <v>45</v>
      </c>
      <c r="AY124" s="209" t="s">
        <v>152</v>
      </c>
    </row>
    <row r="125" spans="2:65" s="1" customFormat="1" ht="22.5" customHeight="1">
      <c r="B125" s="183"/>
      <c r="C125" s="184" t="s">
        <v>190</v>
      </c>
      <c r="D125" s="184" t="s">
        <v>154</v>
      </c>
      <c r="E125" s="185" t="s">
        <v>191</v>
      </c>
      <c r="F125" s="186" t="s">
        <v>192</v>
      </c>
      <c r="G125" s="187" t="s">
        <v>193</v>
      </c>
      <c r="H125" s="188">
        <v>55.743000000000002</v>
      </c>
      <c r="I125" s="189"/>
      <c r="J125" s="190">
        <f>ROUND(I125*H125,2)</f>
        <v>0</v>
      </c>
      <c r="K125" s="186" t="s">
        <v>158</v>
      </c>
      <c r="L125" s="43"/>
      <c r="M125" s="191" t="s">
        <v>5</v>
      </c>
      <c r="N125" s="192" t="s">
        <v>53</v>
      </c>
      <c r="O125" s="44"/>
      <c r="P125" s="193">
        <f>O125*H125</f>
        <v>0</v>
      </c>
      <c r="Q125" s="193">
        <v>0</v>
      </c>
      <c r="R125" s="193">
        <f>Q125*H125</f>
        <v>0</v>
      </c>
      <c r="S125" s="193">
        <v>0</v>
      </c>
      <c r="T125" s="194">
        <f>S125*H125</f>
        <v>0</v>
      </c>
      <c r="AR125" s="25" t="s">
        <v>159</v>
      </c>
      <c r="AT125" s="25" t="s">
        <v>154</v>
      </c>
      <c r="AU125" s="25" t="s">
        <v>89</v>
      </c>
      <c r="AY125" s="25" t="s">
        <v>152</v>
      </c>
      <c r="BE125" s="195">
        <f>IF(N125="základní",J125,0)</f>
        <v>0</v>
      </c>
      <c r="BF125" s="195">
        <f>IF(N125="snížená",J125,0)</f>
        <v>0</v>
      </c>
      <c r="BG125" s="195">
        <f>IF(N125="zákl. přenesená",J125,0)</f>
        <v>0</v>
      </c>
      <c r="BH125" s="195">
        <f>IF(N125="sníž. přenesená",J125,0)</f>
        <v>0</v>
      </c>
      <c r="BI125" s="195">
        <f>IF(N125="nulová",J125,0)</f>
        <v>0</v>
      </c>
      <c r="BJ125" s="25" t="s">
        <v>45</v>
      </c>
      <c r="BK125" s="195">
        <f>ROUND(I125*H125,2)</f>
        <v>0</v>
      </c>
      <c r="BL125" s="25" t="s">
        <v>159</v>
      </c>
      <c r="BM125" s="25" t="s">
        <v>194</v>
      </c>
    </row>
    <row r="126" spans="2:65" s="1" customFormat="1" ht="175.5">
      <c r="B126" s="43"/>
      <c r="D126" s="196" t="s">
        <v>161</v>
      </c>
      <c r="F126" s="197" t="s">
        <v>195</v>
      </c>
      <c r="I126" s="198"/>
      <c r="L126" s="43"/>
      <c r="M126" s="199"/>
      <c r="N126" s="44"/>
      <c r="O126" s="44"/>
      <c r="P126" s="44"/>
      <c r="Q126" s="44"/>
      <c r="R126" s="44"/>
      <c r="S126" s="44"/>
      <c r="T126" s="72"/>
      <c r="AT126" s="25" t="s">
        <v>161</v>
      </c>
      <c r="AU126" s="25" t="s">
        <v>89</v>
      </c>
    </row>
    <row r="127" spans="2:65" s="13" customFormat="1">
      <c r="B127" s="208"/>
      <c r="D127" s="196" t="s">
        <v>163</v>
      </c>
      <c r="F127" s="210" t="s">
        <v>196</v>
      </c>
      <c r="H127" s="211">
        <v>55.743000000000002</v>
      </c>
      <c r="I127" s="212"/>
      <c r="L127" s="208"/>
      <c r="M127" s="213"/>
      <c r="N127" s="214"/>
      <c r="O127" s="214"/>
      <c r="P127" s="214"/>
      <c r="Q127" s="214"/>
      <c r="R127" s="214"/>
      <c r="S127" s="214"/>
      <c r="T127" s="215"/>
      <c r="AT127" s="209" t="s">
        <v>163</v>
      </c>
      <c r="AU127" s="209" t="s">
        <v>89</v>
      </c>
      <c r="AV127" s="13" t="s">
        <v>89</v>
      </c>
      <c r="AW127" s="13" t="s">
        <v>6</v>
      </c>
      <c r="AX127" s="13" t="s">
        <v>45</v>
      </c>
      <c r="AY127" s="209" t="s">
        <v>152</v>
      </c>
    </row>
    <row r="128" spans="2:65" s="11" customFormat="1" ht="29.85" customHeight="1">
      <c r="B128" s="169"/>
      <c r="D128" s="180" t="s">
        <v>81</v>
      </c>
      <c r="E128" s="181" t="s">
        <v>89</v>
      </c>
      <c r="F128" s="181" t="s">
        <v>197</v>
      </c>
      <c r="I128" s="172"/>
      <c r="J128" s="182">
        <f>BK128</f>
        <v>0</v>
      </c>
      <c r="L128" s="169"/>
      <c r="M128" s="174"/>
      <c r="N128" s="175"/>
      <c r="O128" s="175"/>
      <c r="P128" s="176">
        <f>SUM(P129:P186)</f>
        <v>0</v>
      </c>
      <c r="Q128" s="175"/>
      <c r="R128" s="176">
        <f>SUM(R129:R186)</f>
        <v>103.83620382000001</v>
      </c>
      <c r="S128" s="175"/>
      <c r="T128" s="177">
        <f>SUM(T129:T186)</f>
        <v>0</v>
      </c>
      <c r="AR128" s="170" t="s">
        <v>45</v>
      </c>
      <c r="AT128" s="178" t="s">
        <v>81</v>
      </c>
      <c r="AU128" s="178" t="s">
        <v>45</v>
      </c>
      <c r="AY128" s="170" t="s">
        <v>152</v>
      </c>
      <c r="BK128" s="179">
        <f>SUM(BK129:BK186)</f>
        <v>0</v>
      </c>
    </row>
    <row r="129" spans="2:65" s="1" customFormat="1" ht="31.5" customHeight="1">
      <c r="B129" s="183"/>
      <c r="C129" s="184" t="s">
        <v>198</v>
      </c>
      <c r="D129" s="184" t="s">
        <v>154</v>
      </c>
      <c r="E129" s="185" t="s">
        <v>199</v>
      </c>
      <c r="F129" s="186" t="s">
        <v>200</v>
      </c>
      <c r="G129" s="187" t="s">
        <v>201</v>
      </c>
      <c r="H129" s="188">
        <v>105.28</v>
      </c>
      <c r="I129" s="189"/>
      <c r="J129" s="190">
        <f>ROUND(I129*H129,2)</f>
        <v>0</v>
      </c>
      <c r="K129" s="186" t="s">
        <v>158</v>
      </c>
      <c r="L129" s="43"/>
      <c r="M129" s="191" t="s">
        <v>5</v>
      </c>
      <c r="N129" s="192" t="s">
        <v>53</v>
      </c>
      <c r="O129" s="44"/>
      <c r="P129" s="193">
        <f>O129*H129</f>
        <v>0</v>
      </c>
      <c r="Q129" s="193">
        <v>5.8E-4</v>
      </c>
      <c r="R129" s="193">
        <f>Q129*H129</f>
        <v>6.1062400000000003E-2</v>
      </c>
      <c r="S129" s="193">
        <v>0</v>
      </c>
      <c r="T129" s="194">
        <f>S129*H129</f>
        <v>0</v>
      </c>
      <c r="AR129" s="25" t="s">
        <v>159</v>
      </c>
      <c r="AT129" s="25" t="s">
        <v>154</v>
      </c>
      <c r="AU129" s="25" t="s">
        <v>89</v>
      </c>
      <c r="AY129" s="25" t="s">
        <v>152</v>
      </c>
      <c r="BE129" s="195">
        <f>IF(N129="základní",J129,0)</f>
        <v>0</v>
      </c>
      <c r="BF129" s="195">
        <f>IF(N129="snížená",J129,0)</f>
        <v>0</v>
      </c>
      <c r="BG129" s="195">
        <f>IF(N129="zákl. přenesená",J129,0)</f>
        <v>0</v>
      </c>
      <c r="BH129" s="195">
        <f>IF(N129="sníž. přenesená",J129,0)</f>
        <v>0</v>
      </c>
      <c r="BI129" s="195">
        <f>IF(N129="nulová",J129,0)</f>
        <v>0</v>
      </c>
      <c r="BJ129" s="25" t="s">
        <v>45</v>
      </c>
      <c r="BK129" s="195">
        <f>ROUND(I129*H129,2)</f>
        <v>0</v>
      </c>
      <c r="BL129" s="25" t="s">
        <v>159</v>
      </c>
      <c r="BM129" s="25" t="s">
        <v>202</v>
      </c>
    </row>
    <row r="130" spans="2:65" s="12" customFormat="1">
      <c r="B130" s="200"/>
      <c r="D130" s="196" t="s">
        <v>163</v>
      </c>
      <c r="E130" s="201" t="s">
        <v>5</v>
      </c>
      <c r="F130" s="202" t="s">
        <v>203</v>
      </c>
      <c r="H130" s="203" t="s">
        <v>5</v>
      </c>
      <c r="I130" s="204"/>
      <c r="L130" s="200"/>
      <c r="M130" s="205"/>
      <c r="N130" s="206"/>
      <c r="O130" s="206"/>
      <c r="P130" s="206"/>
      <c r="Q130" s="206"/>
      <c r="R130" s="206"/>
      <c r="S130" s="206"/>
      <c r="T130" s="207"/>
      <c r="AT130" s="203" t="s">
        <v>163</v>
      </c>
      <c r="AU130" s="203" t="s">
        <v>89</v>
      </c>
      <c r="AV130" s="12" t="s">
        <v>45</v>
      </c>
      <c r="AW130" s="12" t="s">
        <v>42</v>
      </c>
      <c r="AX130" s="12" t="s">
        <v>82</v>
      </c>
      <c r="AY130" s="203" t="s">
        <v>152</v>
      </c>
    </row>
    <row r="131" spans="2:65" s="12" customFormat="1">
      <c r="B131" s="200"/>
      <c r="D131" s="196" t="s">
        <v>163</v>
      </c>
      <c r="E131" s="201" t="s">
        <v>5</v>
      </c>
      <c r="F131" s="202" t="s">
        <v>204</v>
      </c>
      <c r="H131" s="203" t="s">
        <v>5</v>
      </c>
      <c r="I131" s="204"/>
      <c r="L131" s="200"/>
      <c r="M131" s="205"/>
      <c r="N131" s="206"/>
      <c r="O131" s="206"/>
      <c r="P131" s="206"/>
      <c r="Q131" s="206"/>
      <c r="R131" s="206"/>
      <c r="S131" s="206"/>
      <c r="T131" s="207"/>
      <c r="AT131" s="203" t="s">
        <v>163</v>
      </c>
      <c r="AU131" s="203" t="s">
        <v>89</v>
      </c>
      <c r="AV131" s="12" t="s">
        <v>45</v>
      </c>
      <c r="AW131" s="12" t="s">
        <v>42</v>
      </c>
      <c r="AX131" s="12" t="s">
        <v>82</v>
      </c>
      <c r="AY131" s="203" t="s">
        <v>152</v>
      </c>
    </row>
    <row r="132" spans="2:65" s="13" customFormat="1">
      <c r="B132" s="208"/>
      <c r="D132" s="196" t="s">
        <v>163</v>
      </c>
      <c r="E132" s="209" t="s">
        <v>5</v>
      </c>
      <c r="F132" s="210" t="s">
        <v>205</v>
      </c>
      <c r="H132" s="211">
        <v>105.28</v>
      </c>
      <c r="I132" s="212"/>
      <c r="L132" s="208"/>
      <c r="M132" s="213"/>
      <c r="N132" s="214"/>
      <c r="O132" s="214"/>
      <c r="P132" s="214"/>
      <c r="Q132" s="214"/>
      <c r="R132" s="214"/>
      <c r="S132" s="214"/>
      <c r="T132" s="215"/>
      <c r="AT132" s="209" t="s">
        <v>163</v>
      </c>
      <c r="AU132" s="209" t="s">
        <v>89</v>
      </c>
      <c r="AV132" s="13" t="s">
        <v>89</v>
      </c>
      <c r="AW132" s="13" t="s">
        <v>42</v>
      </c>
      <c r="AX132" s="13" t="s">
        <v>82</v>
      </c>
      <c r="AY132" s="209" t="s">
        <v>152</v>
      </c>
    </row>
    <row r="133" spans="2:65" s="15" customFormat="1">
      <c r="B133" s="224"/>
      <c r="D133" s="225" t="s">
        <v>163</v>
      </c>
      <c r="E133" s="226" t="s">
        <v>5</v>
      </c>
      <c r="F133" s="227" t="s">
        <v>170</v>
      </c>
      <c r="H133" s="228">
        <v>105.28</v>
      </c>
      <c r="I133" s="229"/>
      <c r="L133" s="224"/>
      <c r="M133" s="230"/>
      <c r="N133" s="231"/>
      <c r="O133" s="231"/>
      <c r="P133" s="231"/>
      <c r="Q133" s="231"/>
      <c r="R133" s="231"/>
      <c r="S133" s="231"/>
      <c r="T133" s="232"/>
      <c r="AT133" s="233" t="s">
        <v>163</v>
      </c>
      <c r="AU133" s="233" t="s">
        <v>89</v>
      </c>
      <c r="AV133" s="15" t="s">
        <v>159</v>
      </c>
      <c r="AW133" s="15" t="s">
        <v>42</v>
      </c>
      <c r="AX133" s="15" t="s">
        <v>45</v>
      </c>
      <c r="AY133" s="233" t="s">
        <v>152</v>
      </c>
    </row>
    <row r="134" spans="2:65" s="1" customFormat="1" ht="31.5" customHeight="1">
      <c r="B134" s="183"/>
      <c r="C134" s="184" t="s">
        <v>206</v>
      </c>
      <c r="D134" s="184" t="s">
        <v>154</v>
      </c>
      <c r="E134" s="185" t="s">
        <v>207</v>
      </c>
      <c r="F134" s="186" t="s">
        <v>208</v>
      </c>
      <c r="G134" s="187" t="s">
        <v>157</v>
      </c>
      <c r="H134" s="188">
        <v>3.9350000000000001</v>
      </c>
      <c r="I134" s="189"/>
      <c r="J134" s="190">
        <f>ROUND(I134*H134,2)</f>
        <v>0</v>
      </c>
      <c r="K134" s="186" t="s">
        <v>158</v>
      </c>
      <c r="L134" s="43"/>
      <c r="M134" s="191" t="s">
        <v>5</v>
      </c>
      <c r="N134" s="192" t="s">
        <v>53</v>
      </c>
      <c r="O134" s="44"/>
      <c r="P134" s="193">
        <f>O134*H134</f>
        <v>0</v>
      </c>
      <c r="Q134" s="193">
        <v>2.16</v>
      </c>
      <c r="R134" s="193">
        <f>Q134*H134</f>
        <v>8.4996000000000009</v>
      </c>
      <c r="S134" s="193">
        <v>0</v>
      </c>
      <c r="T134" s="194">
        <f>S134*H134</f>
        <v>0</v>
      </c>
      <c r="AR134" s="25" t="s">
        <v>159</v>
      </c>
      <c r="AT134" s="25" t="s">
        <v>154</v>
      </c>
      <c r="AU134" s="25" t="s">
        <v>89</v>
      </c>
      <c r="AY134" s="25" t="s">
        <v>152</v>
      </c>
      <c r="BE134" s="195">
        <f>IF(N134="základní",J134,0)</f>
        <v>0</v>
      </c>
      <c r="BF134" s="195">
        <f>IF(N134="snížená",J134,0)</f>
        <v>0</v>
      </c>
      <c r="BG134" s="195">
        <f>IF(N134="zákl. přenesená",J134,0)</f>
        <v>0</v>
      </c>
      <c r="BH134" s="195">
        <f>IF(N134="sníž. přenesená",J134,0)</f>
        <v>0</v>
      </c>
      <c r="BI134" s="195">
        <f>IF(N134="nulová",J134,0)</f>
        <v>0</v>
      </c>
      <c r="BJ134" s="25" t="s">
        <v>45</v>
      </c>
      <c r="BK134" s="195">
        <f>ROUND(I134*H134,2)</f>
        <v>0</v>
      </c>
      <c r="BL134" s="25" t="s">
        <v>159</v>
      </c>
      <c r="BM134" s="25" t="s">
        <v>209</v>
      </c>
    </row>
    <row r="135" spans="2:65" s="1" customFormat="1" ht="54">
      <c r="B135" s="43"/>
      <c r="D135" s="196" t="s">
        <v>161</v>
      </c>
      <c r="F135" s="197" t="s">
        <v>210</v>
      </c>
      <c r="I135" s="198"/>
      <c r="L135" s="43"/>
      <c r="M135" s="199"/>
      <c r="N135" s="44"/>
      <c r="O135" s="44"/>
      <c r="P135" s="44"/>
      <c r="Q135" s="44"/>
      <c r="R135" s="44"/>
      <c r="S135" s="44"/>
      <c r="T135" s="72"/>
      <c r="AT135" s="25" t="s">
        <v>161</v>
      </c>
      <c r="AU135" s="25" t="s">
        <v>89</v>
      </c>
    </row>
    <row r="136" spans="2:65" s="12" customFormat="1">
      <c r="B136" s="200"/>
      <c r="D136" s="196" t="s">
        <v>163</v>
      </c>
      <c r="E136" s="201" t="s">
        <v>5</v>
      </c>
      <c r="F136" s="202" t="s">
        <v>211</v>
      </c>
      <c r="H136" s="203" t="s">
        <v>5</v>
      </c>
      <c r="I136" s="204"/>
      <c r="L136" s="200"/>
      <c r="M136" s="205"/>
      <c r="N136" s="206"/>
      <c r="O136" s="206"/>
      <c r="P136" s="206"/>
      <c r="Q136" s="206"/>
      <c r="R136" s="206"/>
      <c r="S136" s="206"/>
      <c r="T136" s="207"/>
      <c r="AT136" s="203" t="s">
        <v>163</v>
      </c>
      <c r="AU136" s="203" t="s">
        <v>89</v>
      </c>
      <c r="AV136" s="12" t="s">
        <v>45</v>
      </c>
      <c r="AW136" s="12" t="s">
        <v>42</v>
      </c>
      <c r="AX136" s="12" t="s">
        <v>82</v>
      </c>
      <c r="AY136" s="203" t="s">
        <v>152</v>
      </c>
    </row>
    <row r="137" spans="2:65" s="12" customFormat="1">
      <c r="B137" s="200"/>
      <c r="D137" s="196" t="s">
        <v>163</v>
      </c>
      <c r="E137" s="201" t="s">
        <v>5</v>
      </c>
      <c r="F137" s="202" t="s">
        <v>165</v>
      </c>
      <c r="H137" s="203" t="s">
        <v>5</v>
      </c>
      <c r="I137" s="204"/>
      <c r="L137" s="200"/>
      <c r="M137" s="205"/>
      <c r="N137" s="206"/>
      <c r="O137" s="206"/>
      <c r="P137" s="206"/>
      <c r="Q137" s="206"/>
      <c r="R137" s="206"/>
      <c r="S137" s="206"/>
      <c r="T137" s="207"/>
      <c r="AT137" s="203" t="s">
        <v>163</v>
      </c>
      <c r="AU137" s="203" t="s">
        <v>89</v>
      </c>
      <c r="AV137" s="12" t="s">
        <v>45</v>
      </c>
      <c r="AW137" s="12" t="s">
        <v>42</v>
      </c>
      <c r="AX137" s="12" t="s">
        <v>82</v>
      </c>
      <c r="AY137" s="203" t="s">
        <v>152</v>
      </c>
    </row>
    <row r="138" spans="2:65" s="13" customFormat="1">
      <c r="B138" s="208"/>
      <c r="D138" s="196" t="s">
        <v>163</v>
      </c>
      <c r="E138" s="209" t="s">
        <v>5</v>
      </c>
      <c r="F138" s="210" t="s">
        <v>212</v>
      </c>
      <c r="H138" s="211">
        <v>5.2919999999999998</v>
      </c>
      <c r="I138" s="212"/>
      <c r="L138" s="208"/>
      <c r="M138" s="213"/>
      <c r="N138" s="214"/>
      <c r="O138" s="214"/>
      <c r="P138" s="214"/>
      <c r="Q138" s="214"/>
      <c r="R138" s="214"/>
      <c r="S138" s="214"/>
      <c r="T138" s="215"/>
      <c r="AT138" s="209" t="s">
        <v>163</v>
      </c>
      <c r="AU138" s="209" t="s">
        <v>89</v>
      </c>
      <c r="AV138" s="13" t="s">
        <v>89</v>
      </c>
      <c r="AW138" s="13" t="s">
        <v>42</v>
      </c>
      <c r="AX138" s="13" t="s">
        <v>82</v>
      </c>
      <c r="AY138" s="209" t="s">
        <v>152</v>
      </c>
    </row>
    <row r="139" spans="2:65" s="13" customFormat="1">
      <c r="B139" s="208"/>
      <c r="D139" s="196" t="s">
        <v>163</v>
      </c>
      <c r="E139" s="209" t="s">
        <v>5</v>
      </c>
      <c r="F139" s="210" t="s">
        <v>213</v>
      </c>
      <c r="H139" s="211">
        <v>-1.357</v>
      </c>
      <c r="I139" s="212"/>
      <c r="L139" s="208"/>
      <c r="M139" s="213"/>
      <c r="N139" s="214"/>
      <c r="O139" s="214"/>
      <c r="P139" s="214"/>
      <c r="Q139" s="214"/>
      <c r="R139" s="214"/>
      <c r="S139" s="214"/>
      <c r="T139" s="215"/>
      <c r="AT139" s="209" t="s">
        <v>163</v>
      </c>
      <c r="AU139" s="209" t="s">
        <v>89</v>
      </c>
      <c r="AV139" s="13" t="s">
        <v>89</v>
      </c>
      <c r="AW139" s="13" t="s">
        <v>42</v>
      </c>
      <c r="AX139" s="13" t="s">
        <v>82</v>
      </c>
      <c r="AY139" s="209" t="s">
        <v>152</v>
      </c>
    </row>
    <row r="140" spans="2:65" s="15" customFormat="1">
      <c r="B140" s="224"/>
      <c r="D140" s="225" t="s">
        <v>163</v>
      </c>
      <c r="E140" s="226" t="s">
        <v>5</v>
      </c>
      <c r="F140" s="227" t="s">
        <v>170</v>
      </c>
      <c r="H140" s="228">
        <v>3.9350000000000001</v>
      </c>
      <c r="I140" s="229"/>
      <c r="L140" s="224"/>
      <c r="M140" s="230"/>
      <c r="N140" s="231"/>
      <c r="O140" s="231"/>
      <c r="P140" s="231"/>
      <c r="Q140" s="231"/>
      <c r="R140" s="231"/>
      <c r="S140" s="231"/>
      <c r="T140" s="232"/>
      <c r="AT140" s="233" t="s">
        <v>163</v>
      </c>
      <c r="AU140" s="233" t="s">
        <v>89</v>
      </c>
      <c r="AV140" s="15" t="s">
        <v>159</v>
      </c>
      <c r="AW140" s="15" t="s">
        <v>42</v>
      </c>
      <c r="AX140" s="15" t="s">
        <v>45</v>
      </c>
      <c r="AY140" s="233" t="s">
        <v>152</v>
      </c>
    </row>
    <row r="141" spans="2:65" s="1" customFormat="1" ht="22.5" customHeight="1">
      <c r="B141" s="183"/>
      <c r="C141" s="184" t="s">
        <v>214</v>
      </c>
      <c r="D141" s="184" t="s">
        <v>154</v>
      </c>
      <c r="E141" s="185" t="s">
        <v>215</v>
      </c>
      <c r="F141" s="186" t="s">
        <v>216</v>
      </c>
      <c r="G141" s="187" t="s">
        <v>157</v>
      </c>
      <c r="H141" s="188">
        <v>1.351</v>
      </c>
      <c r="I141" s="189"/>
      <c r="J141" s="190">
        <f>ROUND(I141*H141,2)</f>
        <v>0</v>
      </c>
      <c r="K141" s="186" t="s">
        <v>158</v>
      </c>
      <c r="L141" s="43"/>
      <c r="M141" s="191" t="s">
        <v>5</v>
      </c>
      <c r="N141" s="192" t="s">
        <v>53</v>
      </c>
      <c r="O141" s="44"/>
      <c r="P141" s="193">
        <f>O141*H141</f>
        <v>0</v>
      </c>
      <c r="Q141" s="193">
        <v>2.2563399999999998</v>
      </c>
      <c r="R141" s="193">
        <f>Q141*H141</f>
        <v>3.0483153399999998</v>
      </c>
      <c r="S141" s="193">
        <v>0</v>
      </c>
      <c r="T141" s="194">
        <f>S141*H141</f>
        <v>0</v>
      </c>
      <c r="AR141" s="25" t="s">
        <v>159</v>
      </c>
      <c r="AT141" s="25" t="s">
        <v>154</v>
      </c>
      <c r="AU141" s="25" t="s">
        <v>89</v>
      </c>
      <c r="AY141" s="25" t="s">
        <v>152</v>
      </c>
      <c r="BE141" s="195">
        <f>IF(N141="základní",J141,0)</f>
        <v>0</v>
      </c>
      <c r="BF141" s="195">
        <f>IF(N141="snížená",J141,0)</f>
        <v>0</v>
      </c>
      <c r="BG141" s="195">
        <f>IF(N141="zákl. přenesená",J141,0)</f>
        <v>0</v>
      </c>
      <c r="BH141" s="195">
        <f>IF(N141="sníž. přenesená",J141,0)</f>
        <v>0</v>
      </c>
      <c r="BI141" s="195">
        <f>IF(N141="nulová",J141,0)</f>
        <v>0</v>
      </c>
      <c r="BJ141" s="25" t="s">
        <v>45</v>
      </c>
      <c r="BK141" s="195">
        <f>ROUND(I141*H141,2)</f>
        <v>0</v>
      </c>
      <c r="BL141" s="25" t="s">
        <v>159</v>
      </c>
      <c r="BM141" s="25" t="s">
        <v>217</v>
      </c>
    </row>
    <row r="142" spans="2:65" s="1" customFormat="1" ht="81">
      <c r="B142" s="43"/>
      <c r="D142" s="196" t="s">
        <v>161</v>
      </c>
      <c r="F142" s="197" t="s">
        <v>218</v>
      </c>
      <c r="I142" s="198"/>
      <c r="L142" s="43"/>
      <c r="M142" s="199"/>
      <c r="N142" s="44"/>
      <c r="O142" s="44"/>
      <c r="P142" s="44"/>
      <c r="Q142" s="44"/>
      <c r="R142" s="44"/>
      <c r="S142" s="44"/>
      <c r="T142" s="72"/>
      <c r="AT142" s="25" t="s">
        <v>161</v>
      </c>
      <c r="AU142" s="25" t="s">
        <v>89</v>
      </c>
    </row>
    <row r="143" spans="2:65" s="12" customFormat="1">
      <c r="B143" s="200"/>
      <c r="D143" s="196" t="s">
        <v>163</v>
      </c>
      <c r="E143" s="201" t="s">
        <v>5</v>
      </c>
      <c r="F143" s="202" t="s">
        <v>164</v>
      </c>
      <c r="H143" s="203" t="s">
        <v>5</v>
      </c>
      <c r="I143" s="204"/>
      <c r="L143" s="200"/>
      <c r="M143" s="205"/>
      <c r="N143" s="206"/>
      <c r="O143" s="206"/>
      <c r="P143" s="206"/>
      <c r="Q143" s="206"/>
      <c r="R143" s="206"/>
      <c r="S143" s="206"/>
      <c r="T143" s="207"/>
      <c r="AT143" s="203" t="s">
        <v>163</v>
      </c>
      <c r="AU143" s="203" t="s">
        <v>89</v>
      </c>
      <c r="AV143" s="12" t="s">
        <v>45</v>
      </c>
      <c r="AW143" s="12" t="s">
        <v>42</v>
      </c>
      <c r="AX143" s="12" t="s">
        <v>82</v>
      </c>
      <c r="AY143" s="203" t="s">
        <v>152</v>
      </c>
    </row>
    <row r="144" spans="2:65" s="12" customFormat="1">
      <c r="B144" s="200"/>
      <c r="D144" s="196" t="s">
        <v>163</v>
      </c>
      <c r="E144" s="201" t="s">
        <v>5</v>
      </c>
      <c r="F144" s="202" t="s">
        <v>219</v>
      </c>
      <c r="H144" s="203" t="s">
        <v>5</v>
      </c>
      <c r="I144" s="204"/>
      <c r="L144" s="200"/>
      <c r="M144" s="205"/>
      <c r="N144" s="206"/>
      <c r="O144" s="206"/>
      <c r="P144" s="206"/>
      <c r="Q144" s="206"/>
      <c r="R144" s="206"/>
      <c r="S144" s="206"/>
      <c r="T144" s="207"/>
      <c r="AT144" s="203" t="s">
        <v>163</v>
      </c>
      <c r="AU144" s="203" t="s">
        <v>89</v>
      </c>
      <c r="AV144" s="12" t="s">
        <v>45</v>
      </c>
      <c r="AW144" s="12" t="s">
        <v>42</v>
      </c>
      <c r="AX144" s="12" t="s">
        <v>82</v>
      </c>
      <c r="AY144" s="203" t="s">
        <v>152</v>
      </c>
    </row>
    <row r="145" spans="2:65" s="13" customFormat="1">
      <c r="B145" s="208"/>
      <c r="D145" s="196" t="s">
        <v>163</v>
      </c>
      <c r="E145" s="209" t="s">
        <v>5</v>
      </c>
      <c r="F145" s="210" t="s">
        <v>220</v>
      </c>
      <c r="H145" s="211">
        <v>1.764</v>
      </c>
      <c r="I145" s="212"/>
      <c r="L145" s="208"/>
      <c r="M145" s="213"/>
      <c r="N145" s="214"/>
      <c r="O145" s="214"/>
      <c r="P145" s="214"/>
      <c r="Q145" s="214"/>
      <c r="R145" s="214"/>
      <c r="S145" s="214"/>
      <c r="T145" s="215"/>
      <c r="AT145" s="209" t="s">
        <v>163</v>
      </c>
      <c r="AU145" s="209" t="s">
        <v>89</v>
      </c>
      <c r="AV145" s="13" t="s">
        <v>89</v>
      </c>
      <c r="AW145" s="13" t="s">
        <v>42</v>
      </c>
      <c r="AX145" s="13" t="s">
        <v>82</v>
      </c>
      <c r="AY145" s="209" t="s">
        <v>152</v>
      </c>
    </row>
    <row r="146" spans="2:65" s="13" customFormat="1">
      <c r="B146" s="208"/>
      <c r="D146" s="196" t="s">
        <v>163</v>
      </c>
      <c r="E146" s="209" t="s">
        <v>5</v>
      </c>
      <c r="F146" s="210" t="s">
        <v>221</v>
      </c>
      <c r="H146" s="211">
        <v>-0.45200000000000001</v>
      </c>
      <c r="I146" s="212"/>
      <c r="L146" s="208"/>
      <c r="M146" s="213"/>
      <c r="N146" s="214"/>
      <c r="O146" s="214"/>
      <c r="P146" s="214"/>
      <c r="Q146" s="214"/>
      <c r="R146" s="214"/>
      <c r="S146" s="214"/>
      <c r="T146" s="215"/>
      <c r="AT146" s="209" t="s">
        <v>163</v>
      </c>
      <c r="AU146" s="209" t="s">
        <v>89</v>
      </c>
      <c r="AV146" s="13" t="s">
        <v>89</v>
      </c>
      <c r="AW146" s="13" t="s">
        <v>42</v>
      </c>
      <c r="AX146" s="13" t="s">
        <v>82</v>
      </c>
      <c r="AY146" s="209" t="s">
        <v>152</v>
      </c>
    </row>
    <row r="147" spans="2:65" s="13" customFormat="1">
      <c r="B147" s="208"/>
      <c r="D147" s="196" t="s">
        <v>163</v>
      </c>
      <c r="E147" s="209" t="s">
        <v>5</v>
      </c>
      <c r="F147" s="210" t="s">
        <v>222</v>
      </c>
      <c r="H147" s="211">
        <v>3.9E-2</v>
      </c>
      <c r="I147" s="212"/>
      <c r="L147" s="208"/>
      <c r="M147" s="213"/>
      <c r="N147" s="214"/>
      <c r="O147" s="214"/>
      <c r="P147" s="214"/>
      <c r="Q147" s="214"/>
      <c r="R147" s="214"/>
      <c r="S147" s="214"/>
      <c r="T147" s="215"/>
      <c r="AT147" s="209" t="s">
        <v>163</v>
      </c>
      <c r="AU147" s="209" t="s">
        <v>89</v>
      </c>
      <c r="AV147" s="13" t="s">
        <v>89</v>
      </c>
      <c r="AW147" s="13" t="s">
        <v>42</v>
      </c>
      <c r="AX147" s="13" t="s">
        <v>82</v>
      </c>
      <c r="AY147" s="209" t="s">
        <v>152</v>
      </c>
    </row>
    <row r="148" spans="2:65" s="15" customFormat="1">
      <c r="B148" s="224"/>
      <c r="D148" s="225" t="s">
        <v>163</v>
      </c>
      <c r="E148" s="226" t="s">
        <v>5</v>
      </c>
      <c r="F148" s="227" t="s">
        <v>170</v>
      </c>
      <c r="H148" s="228">
        <v>1.351</v>
      </c>
      <c r="I148" s="229"/>
      <c r="L148" s="224"/>
      <c r="M148" s="230"/>
      <c r="N148" s="231"/>
      <c r="O148" s="231"/>
      <c r="P148" s="231"/>
      <c r="Q148" s="231"/>
      <c r="R148" s="231"/>
      <c r="S148" s="231"/>
      <c r="T148" s="232"/>
      <c r="AT148" s="233" t="s">
        <v>163</v>
      </c>
      <c r="AU148" s="233" t="s">
        <v>89</v>
      </c>
      <c r="AV148" s="15" t="s">
        <v>159</v>
      </c>
      <c r="AW148" s="15" t="s">
        <v>42</v>
      </c>
      <c r="AX148" s="15" t="s">
        <v>45</v>
      </c>
      <c r="AY148" s="233" t="s">
        <v>152</v>
      </c>
    </row>
    <row r="149" spans="2:65" s="1" customFormat="1" ht="31.5" customHeight="1">
      <c r="B149" s="183"/>
      <c r="C149" s="184" t="s">
        <v>223</v>
      </c>
      <c r="D149" s="184" t="s">
        <v>154</v>
      </c>
      <c r="E149" s="185" t="s">
        <v>224</v>
      </c>
      <c r="F149" s="186" t="s">
        <v>225</v>
      </c>
      <c r="G149" s="187" t="s">
        <v>157</v>
      </c>
      <c r="H149" s="188">
        <v>27.018999999999998</v>
      </c>
      <c r="I149" s="189"/>
      <c r="J149" s="190">
        <f>ROUND(I149*H149,2)</f>
        <v>0</v>
      </c>
      <c r="K149" s="186" t="s">
        <v>158</v>
      </c>
      <c r="L149" s="43"/>
      <c r="M149" s="191" t="s">
        <v>5</v>
      </c>
      <c r="N149" s="192" t="s">
        <v>53</v>
      </c>
      <c r="O149" s="44"/>
      <c r="P149" s="193">
        <f>O149*H149</f>
        <v>0</v>
      </c>
      <c r="Q149" s="193">
        <v>2.45329</v>
      </c>
      <c r="R149" s="193">
        <f>Q149*H149</f>
        <v>66.285442509999996</v>
      </c>
      <c r="S149" s="193">
        <v>0</v>
      </c>
      <c r="T149" s="194">
        <f>S149*H149</f>
        <v>0</v>
      </c>
      <c r="AR149" s="25" t="s">
        <v>159</v>
      </c>
      <c r="AT149" s="25" t="s">
        <v>154</v>
      </c>
      <c r="AU149" s="25" t="s">
        <v>89</v>
      </c>
      <c r="AY149" s="25" t="s">
        <v>152</v>
      </c>
      <c r="BE149" s="195">
        <f>IF(N149="základní",J149,0)</f>
        <v>0</v>
      </c>
      <c r="BF149" s="195">
        <f>IF(N149="snížená",J149,0)</f>
        <v>0</v>
      </c>
      <c r="BG149" s="195">
        <f>IF(N149="zákl. přenesená",J149,0)</f>
        <v>0</v>
      </c>
      <c r="BH149" s="195">
        <f>IF(N149="sníž. přenesená",J149,0)</f>
        <v>0</v>
      </c>
      <c r="BI149" s="195">
        <f>IF(N149="nulová",J149,0)</f>
        <v>0</v>
      </c>
      <c r="BJ149" s="25" t="s">
        <v>45</v>
      </c>
      <c r="BK149" s="195">
        <f>ROUND(I149*H149,2)</f>
        <v>0</v>
      </c>
      <c r="BL149" s="25" t="s">
        <v>159</v>
      </c>
      <c r="BM149" s="25" t="s">
        <v>226</v>
      </c>
    </row>
    <row r="150" spans="2:65" s="1" customFormat="1" ht="108">
      <c r="B150" s="43"/>
      <c r="D150" s="196" t="s">
        <v>161</v>
      </c>
      <c r="F150" s="197" t="s">
        <v>227</v>
      </c>
      <c r="I150" s="198"/>
      <c r="L150" s="43"/>
      <c r="M150" s="199"/>
      <c r="N150" s="44"/>
      <c r="O150" s="44"/>
      <c r="P150" s="44"/>
      <c r="Q150" s="44"/>
      <c r="R150" s="44"/>
      <c r="S150" s="44"/>
      <c r="T150" s="72"/>
      <c r="AT150" s="25" t="s">
        <v>161</v>
      </c>
      <c r="AU150" s="25" t="s">
        <v>89</v>
      </c>
    </row>
    <row r="151" spans="2:65" s="12" customFormat="1">
      <c r="B151" s="200"/>
      <c r="D151" s="196" t="s">
        <v>163</v>
      </c>
      <c r="E151" s="201" t="s">
        <v>5</v>
      </c>
      <c r="F151" s="202" t="s">
        <v>164</v>
      </c>
      <c r="H151" s="203" t="s">
        <v>5</v>
      </c>
      <c r="I151" s="204"/>
      <c r="L151" s="200"/>
      <c r="M151" s="205"/>
      <c r="N151" s="206"/>
      <c r="O151" s="206"/>
      <c r="P151" s="206"/>
      <c r="Q151" s="206"/>
      <c r="R151" s="206"/>
      <c r="S151" s="206"/>
      <c r="T151" s="207"/>
      <c r="AT151" s="203" t="s">
        <v>163</v>
      </c>
      <c r="AU151" s="203" t="s">
        <v>89</v>
      </c>
      <c r="AV151" s="12" t="s">
        <v>45</v>
      </c>
      <c r="AW151" s="12" t="s">
        <v>42</v>
      </c>
      <c r="AX151" s="12" t="s">
        <v>82</v>
      </c>
      <c r="AY151" s="203" t="s">
        <v>152</v>
      </c>
    </row>
    <row r="152" spans="2:65" s="12" customFormat="1">
      <c r="B152" s="200"/>
      <c r="D152" s="196" t="s">
        <v>163</v>
      </c>
      <c r="E152" s="201" t="s">
        <v>5</v>
      </c>
      <c r="F152" s="202" t="s">
        <v>165</v>
      </c>
      <c r="H152" s="203" t="s">
        <v>5</v>
      </c>
      <c r="I152" s="204"/>
      <c r="L152" s="200"/>
      <c r="M152" s="205"/>
      <c r="N152" s="206"/>
      <c r="O152" s="206"/>
      <c r="P152" s="206"/>
      <c r="Q152" s="206"/>
      <c r="R152" s="206"/>
      <c r="S152" s="206"/>
      <c r="T152" s="207"/>
      <c r="AT152" s="203" t="s">
        <v>163</v>
      </c>
      <c r="AU152" s="203" t="s">
        <v>89</v>
      </c>
      <c r="AV152" s="12" t="s">
        <v>45</v>
      </c>
      <c r="AW152" s="12" t="s">
        <v>42</v>
      </c>
      <c r="AX152" s="12" t="s">
        <v>82</v>
      </c>
      <c r="AY152" s="203" t="s">
        <v>152</v>
      </c>
    </row>
    <row r="153" spans="2:65" s="13" customFormat="1">
      <c r="B153" s="208"/>
      <c r="D153" s="196" t="s">
        <v>163</v>
      </c>
      <c r="E153" s="209" t="s">
        <v>5</v>
      </c>
      <c r="F153" s="210" t="s">
        <v>228</v>
      </c>
      <c r="H153" s="211">
        <v>35.28</v>
      </c>
      <c r="I153" s="212"/>
      <c r="L153" s="208"/>
      <c r="M153" s="213"/>
      <c r="N153" s="214"/>
      <c r="O153" s="214"/>
      <c r="P153" s="214"/>
      <c r="Q153" s="214"/>
      <c r="R153" s="214"/>
      <c r="S153" s="214"/>
      <c r="T153" s="215"/>
      <c r="AT153" s="209" t="s">
        <v>163</v>
      </c>
      <c r="AU153" s="209" t="s">
        <v>89</v>
      </c>
      <c r="AV153" s="13" t="s">
        <v>89</v>
      </c>
      <c r="AW153" s="13" t="s">
        <v>42</v>
      </c>
      <c r="AX153" s="13" t="s">
        <v>82</v>
      </c>
      <c r="AY153" s="209" t="s">
        <v>152</v>
      </c>
    </row>
    <row r="154" spans="2:65" s="13" customFormat="1">
      <c r="B154" s="208"/>
      <c r="D154" s="196" t="s">
        <v>163</v>
      </c>
      <c r="E154" s="209" t="s">
        <v>5</v>
      </c>
      <c r="F154" s="210" t="s">
        <v>229</v>
      </c>
      <c r="H154" s="211">
        <v>-9.048</v>
      </c>
      <c r="I154" s="212"/>
      <c r="L154" s="208"/>
      <c r="M154" s="213"/>
      <c r="N154" s="214"/>
      <c r="O154" s="214"/>
      <c r="P154" s="214"/>
      <c r="Q154" s="214"/>
      <c r="R154" s="214"/>
      <c r="S154" s="214"/>
      <c r="T154" s="215"/>
      <c r="AT154" s="209" t="s">
        <v>163</v>
      </c>
      <c r="AU154" s="209" t="s">
        <v>89</v>
      </c>
      <c r="AV154" s="13" t="s">
        <v>89</v>
      </c>
      <c r="AW154" s="13" t="s">
        <v>42</v>
      </c>
      <c r="AX154" s="13" t="s">
        <v>82</v>
      </c>
      <c r="AY154" s="209" t="s">
        <v>152</v>
      </c>
    </row>
    <row r="155" spans="2:65" s="13" customFormat="1">
      <c r="B155" s="208"/>
      <c r="D155" s="196" t="s">
        <v>163</v>
      </c>
      <c r="E155" s="209" t="s">
        <v>5</v>
      </c>
      <c r="F155" s="210" t="s">
        <v>230</v>
      </c>
      <c r="H155" s="211">
        <v>0.78700000000000003</v>
      </c>
      <c r="I155" s="212"/>
      <c r="L155" s="208"/>
      <c r="M155" s="213"/>
      <c r="N155" s="214"/>
      <c r="O155" s="214"/>
      <c r="P155" s="214"/>
      <c r="Q155" s="214"/>
      <c r="R155" s="214"/>
      <c r="S155" s="214"/>
      <c r="T155" s="215"/>
      <c r="AT155" s="209" t="s">
        <v>163</v>
      </c>
      <c r="AU155" s="209" t="s">
        <v>89</v>
      </c>
      <c r="AV155" s="13" t="s">
        <v>89</v>
      </c>
      <c r="AW155" s="13" t="s">
        <v>42</v>
      </c>
      <c r="AX155" s="13" t="s">
        <v>82</v>
      </c>
      <c r="AY155" s="209" t="s">
        <v>152</v>
      </c>
    </row>
    <row r="156" spans="2:65" s="15" customFormat="1">
      <c r="B156" s="224"/>
      <c r="D156" s="225" t="s">
        <v>163</v>
      </c>
      <c r="E156" s="226" t="s">
        <v>5</v>
      </c>
      <c r="F156" s="227" t="s">
        <v>170</v>
      </c>
      <c r="H156" s="228">
        <v>27.018999999999998</v>
      </c>
      <c r="I156" s="229"/>
      <c r="L156" s="224"/>
      <c r="M156" s="230"/>
      <c r="N156" s="231"/>
      <c r="O156" s="231"/>
      <c r="P156" s="231"/>
      <c r="Q156" s="231"/>
      <c r="R156" s="231"/>
      <c r="S156" s="231"/>
      <c r="T156" s="232"/>
      <c r="AT156" s="233" t="s">
        <v>163</v>
      </c>
      <c r="AU156" s="233" t="s">
        <v>89</v>
      </c>
      <c r="AV156" s="15" t="s">
        <v>159</v>
      </c>
      <c r="AW156" s="15" t="s">
        <v>42</v>
      </c>
      <c r="AX156" s="15" t="s">
        <v>45</v>
      </c>
      <c r="AY156" s="233" t="s">
        <v>152</v>
      </c>
    </row>
    <row r="157" spans="2:65" s="1" customFormat="1" ht="22.5" customHeight="1">
      <c r="B157" s="183"/>
      <c r="C157" s="184" t="s">
        <v>231</v>
      </c>
      <c r="D157" s="184" t="s">
        <v>154</v>
      </c>
      <c r="E157" s="185" t="s">
        <v>232</v>
      </c>
      <c r="F157" s="186" t="s">
        <v>233</v>
      </c>
      <c r="G157" s="187" t="s">
        <v>193</v>
      </c>
      <c r="H157" s="188">
        <v>3.242</v>
      </c>
      <c r="I157" s="189"/>
      <c r="J157" s="190">
        <f>ROUND(I157*H157,2)</f>
        <v>0</v>
      </c>
      <c r="K157" s="186" t="s">
        <v>158</v>
      </c>
      <c r="L157" s="43"/>
      <c r="M157" s="191" t="s">
        <v>5</v>
      </c>
      <c r="N157" s="192" t="s">
        <v>53</v>
      </c>
      <c r="O157" s="44"/>
      <c r="P157" s="193">
        <f>O157*H157</f>
        <v>0</v>
      </c>
      <c r="Q157" s="193">
        <v>1.0601700000000001</v>
      </c>
      <c r="R157" s="193">
        <f>Q157*H157</f>
        <v>3.43707114</v>
      </c>
      <c r="S157" s="193">
        <v>0</v>
      </c>
      <c r="T157" s="194">
        <f>S157*H157</f>
        <v>0</v>
      </c>
      <c r="AR157" s="25" t="s">
        <v>159</v>
      </c>
      <c r="AT157" s="25" t="s">
        <v>154</v>
      </c>
      <c r="AU157" s="25" t="s">
        <v>89</v>
      </c>
      <c r="AY157" s="25" t="s">
        <v>152</v>
      </c>
      <c r="BE157" s="195">
        <f>IF(N157="základní",J157,0)</f>
        <v>0</v>
      </c>
      <c r="BF157" s="195">
        <f>IF(N157="snížená",J157,0)</f>
        <v>0</v>
      </c>
      <c r="BG157" s="195">
        <f>IF(N157="zákl. přenesená",J157,0)</f>
        <v>0</v>
      </c>
      <c r="BH157" s="195">
        <f>IF(N157="sníž. přenesená",J157,0)</f>
        <v>0</v>
      </c>
      <c r="BI157" s="195">
        <f>IF(N157="nulová",J157,0)</f>
        <v>0</v>
      </c>
      <c r="BJ157" s="25" t="s">
        <v>45</v>
      </c>
      <c r="BK157" s="195">
        <f>ROUND(I157*H157,2)</f>
        <v>0</v>
      </c>
      <c r="BL157" s="25" t="s">
        <v>159</v>
      </c>
      <c r="BM157" s="25" t="s">
        <v>234</v>
      </c>
    </row>
    <row r="158" spans="2:65" s="1" customFormat="1" ht="40.5">
      <c r="B158" s="43"/>
      <c r="D158" s="196" t="s">
        <v>161</v>
      </c>
      <c r="F158" s="197" t="s">
        <v>235</v>
      </c>
      <c r="I158" s="198"/>
      <c r="L158" s="43"/>
      <c r="M158" s="199"/>
      <c r="N158" s="44"/>
      <c r="O158" s="44"/>
      <c r="P158" s="44"/>
      <c r="Q158" s="44"/>
      <c r="R158" s="44"/>
      <c r="S158" s="44"/>
      <c r="T158" s="72"/>
      <c r="AT158" s="25" t="s">
        <v>161</v>
      </c>
      <c r="AU158" s="25" t="s">
        <v>89</v>
      </c>
    </row>
    <row r="159" spans="2:65" s="12" customFormat="1">
      <c r="B159" s="200"/>
      <c r="D159" s="196" t="s">
        <v>163</v>
      </c>
      <c r="E159" s="201" t="s">
        <v>5</v>
      </c>
      <c r="F159" s="202" t="s">
        <v>211</v>
      </c>
      <c r="H159" s="203" t="s">
        <v>5</v>
      </c>
      <c r="I159" s="204"/>
      <c r="L159" s="200"/>
      <c r="M159" s="205"/>
      <c r="N159" s="206"/>
      <c r="O159" s="206"/>
      <c r="P159" s="206"/>
      <c r="Q159" s="206"/>
      <c r="R159" s="206"/>
      <c r="S159" s="206"/>
      <c r="T159" s="207"/>
      <c r="AT159" s="203" t="s">
        <v>163</v>
      </c>
      <c r="AU159" s="203" t="s">
        <v>89</v>
      </c>
      <c r="AV159" s="12" t="s">
        <v>45</v>
      </c>
      <c r="AW159" s="12" t="s">
        <v>42</v>
      </c>
      <c r="AX159" s="12" t="s">
        <v>82</v>
      </c>
      <c r="AY159" s="203" t="s">
        <v>152</v>
      </c>
    </row>
    <row r="160" spans="2:65" s="12" customFormat="1">
      <c r="B160" s="200"/>
      <c r="D160" s="196" t="s">
        <v>163</v>
      </c>
      <c r="E160" s="201" t="s">
        <v>5</v>
      </c>
      <c r="F160" s="202" t="s">
        <v>165</v>
      </c>
      <c r="H160" s="203" t="s">
        <v>5</v>
      </c>
      <c r="I160" s="204"/>
      <c r="L160" s="200"/>
      <c r="M160" s="205"/>
      <c r="N160" s="206"/>
      <c r="O160" s="206"/>
      <c r="P160" s="206"/>
      <c r="Q160" s="206"/>
      <c r="R160" s="206"/>
      <c r="S160" s="206"/>
      <c r="T160" s="207"/>
      <c r="AT160" s="203" t="s">
        <v>163</v>
      </c>
      <c r="AU160" s="203" t="s">
        <v>89</v>
      </c>
      <c r="AV160" s="12" t="s">
        <v>45</v>
      </c>
      <c r="AW160" s="12" t="s">
        <v>42</v>
      </c>
      <c r="AX160" s="12" t="s">
        <v>82</v>
      </c>
      <c r="AY160" s="203" t="s">
        <v>152</v>
      </c>
    </row>
    <row r="161" spans="2:65" s="13" customFormat="1">
      <c r="B161" s="208"/>
      <c r="D161" s="196" t="s">
        <v>163</v>
      </c>
      <c r="E161" s="209" t="s">
        <v>5</v>
      </c>
      <c r="F161" s="210" t="s">
        <v>236</v>
      </c>
      <c r="H161" s="211">
        <v>3.242</v>
      </c>
      <c r="I161" s="212"/>
      <c r="L161" s="208"/>
      <c r="M161" s="213"/>
      <c r="N161" s="214"/>
      <c r="O161" s="214"/>
      <c r="P161" s="214"/>
      <c r="Q161" s="214"/>
      <c r="R161" s="214"/>
      <c r="S161" s="214"/>
      <c r="T161" s="215"/>
      <c r="AT161" s="209" t="s">
        <v>163</v>
      </c>
      <c r="AU161" s="209" t="s">
        <v>89</v>
      </c>
      <c r="AV161" s="13" t="s">
        <v>89</v>
      </c>
      <c r="AW161" s="13" t="s">
        <v>42</v>
      </c>
      <c r="AX161" s="13" t="s">
        <v>82</v>
      </c>
      <c r="AY161" s="209" t="s">
        <v>152</v>
      </c>
    </row>
    <row r="162" spans="2:65" s="15" customFormat="1">
      <c r="B162" s="224"/>
      <c r="D162" s="225" t="s">
        <v>163</v>
      </c>
      <c r="E162" s="226" t="s">
        <v>5</v>
      </c>
      <c r="F162" s="227" t="s">
        <v>170</v>
      </c>
      <c r="H162" s="228">
        <v>3.242</v>
      </c>
      <c r="I162" s="229"/>
      <c r="L162" s="224"/>
      <c r="M162" s="230"/>
      <c r="N162" s="231"/>
      <c r="O162" s="231"/>
      <c r="P162" s="231"/>
      <c r="Q162" s="231"/>
      <c r="R162" s="231"/>
      <c r="S162" s="231"/>
      <c r="T162" s="232"/>
      <c r="AT162" s="233" t="s">
        <v>163</v>
      </c>
      <c r="AU162" s="233" t="s">
        <v>89</v>
      </c>
      <c r="AV162" s="15" t="s">
        <v>159</v>
      </c>
      <c r="AW162" s="15" t="s">
        <v>42</v>
      </c>
      <c r="AX162" s="15" t="s">
        <v>45</v>
      </c>
      <c r="AY162" s="233" t="s">
        <v>152</v>
      </c>
    </row>
    <row r="163" spans="2:65" s="1" customFormat="1" ht="31.5" customHeight="1">
      <c r="B163" s="183"/>
      <c r="C163" s="184" t="s">
        <v>237</v>
      </c>
      <c r="D163" s="184" t="s">
        <v>154</v>
      </c>
      <c r="E163" s="185" t="s">
        <v>238</v>
      </c>
      <c r="F163" s="186" t="s">
        <v>239</v>
      </c>
      <c r="G163" s="187" t="s">
        <v>157</v>
      </c>
      <c r="H163" s="188">
        <v>4.32</v>
      </c>
      <c r="I163" s="189"/>
      <c r="J163" s="190">
        <f>ROUND(I163*H163,2)</f>
        <v>0</v>
      </c>
      <c r="K163" s="186" t="s">
        <v>158</v>
      </c>
      <c r="L163" s="43"/>
      <c r="M163" s="191" t="s">
        <v>5</v>
      </c>
      <c r="N163" s="192" t="s">
        <v>53</v>
      </c>
      <c r="O163" s="44"/>
      <c r="P163" s="193">
        <f>O163*H163</f>
        <v>0</v>
      </c>
      <c r="Q163" s="193">
        <v>2.45329</v>
      </c>
      <c r="R163" s="193">
        <f>Q163*H163</f>
        <v>10.598212800000001</v>
      </c>
      <c r="S163" s="193">
        <v>0</v>
      </c>
      <c r="T163" s="194">
        <f>S163*H163</f>
        <v>0</v>
      </c>
      <c r="AR163" s="25" t="s">
        <v>159</v>
      </c>
      <c r="AT163" s="25" t="s">
        <v>154</v>
      </c>
      <c r="AU163" s="25" t="s">
        <v>89</v>
      </c>
      <c r="AY163" s="25" t="s">
        <v>152</v>
      </c>
      <c r="BE163" s="195">
        <f>IF(N163="základní",J163,0)</f>
        <v>0</v>
      </c>
      <c r="BF163" s="195">
        <f>IF(N163="snížená",J163,0)</f>
        <v>0</v>
      </c>
      <c r="BG163" s="195">
        <f>IF(N163="zákl. přenesená",J163,0)</f>
        <v>0</v>
      </c>
      <c r="BH163" s="195">
        <f>IF(N163="sníž. přenesená",J163,0)</f>
        <v>0</v>
      </c>
      <c r="BI163" s="195">
        <f>IF(N163="nulová",J163,0)</f>
        <v>0</v>
      </c>
      <c r="BJ163" s="25" t="s">
        <v>45</v>
      </c>
      <c r="BK163" s="195">
        <f>ROUND(I163*H163,2)</f>
        <v>0</v>
      </c>
      <c r="BL163" s="25" t="s">
        <v>159</v>
      </c>
      <c r="BM163" s="25" t="s">
        <v>240</v>
      </c>
    </row>
    <row r="164" spans="2:65" s="1" customFormat="1" ht="121.5">
      <c r="B164" s="43"/>
      <c r="D164" s="196" t="s">
        <v>161</v>
      </c>
      <c r="F164" s="197" t="s">
        <v>241</v>
      </c>
      <c r="I164" s="198"/>
      <c r="L164" s="43"/>
      <c r="M164" s="199"/>
      <c r="N164" s="44"/>
      <c r="O164" s="44"/>
      <c r="P164" s="44"/>
      <c r="Q164" s="44"/>
      <c r="R164" s="44"/>
      <c r="S164" s="44"/>
      <c r="T164" s="72"/>
      <c r="AT164" s="25" t="s">
        <v>161</v>
      </c>
      <c r="AU164" s="25" t="s">
        <v>89</v>
      </c>
    </row>
    <row r="165" spans="2:65" s="12" customFormat="1">
      <c r="B165" s="200"/>
      <c r="D165" s="196" t="s">
        <v>163</v>
      </c>
      <c r="E165" s="201" t="s">
        <v>5</v>
      </c>
      <c r="F165" s="202" t="s">
        <v>242</v>
      </c>
      <c r="H165" s="203" t="s">
        <v>5</v>
      </c>
      <c r="I165" s="204"/>
      <c r="L165" s="200"/>
      <c r="M165" s="205"/>
      <c r="N165" s="206"/>
      <c r="O165" s="206"/>
      <c r="P165" s="206"/>
      <c r="Q165" s="206"/>
      <c r="R165" s="206"/>
      <c r="S165" s="206"/>
      <c r="T165" s="207"/>
      <c r="AT165" s="203" t="s">
        <v>163</v>
      </c>
      <c r="AU165" s="203" t="s">
        <v>89</v>
      </c>
      <c r="AV165" s="12" t="s">
        <v>45</v>
      </c>
      <c r="AW165" s="12" t="s">
        <v>42</v>
      </c>
      <c r="AX165" s="12" t="s">
        <v>82</v>
      </c>
      <c r="AY165" s="203" t="s">
        <v>152</v>
      </c>
    </row>
    <row r="166" spans="2:65" s="13" customFormat="1">
      <c r="B166" s="208"/>
      <c r="D166" s="196" t="s">
        <v>163</v>
      </c>
      <c r="E166" s="209" t="s">
        <v>5</v>
      </c>
      <c r="F166" s="210" t="s">
        <v>243</v>
      </c>
      <c r="H166" s="211">
        <v>4.32</v>
      </c>
      <c r="I166" s="212"/>
      <c r="L166" s="208"/>
      <c r="M166" s="213"/>
      <c r="N166" s="214"/>
      <c r="O166" s="214"/>
      <c r="P166" s="214"/>
      <c r="Q166" s="214"/>
      <c r="R166" s="214"/>
      <c r="S166" s="214"/>
      <c r="T166" s="215"/>
      <c r="AT166" s="209" t="s">
        <v>163</v>
      </c>
      <c r="AU166" s="209" t="s">
        <v>89</v>
      </c>
      <c r="AV166" s="13" t="s">
        <v>89</v>
      </c>
      <c r="AW166" s="13" t="s">
        <v>42</v>
      </c>
      <c r="AX166" s="13" t="s">
        <v>82</v>
      </c>
      <c r="AY166" s="209" t="s">
        <v>152</v>
      </c>
    </row>
    <row r="167" spans="2:65" s="15" customFormat="1">
      <c r="B167" s="224"/>
      <c r="D167" s="225" t="s">
        <v>163</v>
      </c>
      <c r="E167" s="226" t="s">
        <v>5</v>
      </c>
      <c r="F167" s="227" t="s">
        <v>170</v>
      </c>
      <c r="H167" s="228">
        <v>4.32</v>
      </c>
      <c r="I167" s="229"/>
      <c r="L167" s="224"/>
      <c r="M167" s="230"/>
      <c r="N167" s="231"/>
      <c r="O167" s="231"/>
      <c r="P167" s="231"/>
      <c r="Q167" s="231"/>
      <c r="R167" s="231"/>
      <c r="S167" s="231"/>
      <c r="T167" s="232"/>
      <c r="AT167" s="233" t="s">
        <v>163</v>
      </c>
      <c r="AU167" s="233" t="s">
        <v>89</v>
      </c>
      <c r="AV167" s="15" t="s">
        <v>159</v>
      </c>
      <c r="AW167" s="15" t="s">
        <v>42</v>
      </c>
      <c r="AX167" s="15" t="s">
        <v>45</v>
      </c>
      <c r="AY167" s="233" t="s">
        <v>152</v>
      </c>
    </row>
    <row r="168" spans="2:65" s="1" customFormat="1" ht="44.25" customHeight="1">
      <c r="B168" s="183"/>
      <c r="C168" s="184" t="s">
        <v>244</v>
      </c>
      <c r="D168" s="184" t="s">
        <v>154</v>
      </c>
      <c r="E168" s="185" t="s">
        <v>245</v>
      </c>
      <c r="F168" s="186" t="s">
        <v>246</v>
      </c>
      <c r="G168" s="187" t="s">
        <v>247</v>
      </c>
      <c r="H168" s="188">
        <v>7.92</v>
      </c>
      <c r="I168" s="189"/>
      <c r="J168" s="190">
        <f>ROUND(I168*H168,2)</f>
        <v>0</v>
      </c>
      <c r="K168" s="186" t="s">
        <v>158</v>
      </c>
      <c r="L168" s="43"/>
      <c r="M168" s="191" t="s">
        <v>5</v>
      </c>
      <c r="N168" s="192" t="s">
        <v>53</v>
      </c>
      <c r="O168" s="44"/>
      <c r="P168" s="193">
        <f>O168*H168</f>
        <v>0</v>
      </c>
      <c r="Q168" s="193">
        <v>1.57E-3</v>
      </c>
      <c r="R168" s="193">
        <f>Q168*H168</f>
        <v>1.24344E-2</v>
      </c>
      <c r="S168" s="193">
        <v>0</v>
      </c>
      <c r="T168" s="194">
        <f>S168*H168</f>
        <v>0</v>
      </c>
      <c r="AR168" s="25" t="s">
        <v>159</v>
      </c>
      <c r="AT168" s="25" t="s">
        <v>154</v>
      </c>
      <c r="AU168" s="25" t="s">
        <v>89</v>
      </c>
      <c r="AY168" s="25" t="s">
        <v>152</v>
      </c>
      <c r="BE168" s="195">
        <f>IF(N168="základní",J168,0)</f>
        <v>0</v>
      </c>
      <c r="BF168" s="195">
        <f>IF(N168="snížená",J168,0)</f>
        <v>0</v>
      </c>
      <c r="BG168" s="195">
        <f>IF(N168="zákl. přenesená",J168,0)</f>
        <v>0</v>
      </c>
      <c r="BH168" s="195">
        <f>IF(N168="sníž. přenesená",J168,0)</f>
        <v>0</v>
      </c>
      <c r="BI168" s="195">
        <f>IF(N168="nulová",J168,0)</f>
        <v>0</v>
      </c>
      <c r="BJ168" s="25" t="s">
        <v>45</v>
      </c>
      <c r="BK168" s="195">
        <f>ROUND(I168*H168,2)</f>
        <v>0</v>
      </c>
      <c r="BL168" s="25" t="s">
        <v>159</v>
      </c>
      <c r="BM168" s="25" t="s">
        <v>248</v>
      </c>
    </row>
    <row r="169" spans="2:65" s="1" customFormat="1" ht="40.5">
      <c r="B169" s="43"/>
      <c r="D169" s="196" t="s">
        <v>161</v>
      </c>
      <c r="F169" s="197" t="s">
        <v>249</v>
      </c>
      <c r="I169" s="198"/>
      <c r="L169" s="43"/>
      <c r="M169" s="199"/>
      <c r="N169" s="44"/>
      <c r="O169" s="44"/>
      <c r="P169" s="44"/>
      <c r="Q169" s="44"/>
      <c r="R169" s="44"/>
      <c r="S169" s="44"/>
      <c r="T169" s="72"/>
      <c r="AT169" s="25" t="s">
        <v>161</v>
      </c>
      <c r="AU169" s="25" t="s">
        <v>89</v>
      </c>
    </row>
    <row r="170" spans="2:65" s="12" customFormat="1">
      <c r="B170" s="200"/>
      <c r="D170" s="196" t="s">
        <v>163</v>
      </c>
      <c r="E170" s="201" t="s">
        <v>5</v>
      </c>
      <c r="F170" s="202" t="s">
        <v>242</v>
      </c>
      <c r="H170" s="203" t="s">
        <v>5</v>
      </c>
      <c r="I170" s="204"/>
      <c r="L170" s="200"/>
      <c r="M170" s="205"/>
      <c r="N170" s="206"/>
      <c r="O170" s="206"/>
      <c r="P170" s="206"/>
      <c r="Q170" s="206"/>
      <c r="R170" s="206"/>
      <c r="S170" s="206"/>
      <c r="T170" s="207"/>
      <c r="AT170" s="203" t="s">
        <v>163</v>
      </c>
      <c r="AU170" s="203" t="s">
        <v>89</v>
      </c>
      <c r="AV170" s="12" t="s">
        <v>45</v>
      </c>
      <c r="AW170" s="12" t="s">
        <v>42</v>
      </c>
      <c r="AX170" s="12" t="s">
        <v>82</v>
      </c>
      <c r="AY170" s="203" t="s">
        <v>152</v>
      </c>
    </row>
    <row r="171" spans="2:65" s="13" customFormat="1">
      <c r="B171" s="208"/>
      <c r="D171" s="196" t="s">
        <v>163</v>
      </c>
      <c r="E171" s="209" t="s">
        <v>5</v>
      </c>
      <c r="F171" s="210" t="s">
        <v>250</v>
      </c>
      <c r="H171" s="211">
        <v>7.92</v>
      </c>
      <c r="I171" s="212"/>
      <c r="L171" s="208"/>
      <c r="M171" s="213"/>
      <c r="N171" s="214"/>
      <c r="O171" s="214"/>
      <c r="P171" s="214"/>
      <c r="Q171" s="214"/>
      <c r="R171" s="214"/>
      <c r="S171" s="214"/>
      <c r="T171" s="215"/>
      <c r="AT171" s="209" t="s">
        <v>163</v>
      </c>
      <c r="AU171" s="209" t="s">
        <v>89</v>
      </c>
      <c r="AV171" s="13" t="s">
        <v>89</v>
      </c>
      <c r="AW171" s="13" t="s">
        <v>42</v>
      </c>
      <c r="AX171" s="13" t="s">
        <v>82</v>
      </c>
      <c r="AY171" s="209" t="s">
        <v>152</v>
      </c>
    </row>
    <row r="172" spans="2:65" s="15" customFormat="1">
      <c r="B172" s="224"/>
      <c r="D172" s="225" t="s">
        <v>163</v>
      </c>
      <c r="E172" s="226" t="s">
        <v>5</v>
      </c>
      <c r="F172" s="227" t="s">
        <v>170</v>
      </c>
      <c r="H172" s="228">
        <v>7.92</v>
      </c>
      <c r="I172" s="229"/>
      <c r="L172" s="224"/>
      <c r="M172" s="230"/>
      <c r="N172" s="231"/>
      <c r="O172" s="231"/>
      <c r="P172" s="231"/>
      <c r="Q172" s="231"/>
      <c r="R172" s="231"/>
      <c r="S172" s="231"/>
      <c r="T172" s="232"/>
      <c r="AT172" s="233" t="s">
        <v>163</v>
      </c>
      <c r="AU172" s="233" t="s">
        <v>89</v>
      </c>
      <c r="AV172" s="15" t="s">
        <v>159</v>
      </c>
      <c r="AW172" s="15" t="s">
        <v>42</v>
      </c>
      <c r="AX172" s="15" t="s">
        <v>45</v>
      </c>
      <c r="AY172" s="233" t="s">
        <v>152</v>
      </c>
    </row>
    <row r="173" spans="2:65" s="1" customFormat="1" ht="44.25" customHeight="1">
      <c r="B173" s="183"/>
      <c r="C173" s="184" t="s">
        <v>251</v>
      </c>
      <c r="D173" s="184" t="s">
        <v>154</v>
      </c>
      <c r="E173" s="185" t="s">
        <v>252</v>
      </c>
      <c r="F173" s="186" t="s">
        <v>253</v>
      </c>
      <c r="G173" s="187" t="s">
        <v>247</v>
      </c>
      <c r="H173" s="188">
        <v>7.92</v>
      </c>
      <c r="I173" s="189"/>
      <c r="J173" s="190">
        <f>ROUND(I173*H173,2)</f>
        <v>0</v>
      </c>
      <c r="K173" s="186" t="s">
        <v>158</v>
      </c>
      <c r="L173" s="43"/>
      <c r="M173" s="191" t="s">
        <v>5</v>
      </c>
      <c r="N173" s="192" t="s">
        <v>53</v>
      </c>
      <c r="O173" s="44"/>
      <c r="P173" s="193">
        <f>O173*H173</f>
        <v>0</v>
      </c>
      <c r="Q173" s="193">
        <v>0</v>
      </c>
      <c r="R173" s="193">
        <f>Q173*H173</f>
        <v>0</v>
      </c>
      <c r="S173" s="193">
        <v>0</v>
      </c>
      <c r="T173" s="194">
        <f>S173*H173</f>
        <v>0</v>
      </c>
      <c r="AR173" s="25" t="s">
        <v>159</v>
      </c>
      <c r="AT173" s="25" t="s">
        <v>154</v>
      </c>
      <c r="AU173" s="25" t="s">
        <v>89</v>
      </c>
      <c r="AY173" s="25" t="s">
        <v>152</v>
      </c>
      <c r="BE173" s="195">
        <f>IF(N173="základní",J173,0)</f>
        <v>0</v>
      </c>
      <c r="BF173" s="195">
        <f>IF(N173="snížená",J173,0)</f>
        <v>0</v>
      </c>
      <c r="BG173" s="195">
        <f>IF(N173="zákl. přenesená",J173,0)</f>
        <v>0</v>
      </c>
      <c r="BH173" s="195">
        <f>IF(N173="sníž. přenesená",J173,0)</f>
        <v>0</v>
      </c>
      <c r="BI173" s="195">
        <f>IF(N173="nulová",J173,0)</f>
        <v>0</v>
      </c>
      <c r="BJ173" s="25" t="s">
        <v>45</v>
      </c>
      <c r="BK173" s="195">
        <f>ROUND(I173*H173,2)</f>
        <v>0</v>
      </c>
      <c r="BL173" s="25" t="s">
        <v>159</v>
      </c>
      <c r="BM173" s="25" t="s">
        <v>254</v>
      </c>
    </row>
    <row r="174" spans="2:65" s="1" customFormat="1" ht="40.5">
      <c r="B174" s="43"/>
      <c r="D174" s="225" t="s">
        <v>161</v>
      </c>
      <c r="F174" s="236" t="s">
        <v>249</v>
      </c>
      <c r="I174" s="198"/>
      <c r="L174" s="43"/>
      <c r="M174" s="199"/>
      <c r="N174" s="44"/>
      <c r="O174" s="44"/>
      <c r="P174" s="44"/>
      <c r="Q174" s="44"/>
      <c r="R174" s="44"/>
      <c r="S174" s="44"/>
      <c r="T174" s="72"/>
      <c r="AT174" s="25" t="s">
        <v>161</v>
      </c>
      <c r="AU174" s="25" t="s">
        <v>89</v>
      </c>
    </row>
    <row r="175" spans="2:65" s="1" customFormat="1" ht="44.25" customHeight="1">
      <c r="B175" s="183"/>
      <c r="C175" s="184" t="s">
        <v>11</v>
      </c>
      <c r="D175" s="184" t="s">
        <v>154</v>
      </c>
      <c r="E175" s="185" t="s">
        <v>255</v>
      </c>
      <c r="F175" s="186" t="s">
        <v>256</v>
      </c>
      <c r="G175" s="187" t="s">
        <v>193</v>
      </c>
      <c r="H175" s="188">
        <v>0.71299999999999997</v>
      </c>
      <c r="I175" s="189"/>
      <c r="J175" s="190">
        <f>ROUND(I175*H175,2)</f>
        <v>0</v>
      </c>
      <c r="K175" s="186" t="s">
        <v>158</v>
      </c>
      <c r="L175" s="43"/>
      <c r="M175" s="191" t="s">
        <v>5</v>
      </c>
      <c r="N175" s="192" t="s">
        <v>53</v>
      </c>
      <c r="O175" s="44"/>
      <c r="P175" s="193">
        <f>O175*H175</f>
        <v>0</v>
      </c>
      <c r="Q175" s="193">
        <v>1.05871</v>
      </c>
      <c r="R175" s="193">
        <f>Q175*H175</f>
        <v>0.75486023000000002</v>
      </c>
      <c r="S175" s="193">
        <v>0</v>
      </c>
      <c r="T175" s="194">
        <f>S175*H175</f>
        <v>0</v>
      </c>
      <c r="AR175" s="25" t="s">
        <v>159</v>
      </c>
      <c r="AT175" s="25" t="s">
        <v>154</v>
      </c>
      <c r="AU175" s="25" t="s">
        <v>89</v>
      </c>
      <c r="AY175" s="25" t="s">
        <v>152</v>
      </c>
      <c r="BE175" s="195">
        <f>IF(N175="základní",J175,0)</f>
        <v>0</v>
      </c>
      <c r="BF175" s="195">
        <f>IF(N175="snížená",J175,0)</f>
        <v>0</v>
      </c>
      <c r="BG175" s="195">
        <f>IF(N175="zákl. přenesená",J175,0)</f>
        <v>0</v>
      </c>
      <c r="BH175" s="195">
        <f>IF(N175="sníž. přenesená",J175,0)</f>
        <v>0</v>
      </c>
      <c r="BI175" s="195">
        <f>IF(N175="nulová",J175,0)</f>
        <v>0</v>
      </c>
      <c r="BJ175" s="25" t="s">
        <v>45</v>
      </c>
      <c r="BK175" s="195">
        <f>ROUND(I175*H175,2)</f>
        <v>0</v>
      </c>
      <c r="BL175" s="25" t="s">
        <v>159</v>
      </c>
      <c r="BM175" s="25" t="s">
        <v>257</v>
      </c>
    </row>
    <row r="176" spans="2:65" s="12" customFormat="1">
      <c r="B176" s="200"/>
      <c r="D176" s="196" t="s">
        <v>163</v>
      </c>
      <c r="E176" s="201" t="s">
        <v>5</v>
      </c>
      <c r="F176" s="202" t="s">
        <v>242</v>
      </c>
      <c r="H176" s="203" t="s">
        <v>5</v>
      </c>
      <c r="I176" s="204"/>
      <c r="L176" s="200"/>
      <c r="M176" s="205"/>
      <c r="N176" s="206"/>
      <c r="O176" s="206"/>
      <c r="P176" s="206"/>
      <c r="Q176" s="206"/>
      <c r="R176" s="206"/>
      <c r="S176" s="206"/>
      <c r="T176" s="207"/>
      <c r="AT176" s="203" t="s">
        <v>163</v>
      </c>
      <c r="AU176" s="203" t="s">
        <v>89</v>
      </c>
      <c r="AV176" s="12" t="s">
        <v>45</v>
      </c>
      <c r="AW176" s="12" t="s">
        <v>42</v>
      </c>
      <c r="AX176" s="12" t="s">
        <v>82</v>
      </c>
      <c r="AY176" s="203" t="s">
        <v>152</v>
      </c>
    </row>
    <row r="177" spans="2:65" s="13" customFormat="1">
      <c r="B177" s="208"/>
      <c r="D177" s="196" t="s">
        <v>163</v>
      </c>
      <c r="E177" s="209" t="s">
        <v>5</v>
      </c>
      <c r="F177" s="210" t="s">
        <v>258</v>
      </c>
      <c r="H177" s="211">
        <v>0.71299999999999997</v>
      </c>
      <c r="I177" s="212"/>
      <c r="L177" s="208"/>
      <c r="M177" s="213"/>
      <c r="N177" s="214"/>
      <c r="O177" s="214"/>
      <c r="P177" s="214"/>
      <c r="Q177" s="214"/>
      <c r="R177" s="214"/>
      <c r="S177" s="214"/>
      <c r="T177" s="215"/>
      <c r="AT177" s="209" t="s">
        <v>163</v>
      </c>
      <c r="AU177" s="209" t="s">
        <v>89</v>
      </c>
      <c r="AV177" s="13" t="s">
        <v>89</v>
      </c>
      <c r="AW177" s="13" t="s">
        <v>42</v>
      </c>
      <c r="AX177" s="13" t="s">
        <v>82</v>
      </c>
      <c r="AY177" s="209" t="s">
        <v>152</v>
      </c>
    </row>
    <row r="178" spans="2:65" s="15" customFormat="1">
      <c r="B178" s="224"/>
      <c r="D178" s="225" t="s">
        <v>163</v>
      </c>
      <c r="E178" s="226" t="s">
        <v>5</v>
      </c>
      <c r="F178" s="227" t="s">
        <v>170</v>
      </c>
      <c r="H178" s="228">
        <v>0.71299999999999997</v>
      </c>
      <c r="I178" s="229"/>
      <c r="L178" s="224"/>
      <c r="M178" s="230"/>
      <c r="N178" s="231"/>
      <c r="O178" s="231"/>
      <c r="P178" s="231"/>
      <c r="Q178" s="231"/>
      <c r="R178" s="231"/>
      <c r="S178" s="231"/>
      <c r="T178" s="232"/>
      <c r="AT178" s="233" t="s">
        <v>163</v>
      </c>
      <c r="AU178" s="233" t="s">
        <v>89</v>
      </c>
      <c r="AV178" s="15" t="s">
        <v>159</v>
      </c>
      <c r="AW178" s="15" t="s">
        <v>42</v>
      </c>
      <c r="AX178" s="15" t="s">
        <v>45</v>
      </c>
      <c r="AY178" s="233" t="s">
        <v>152</v>
      </c>
    </row>
    <row r="179" spans="2:65" s="1" customFormat="1" ht="31.5" customHeight="1">
      <c r="B179" s="183"/>
      <c r="C179" s="184" t="s">
        <v>259</v>
      </c>
      <c r="D179" s="184" t="s">
        <v>154</v>
      </c>
      <c r="E179" s="185" t="s">
        <v>260</v>
      </c>
      <c r="F179" s="186" t="s">
        <v>261</v>
      </c>
      <c r="G179" s="187" t="s">
        <v>262</v>
      </c>
      <c r="H179" s="188">
        <v>16</v>
      </c>
      <c r="I179" s="189"/>
      <c r="J179" s="190">
        <f>ROUND(I179*H179,2)</f>
        <v>0</v>
      </c>
      <c r="K179" s="186" t="s">
        <v>158</v>
      </c>
      <c r="L179" s="43"/>
      <c r="M179" s="191" t="s">
        <v>5</v>
      </c>
      <c r="N179" s="192" t="s">
        <v>53</v>
      </c>
      <c r="O179" s="44"/>
      <c r="P179" s="193">
        <f>O179*H179</f>
        <v>0</v>
      </c>
      <c r="Q179" s="193">
        <v>1.3999999999999999E-4</v>
      </c>
      <c r="R179" s="193">
        <f>Q179*H179</f>
        <v>2.2399999999999998E-3</v>
      </c>
      <c r="S179" s="193">
        <v>0</v>
      </c>
      <c r="T179" s="194">
        <f>S179*H179</f>
        <v>0</v>
      </c>
      <c r="AR179" s="25" t="s">
        <v>159</v>
      </c>
      <c r="AT179" s="25" t="s">
        <v>154</v>
      </c>
      <c r="AU179" s="25" t="s">
        <v>89</v>
      </c>
      <c r="AY179" s="25" t="s">
        <v>152</v>
      </c>
      <c r="BE179" s="195">
        <f>IF(N179="základní",J179,0)</f>
        <v>0</v>
      </c>
      <c r="BF179" s="195">
        <f>IF(N179="snížená",J179,0)</f>
        <v>0</v>
      </c>
      <c r="BG179" s="195">
        <f>IF(N179="zákl. přenesená",J179,0)</f>
        <v>0</v>
      </c>
      <c r="BH179" s="195">
        <f>IF(N179="sníž. přenesená",J179,0)</f>
        <v>0</v>
      </c>
      <c r="BI179" s="195">
        <f>IF(N179="nulová",J179,0)</f>
        <v>0</v>
      </c>
      <c r="BJ179" s="25" t="s">
        <v>45</v>
      </c>
      <c r="BK179" s="195">
        <f>ROUND(I179*H179,2)</f>
        <v>0</v>
      </c>
      <c r="BL179" s="25" t="s">
        <v>159</v>
      </c>
      <c r="BM179" s="25" t="s">
        <v>263</v>
      </c>
    </row>
    <row r="180" spans="2:65" s="1" customFormat="1" ht="135">
      <c r="B180" s="43"/>
      <c r="D180" s="225" t="s">
        <v>161</v>
      </c>
      <c r="F180" s="236" t="s">
        <v>264</v>
      </c>
      <c r="I180" s="198"/>
      <c r="L180" s="43"/>
      <c r="M180" s="199"/>
      <c r="N180" s="44"/>
      <c r="O180" s="44"/>
      <c r="P180" s="44"/>
      <c r="Q180" s="44"/>
      <c r="R180" s="44"/>
      <c r="S180" s="44"/>
      <c r="T180" s="72"/>
      <c r="AT180" s="25" t="s">
        <v>161</v>
      </c>
      <c r="AU180" s="25" t="s">
        <v>89</v>
      </c>
    </row>
    <row r="181" spans="2:65" s="1" customFormat="1" ht="22.5" customHeight="1">
      <c r="B181" s="183"/>
      <c r="C181" s="237" t="s">
        <v>265</v>
      </c>
      <c r="D181" s="237" t="s">
        <v>266</v>
      </c>
      <c r="E181" s="238" t="s">
        <v>267</v>
      </c>
      <c r="F181" s="239" t="s">
        <v>268</v>
      </c>
      <c r="G181" s="240" t="s">
        <v>157</v>
      </c>
      <c r="H181" s="241">
        <v>4.585</v>
      </c>
      <c r="I181" s="242"/>
      <c r="J181" s="243">
        <f>ROUND(I181*H181,2)</f>
        <v>0</v>
      </c>
      <c r="K181" s="239" t="s">
        <v>158</v>
      </c>
      <c r="L181" s="244"/>
      <c r="M181" s="245" t="s">
        <v>5</v>
      </c>
      <c r="N181" s="246" t="s">
        <v>53</v>
      </c>
      <c r="O181" s="44"/>
      <c r="P181" s="193">
        <f>O181*H181</f>
        <v>0</v>
      </c>
      <c r="Q181" s="193">
        <v>2.4289999999999998</v>
      </c>
      <c r="R181" s="193">
        <f>Q181*H181</f>
        <v>11.136965</v>
      </c>
      <c r="S181" s="193">
        <v>0</v>
      </c>
      <c r="T181" s="194">
        <f>S181*H181</f>
        <v>0</v>
      </c>
      <c r="AR181" s="25" t="s">
        <v>206</v>
      </c>
      <c r="AT181" s="25" t="s">
        <v>266</v>
      </c>
      <c r="AU181" s="25" t="s">
        <v>89</v>
      </c>
      <c r="AY181" s="25" t="s">
        <v>152</v>
      </c>
      <c r="BE181" s="195">
        <f>IF(N181="základní",J181,0)</f>
        <v>0</v>
      </c>
      <c r="BF181" s="195">
        <f>IF(N181="snížená",J181,0)</f>
        <v>0</v>
      </c>
      <c r="BG181" s="195">
        <f>IF(N181="zákl. přenesená",J181,0)</f>
        <v>0</v>
      </c>
      <c r="BH181" s="195">
        <f>IF(N181="sníž. přenesená",J181,0)</f>
        <v>0</v>
      </c>
      <c r="BI181" s="195">
        <f>IF(N181="nulová",J181,0)</f>
        <v>0</v>
      </c>
      <c r="BJ181" s="25" t="s">
        <v>45</v>
      </c>
      <c r="BK181" s="195">
        <f>ROUND(I181*H181,2)</f>
        <v>0</v>
      </c>
      <c r="BL181" s="25" t="s">
        <v>159</v>
      </c>
      <c r="BM181" s="25" t="s">
        <v>269</v>
      </c>
    </row>
    <row r="182" spans="2:65" s="13" customFormat="1">
      <c r="B182" s="208"/>
      <c r="D182" s="196" t="s">
        <v>163</v>
      </c>
      <c r="E182" s="209" t="s">
        <v>5</v>
      </c>
      <c r="F182" s="210" t="s">
        <v>270</v>
      </c>
      <c r="H182" s="211">
        <v>4.367</v>
      </c>
      <c r="I182" s="212"/>
      <c r="L182" s="208"/>
      <c r="M182" s="213"/>
      <c r="N182" s="214"/>
      <c r="O182" s="214"/>
      <c r="P182" s="214"/>
      <c r="Q182" s="214"/>
      <c r="R182" s="214"/>
      <c r="S182" s="214"/>
      <c r="T182" s="215"/>
      <c r="AT182" s="209" t="s">
        <v>163</v>
      </c>
      <c r="AU182" s="209" t="s">
        <v>89</v>
      </c>
      <c r="AV182" s="13" t="s">
        <v>89</v>
      </c>
      <c r="AW182" s="13" t="s">
        <v>42</v>
      </c>
      <c r="AX182" s="13" t="s">
        <v>82</v>
      </c>
      <c r="AY182" s="209" t="s">
        <v>152</v>
      </c>
    </row>
    <row r="183" spans="2:65" s="13" customFormat="1">
      <c r="B183" s="208"/>
      <c r="D183" s="196" t="s">
        <v>163</v>
      </c>
      <c r="E183" s="209" t="s">
        <v>5</v>
      </c>
      <c r="F183" s="210" t="s">
        <v>271</v>
      </c>
      <c r="H183" s="211">
        <v>0.218</v>
      </c>
      <c r="I183" s="212"/>
      <c r="L183" s="208"/>
      <c r="M183" s="213"/>
      <c r="N183" s="214"/>
      <c r="O183" s="214"/>
      <c r="P183" s="214"/>
      <c r="Q183" s="214"/>
      <c r="R183" s="214"/>
      <c r="S183" s="214"/>
      <c r="T183" s="215"/>
      <c r="AT183" s="209" t="s">
        <v>163</v>
      </c>
      <c r="AU183" s="209" t="s">
        <v>89</v>
      </c>
      <c r="AV183" s="13" t="s">
        <v>89</v>
      </c>
      <c r="AW183" s="13" t="s">
        <v>42</v>
      </c>
      <c r="AX183" s="13" t="s">
        <v>82</v>
      </c>
      <c r="AY183" s="209" t="s">
        <v>152</v>
      </c>
    </row>
    <row r="184" spans="2:65" s="15" customFormat="1">
      <c r="B184" s="224"/>
      <c r="D184" s="225" t="s">
        <v>163</v>
      </c>
      <c r="E184" s="226" t="s">
        <v>5</v>
      </c>
      <c r="F184" s="227" t="s">
        <v>170</v>
      </c>
      <c r="H184" s="228">
        <v>4.585</v>
      </c>
      <c r="I184" s="229"/>
      <c r="L184" s="224"/>
      <c r="M184" s="230"/>
      <c r="N184" s="231"/>
      <c r="O184" s="231"/>
      <c r="P184" s="231"/>
      <c r="Q184" s="231"/>
      <c r="R184" s="231"/>
      <c r="S184" s="231"/>
      <c r="T184" s="232"/>
      <c r="AT184" s="233" t="s">
        <v>163</v>
      </c>
      <c r="AU184" s="233" t="s">
        <v>89</v>
      </c>
      <c r="AV184" s="15" t="s">
        <v>159</v>
      </c>
      <c r="AW184" s="15" t="s">
        <v>42</v>
      </c>
      <c r="AX184" s="15" t="s">
        <v>45</v>
      </c>
      <c r="AY184" s="233" t="s">
        <v>152</v>
      </c>
    </row>
    <row r="185" spans="2:65" s="1" customFormat="1" ht="31.5" customHeight="1">
      <c r="B185" s="183"/>
      <c r="C185" s="184" t="s">
        <v>272</v>
      </c>
      <c r="D185" s="184" t="s">
        <v>154</v>
      </c>
      <c r="E185" s="185" t="s">
        <v>273</v>
      </c>
      <c r="F185" s="186" t="s">
        <v>274</v>
      </c>
      <c r="G185" s="187" t="s">
        <v>262</v>
      </c>
      <c r="H185" s="188">
        <v>16</v>
      </c>
      <c r="I185" s="189"/>
      <c r="J185" s="190">
        <f>ROUND(I185*H185,2)</f>
        <v>0</v>
      </c>
      <c r="K185" s="186" t="s">
        <v>158</v>
      </c>
      <c r="L185" s="43"/>
      <c r="M185" s="191" t="s">
        <v>5</v>
      </c>
      <c r="N185" s="192" t="s">
        <v>53</v>
      </c>
      <c r="O185" s="44"/>
      <c r="P185" s="193">
        <f>O185*H185</f>
        <v>0</v>
      </c>
      <c r="Q185" s="193">
        <v>0</v>
      </c>
      <c r="R185" s="193">
        <f>Q185*H185</f>
        <v>0</v>
      </c>
      <c r="S185" s="193">
        <v>0</v>
      </c>
      <c r="T185" s="194">
        <f>S185*H185</f>
        <v>0</v>
      </c>
      <c r="AR185" s="25" t="s">
        <v>159</v>
      </c>
      <c r="AT185" s="25" t="s">
        <v>154</v>
      </c>
      <c r="AU185" s="25" t="s">
        <v>89</v>
      </c>
      <c r="AY185" s="25" t="s">
        <v>152</v>
      </c>
      <c r="BE185" s="195">
        <f>IF(N185="základní",J185,0)</f>
        <v>0</v>
      </c>
      <c r="BF185" s="195">
        <f>IF(N185="snížená",J185,0)</f>
        <v>0</v>
      </c>
      <c r="BG185" s="195">
        <f>IF(N185="zákl. přenesená",J185,0)</f>
        <v>0</v>
      </c>
      <c r="BH185" s="195">
        <f>IF(N185="sníž. přenesená",J185,0)</f>
        <v>0</v>
      </c>
      <c r="BI185" s="195">
        <f>IF(N185="nulová",J185,0)</f>
        <v>0</v>
      </c>
      <c r="BJ185" s="25" t="s">
        <v>45</v>
      </c>
      <c r="BK185" s="195">
        <f>ROUND(I185*H185,2)</f>
        <v>0</v>
      </c>
      <c r="BL185" s="25" t="s">
        <v>159</v>
      </c>
      <c r="BM185" s="25" t="s">
        <v>275</v>
      </c>
    </row>
    <row r="186" spans="2:65" s="1" customFormat="1" ht="135">
      <c r="B186" s="43"/>
      <c r="D186" s="196" t="s">
        <v>161</v>
      </c>
      <c r="F186" s="197" t="s">
        <v>264</v>
      </c>
      <c r="I186" s="198"/>
      <c r="L186" s="43"/>
      <c r="M186" s="199"/>
      <c r="N186" s="44"/>
      <c r="O186" s="44"/>
      <c r="P186" s="44"/>
      <c r="Q186" s="44"/>
      <c r="R186" s="44"/>
      <c r="S186" s="44"/>
      <c r="T186" s="72"/>
      <c r="AT186" s="25" t="s">
        <v>161</v>
      </c>
      <c r="AU186" s="25" t="s">
        <v>89</v>
      </c>
    </row>
    <row r="187" spans="2:65" s="11" customFormat="1" ht="29.85" customHeight="1">
      <c r="B187" s="169"/>
      <c r="D187" s="180" t="s">
        <v>81</v>
      </c>
      <c r="E187" s="181" t="s">
        <v>169</v>
      </c>
      <c r="F187" s="181" t="s">
        <v>276</v>
      </c>
      <c r="I187" s="172"/>
      <c r="J187" s="182">
        <f>BK187</f>
        <v>0</v>
      </c>
      <c r="L187" s="169"/>
      <c r="M187" s="174"/>
      <c r="N187" s="175"/>
      <c r="O187" s="175"/>
      <c r="P187" s="176">
        <f>SUM(P188:P233)</f>
        <v>0</v>
      </c>
      <c r="Q187" s="175"/>
      <c r="R187" s="176">
        <f>SUM(R188:R233)</f>
        <v>11.578091799999997</v>
      </c>
      <c r="S187" s="175"/>
      <c r="T187" s="177">
        <f>SUM(T188:T233)</f>
        <v>0</v>
      </c>
      <c r="AR187" s="170" t="s">
        <v>45</v>
      </c>
      <c r="AT187" s="178" t="s">
        <v>81</v>
      </c>
      <c r="AU187" s="178" t="s">
        <v>45</v>
      </c>
      <c r="AY187" s="170" t="s">
        <v>152</v>
      </c>
      <c r="BK187" s="179">
        <f>SUM(BK188:BK233)</f>
        <v>0</v>
      </c>
    </row>
    <row r="188" spans="2:65" s="1" customFormat="1" ht="31.5" customHeight="1">
      <c r="B188" s="183"/>
      <c r="C188" s="184" t="s">
        <v>277</v>
      </c>
      <c r="D188" s="184" t="s">
        <v>154</v>
      </c>
      <c r="E188" s="185" t="s">
        <v>278</v>
      </c>
      <c r="F188" s="186" t="s">
        <v>279</v>
      </c>
      <c r="G188" s="187" t="s">
        <v>247</v>
      </c>
      <c r="H188" s="188">
        <v>85.353999999999999</v>
      </c>
      <c r="I188" s="189"/>
      <c r="J188" s="190">
        <f>ROUND(I188*H188,2)</f>
        <v>0</v>
      </c>
      <c r="K188" s="186" t="s">
        <v>158</v>
      </c>
      <c r="L188" s="43"/>
      <c r="M188" s="191" t="s">
        <v>5</v>
      </c>
      <c r="N188" s="192" t="s">
        <v>53</v>
      </c>
      <c r="O188" s="44"/>
      <c r="P188" s="193">
        <f>O188*H188</f>
        <v>0</v>
      </c>
      <c r="Q188" s="193">
        <v>0</v>
      </c>
      <c r="R188" s="193">
        <f>Q188*H188</f>
        <v>0</v>
      </c>
      <c r="S188" s="193">
        <v>0</v>
      </c>
      <c r="T188" s="194">
        <f>S188*H188</f>
        <v>0</v>
      </c>
      <c r="AR188" s="25" t="s">
        <v>159</v>
      </c>
      <c r="AT188" s="25" t="s">
        <v>154</v>
      </c>
      <c r="AU188" s="25" t="s">
        <v>89</v>
      </c>
      <c r="AY188" s="25" t="s">
        <v>152</v>
      </c>
      <c r="BE188" s="195">
        <f>IF(N188="základní",J188,0)</f>
        <v>0</v>
      </c>
      <c r="BF188" s="195">
        <f>IF(N188="snížená",J188,0)</f>
        <v>0</v>
      </c>
      <c r="BG188" s="195">
        <f>IF(N188="zákl. přenesená",J188,0)</f>
        <v>0</v>
      </c>
      <c r="BH188" s="195">
        <f>IF(N188="sníž. přenesená",J188,0)</f>
        <v>0</v>
      </c>
      <c r="BI188" s="195">
        <f>IF(N188="nulová",J188,0)</f>
        <v>0</v>
      </c>
      <c r="BJ188" s="25" t="s">
        <v>45</v>
      </c>
      <c r="BK188" s="195">
        <f>ROUND(I188*H188,2)</f>
        <v>0</v>
      </c>
      <c r="BL188" s="25" t="s">
        <v>159</v>
      </c>
      <c r="BM188" s="25" t="s">
        <v>280</v>
      </c>
    </row>
    <row r="189" spans="2:65" s="1" customFormat="1" ht="27">
      <c r="B189" s="43"/>
      <c r="D189" s="196" t="s">
        <v>161</v>
      </c>
      <c r="F189" s="197" t="s">
        <v>281</v>
      </c>
      <c r="I189" s="198"/>
      <c r="L189" s="43"/>
      <c r="M189" s="199"/>
      <c r="N189" s="44"/>
      <c r="O189" s="44"/>
      <c r="P189" s="44"/>
      <c r="Q189" s="44"/>
      <c r="R189" s="44"/>
      <c r="S189" s="44"/>
      <c r="T189" s="72"/>
      <c r="AT189" s="25" t="s">
        <v>161</v>
      </c>
      <c r="AU189" s="25" t="s">
        <v>89</v>
      </c>
    </row>
    <row r="190" spans="2:65" s="12" customFormat="1">
      <c r="B190" s="200"/>
      <c r="D190" s="196" t="s">
        <v>163</v>
      </c>
      <c r="E190" s="201" t="s">
        <v>5</v>
      </c>
      <c r="F190" s="202" t="s">
        <v>282</v>
      </c>
      <c r="H190" s="203" t="s">
        <v>5</v>
      </c>
      <c r="I190" s="204"/>
      <c r="L190" s="200"/>
      <c r="M190" s="205"/>
      <c r="N190" s="206"/>
      <c r="O190" s="206"/>
      <c r="P190" s="206"/>
      <c r="Q190" s="206"/>
      <c r="R190" s="206"/>
      <c r="S190" s="206"/>
      <c r="T190" s="207"/>
      <c r="AT190" s="203" t="s">
        <v>163</v>
      </c>
      <c r="AU190" s="203" t="s">
        <v>89</v>
      </c>
      <c r="AV190" s="12" t="s">
        <v>45</v>
      </c>
      <c r="AW190" s="12" t="s">
        <v>42</v>
      </c>
      <c r="AX190" s="12" t="s">
        <v>82</v>
      </c>
      <c r="AY190" s="203" t="s">
        <v>152</v>
      </c>
    </row>
    <row r="191" spans="2:65" s="12" customFormat="1">
      <c r="B191" s="200"/>
      <c r="D191" s="196" t="s">
        <v>163</v>
      </c>
      <c r="E191" s="201" t="s">
        <v>5</v>
      </c>
      <c r="F191" s="202" t="s">
        <v>283</v>
      </c>
      <c r="H191" s="203" t="s">
        <v>5</v>
      </c>
      <c r="I191" s="204"/>
      <c r="L191" s="200"/>
      <c r="M191" s="205"/>
      <c r="N191" s="206"/>
      <c r="O191" s="206"/>
      <c r="P191" s="206"/>
      <c r="Q191" s="206"/>
      <c r="R191" s="206"/>
      <c r="S191" s="206"/>
      <c r="T191" s="207"/>
      <c r="AT191" s="203" t="s">
        <v>163</v>
      </c>
      <c r="AU191" s="203" t="s">
        <v>89</v>
      </c>
      <c r="AV191" s="12" t="s">
        <v>45</v>
      </c>
      <c r="AW191" s="12" t="s">
        <v>42</v>
      </c>
      <c r="AX191" s="12" t="s">
        <v>82</v>
      </c>
      <c r="AY191" s="203" t="s">
        <v>152</v>
      </c>
    </row>
    <row r="192" spans="2:65" s="13" customFormat="1">
      <c r="B192" s="208"/>
      <c r="D192" s="196" t="s">
        <v>163</v>
      </c>
      <c r="E192" s="209" t="s">
        <v>5</v>
      </c>
      <c r="F192" s="210" t="s">
        <v>284</v>
      </c>
      <c r="H192" s="211">
        <v>51.87</v>
      </c>
      <c r="I192" s="212"/>
      <c r="L192" s="208"/>
      <c r="M192" s="213"/>
      <c r="N192" s="214"/>
      <c r="O192" s="214"/>
      <c r="P192" s="214"/>
      <c r="Q192" s="214"/>
      <c r="R192" s="214"/>
      <c r="S192" s="214"/>
      <c r="T192" s="215"/>
      <c r="AT192" s="209" t="s">
        <v>163</v>
      </c>
      <c r="AU192" s="209" t="s">
        <v>89</v>
      </c>
      <c r="AV192" s="13" t="s">
        <v>89</v>
      </c>
      <c r="AW192" s="13" t="s">
        <v>42</v>
      </c>
      <c r="AX192" s="13" t="s">
        <v>82</v>
      </c>
      <c r="AY192" s="209" t="s">
        <v>152</v>
      </c>
    </row>
    <row r="193" spans="2:65" s="12" customFormat="1">
      <c r="B193" s="200"/>
      <c r="D193" s="196" t="s">
        <v>163</v>
      </c>
      <c r="E193" s="201" t="s">
        <v>5</v>
      </c>
      <c r="F193" s="202" t="s">
        <v>285</v>
      </c>
      <c r="H193" s="203" t="s">
        <v>5</v>
      </c>
      <c r="I193" s="204"/>
      <c r="L193" s="200"/>
      <c r="M193" s="205"/>
      <c r="N193" s="206"/>
      <c r="O193" s="206"/>
      <c r="P193" s="206"/>
      <c r="Q193" s="206"/>
      <c r="R193" s="206"/>
      <c r="S193" s="206"/>
      <c r="T193" s="207"/>
      <c r="AT193" s="203" t="s">
        <v>163</v>
      </c>
      <c r="AU193" s="203" t="s">
        <v>89</v>
      </c>
      <c r="AV193" s="12" t="s">
        <v>45</v>
      </c>
      <c r="AW193" s="12" t="s">
        <v>42</v>
      </c>
      <c r="AX193" s="12" t="s">
        <v>82</v>
      </c>
      <c r="AY193" s="203" t="s">
        <v>152</v>
      </c>
    </row>
    <row r="194" spans="2:65" s="13" customFormat="1">
      <c r="B194" s="208"/>
      <c r="D194" s="196" t="s">
        <v>163</v>
      </c>
      <c r="E194" s="209" t="s">
        <v>5</v>
      </c>
      <c r="F194" s="210" t="s">
        <v>286</v>
      </c>
      <c r="H194" s="211">
        <v>30.268000000000001</v>
      </c>
      <c r="I194" s="212"/>
      <c r="L194" s="208"/>
      <c r="M194" s="213"/>
      <c r="N194" s="214"/>
      <c r="O194" s="214"/>
      <c r="P194" s="214"/>
      <c r="Q194" s="214"/>
      <c r="R194" s="214"/>
      <c r="S194" s="214"/>
      <c r="T194" s="215"/>
      <c r="AT194" s="209" t="s">
        <v>163</v>
      </c>
      <c r="AU194" s="209" t="s">
        <v>89</v>
      </c>
      <c r="AV194" s="13" t="s">
        <v>89</v>
      </c>
      <c r="AW194" s="13" t="s">
        <v>42</v>
      </c>
      <c r="AX194" s="13" t="s">
        <v>82</v>
      </c>
      <c r="AY194" s="209" t="s">
        <v>152</v>
      </c>
    </row>
    <row r="195" spans="2:65" s="13" customFormat="1">
      <c r="B195" s="208"/>
      <c r="D195" s="196" t="s">
        <v>163</v>
      </c>
      <c r="E195" s="209" t="s">
        <v>5</v>
      </c>
      <c r="F195" s="210" t="s">
        <v>287</v>
      </c>
      <c r="H195" s="211">
        <v>-3.5459999999999998</v>
      </c>
      <c r="I195" s="212"/>
      <c r="L195" s="208"/>
      <c r="M195" s="213"/>
      <c r="N195" s="214"/>
      <c r="O195" s="214"/>
      <c r="P195" s="214"/>
      <c r="Q195" s="214"/>
      <c r="R195" s="214"/>
      <c r="S195" s="214"/>
      <c r="T195" s="215"/>
      <c r="AT195" s="209" t="s">
        <v>163</v>
      </c>
      <c r="AU195" s="209" t="s">
        <v>89</v>
      </c>
      <c r="AV195" s="13" t="s">
        <v>89</v>
      </c>
      <c r="AW195" s="13" t="s">
        <v>42</v>
      </c>
      <c r="AX195" s="13" t="s">
        <v>82</v>
      </c>
      <c r="AY195" s="209" t="s">
        <v>152</v>
      </c>
    </row>
    <row r="196" spans="2:65" s="12" customFormat="1">
      <c r="B196" s="200"/>
      <c r="D196" s="196" t="s">
        <v>163</v>
      </c>
      <c r="E196" s="201" t="s">
        <v>5</v>
      </c>
      <c r="F196" s="202" t="s">
        <v>288</v>
      </c>
      <c r="H196" s="203" t="s">
        <v>5</v>
      </c>
      <c r="I196" s="204"/>
      <c r="L196" s="200"/>
      <c r="M196" s="205"/>
      <c r="N196" s="206"/>
      <c r="O196" s="206"/>
      <c r="P196" s="206"/>
      <c r="Q196" s="206"/>
      <c r="R196" s="206"/>
      <c r="S196" s="206"/>
      <c r="T196" s="207"/>
      <c r="AT196" s="203" t="s">
        <v>163</v>
      </c>
      <c r="AU196" s="203" t="s">
        <v>89</v>
      </c>
      <c r="AV196" s="12" t="s">
        <v>45</v>
      </c>
      <c r="AW196" s="12" t="s">
        <v>42</v>
      </c>
      <c r="AX196" s="12" t="s">
        <v>82</v>
      </c>
      <c r="AY196" s="203" t="s">
        <v>152</v>
      </c>
    </row>
    <row r="197" spans="2:65" s="13" customFormat="1">
      <c r="B197" s="208"/>
      <c r="D197" s="196" t="s">
        <v>163</v>
      </c>
      <c r="E197" s="209" t="s">
        <v>5</v>
      </c>
      <c r="F197" s="210" t="s">
        <v>289</v>
      </c>
      <c r="H197" s="211">
        <v>6.7619999999999996</v>
      </c>
      <c r="I197" s="212"/>
      <c r="L197" s="208"/>
      <c r="M197" s="213"/>
      <c r="N197" s="214"/>
      <c r="O197" s="214"/>
      <c r="P197" s="214"/>
      <c r="Q197" s="214"/>
      <c r="R197" s="214"/>
      <c r="S197" s="214"/>
      <c r="T197" s="215"/>
      <c r="AT197" s="209" t="s">
        <v>163</v>
      </c>
      <c r="AU197" s="209" t="s">
        <v>89</v>
      </c>
      <c r="AV197" s="13" t="s">
        <v>89</v>
      </c>
      <c r="AW197" s="13" t="s">
        <v>42</v>
      </c>
      <c r="AX197" s="13" t="s">
        <v>82</v>
      </c>
      <c r="AY197" s="209" t="s">
        <v>152</v>
      </c>
    </row>
    <row r="198" spans="2:65" s="15" customFormat="1">
      <c r="B198" s="224"/>
      <c r="D198" s="225" t="s">
        <v>163</v>
      </c>
      <c r="E198" s="226" t="s">
        <v>5</v>
      </c>
      <c r="F198" s="227" t="s">
        <v>170</v>
      </c>
      <c r="H198" s="228">
        <v>85.353999999999999</v>
      </c>
      <c r="I198" s="229"/>
      <c r="L198" s="224"/>
      <c r="M198" s="230"/>
      <c r="N198" s="231"/>
      <c r="O198" s="231"/>
      <c r="P198" s="231"/>
      <c r="Q198" s="231"/>
      <c r="R198" s="231"/>
      <c r="S198" s="231"/>
      <c r="T198" s="232"/>
      <c r="AT198" s="233" t="s">
        <v>163</v>
      </c>
      <c r="AU198" s="233" t="s">
        <v>89</v>
      </c>
      <c r="AV198" s="15" t="s">
        <v>159</v>
      </c>
      <c r="AW198" s="15" t="s">
        <v>42</v>
      </c>
      <c r="AX198" s="15" t="s">
        <v>45</v>
      </c>
      <c r="AY198" s="233" t="s">
        <v>152</v>
      </c>
    </row>
    <row r="199" spans="2:65" s="1" customFormat="1" ht="31.5" customHeight="1">
      <c r="B199" s="183"/>
      <c r="C199" s="184" t="s">
        <v>290</v>
      </c>
      <c r="D199" s="184" t="s">
        <v>154</v>
      </c>
      <c r="E199" s="185" t="s">
        <v>291</v>
      </c>
      <c r="F199" s="186" t="s">
        <v>292</v>
      </c>
      <c r="G199" s="187" t="s">
        <v>293</v>
      </c>
      <c r="H199" s="188">
        <v>1</v>
      </c>
      <c r="I199" s="189"/>
      <c r="J199" s="190">
        <f>ROUND(I199*H199,2)</f>
        <v>0</v>
      </c>
      <c r="K199" s="186" t="s">
        <v>158</v>
      </c>
      <c r="L199" s="43"/>
      <c r="M199" s="191" t="s">
        <v>5</v>
      </c>
      <c r="N199" s="192" t="s">
        <v>53</v>
      </c>
      <c r="O199" s="44"/>
      <c r="P199" s="193">
        <f>O199*H199</f>
        <v>0</v>
      </c>
      <c r="Q199" s="193">
        <v>4.9070000000000003E-2</v>
      </c>
      <c r="R199" s="193">
        <f>Q199*H199</f>
        <v>4.9070000000000003E-2</v>
      </c>
      <c r="S199" s="193">
        <v>0</v>
      </c>
      <c r="T199" s="194">
        <f>S199*H199</f>
        <v>0</v>
      </c>
      <c r="AR199" s="25" t="s">
        <v>159</v>
      </c>
      <c r="AT199" s="25" t="s">
        <v>154</v>
      </c>
      <c r="AU199" s="25" t="s">
        <v>89</v>
      </c>
      <c r="AY199" s="25" t="s">
        <v>152</v>
      </c>
      <c r="BE199" s="195">
        <f>IF(N199="základní",J199,0)</f>
        <v>0</v>
      </c>
      <c r="BF199" s="195">
        <f>IF(N199="snížená",J199,0)</f>
        <v>0</v>
      </c>
      <c r="BG199" s="195">
        <f>IF(N199="zákl. přenesená",J199,0)</f>
        <v>0</v>
      </c>
      <c r="BH199" s="195">
        <f>IF(N199="sníž. přenesená",J199,0)</f>
        <v>0</v>
      </c>
      <c r="BI199" s="195">
        <f>IF(N199="nulová",J199,0)</f>
        <v>0</v>
      </c>
      <c r="BJ199" s="25" t="s">
        <v>45</v>
      </c>
      <c r="BK199" s="195">
        <f>ROUND(I199*H199,2)</f>
        <v>0</v>
      </c>
      <c r="BL199" s="25" t="s">
        <v>159</v>
      </c>
      <c r="BM199" s="25" t="s">
        <v>294</v>
      </c>
    </row>
    <row r="200" spans="2:65" s="1" customFormat="1" ht="81">
      <c r="B200" s="43"/>
      <c r="D200" s="196" t="s">
        <v>161</v>
      </c>
      <c r="F200" s="197" t="s">
        <v>295</v>
      </c>
      <c r="I200" s="198"/>
      <c r="L200" s="43"/>
      <c r="M200" s="199"/>
      <c r="N200" s="44"/>
      <c r="O200" s="44"/>
      <c r="P200" s="44"/>
      <c r="Q200" s="44"/>
      <c r="R200" s="44"/>
      <c r="S200" s="44"/>
      <c r="T200" s="72"/>
      <c r="AT200" s="25" t="s">
        <v>161</v>
      </c>
      <c r="AU200" s="25" t="s">
        <v>89</v>
      </c>
    </row>
    <row r="201" spans="2:65" s="12" customFormat="1">
      <c r="B201" s="200"/>
      <c r="D201" s="196" t="s">
        <v>163</v>
      </c>
      <c r="E201" s="201" t="s">
        <v>5</v>
      </c>
      <c r="F201" s="202" t="s">
        <v>296</v>
      </c>
      <c r="H201" s="203" t="s">
        <v>5</v>
      </c>
      <c r="I201" s="204"/>
      <c r="L201" s="200"/>
      <c r="M201" s="205"/>
      <c r="N201" s="206"/>
      <c r="O201" s="206"/>
      <c r="P201" s="206"/>
      <c r="Q201" s="206"/>
      <c r="R201" s="206"/>
      <c r="S201" s="206"/>
      <c r="T201" s="207"/>
      <c r="AT201" s="203" t="s">
        <v>163</v>
      </c>
      <c r="AU201" s="203" t="s">
        <v>89</v>
      </c>
      <c r="AV201" s="12" t="s">
        <v>45</v>
      </c>
      <c r="AW201" s="12" t="s">
        <v>42</v>
      </c>
      <c r="AX201" s="12" t="s">
        <v>82</v>
      </c>
      <c r="AY201" s="203" t="s">
        <v>152</v>
      </c>
    </row>
    <row r="202" spans="2:65" s="13" customFormat="1">
      <c r="B202" s="208"/>
      <c r="D202" s="196" t="s">
        <v>163</v>
      </c>
      <c r="E202" s="209" t="s">
        <v>5</v>
      </c>
      <c r="F202" s="210" t="s">
        <v>297</v>
      </c>
      <c r="H202" s="211">
        <v>1</v>
      </c>
      <c r="I202" s="212"/>
      <c r="L202" s="208"/>
      <c r="M202" s="213"/>
      <c r="N202" s="214"/>
      <c r="O202" s="214"/>
      <c r="P202" s="214"/>
      <c r="Q202" s="214"/>
      <c r="R202" s="214"/>
      <c r="S202" s="214"/>
      <c r="T202" s="215"/>
      <c r="AT202" s="209" t="s">
        <v>163</v>
      </c>
      <c r="AU202" s="209" t="s">
        <v>89</v>
      </c>
      <c r="AV202" s="13" t="s">
        <v>89</v>
      </c>
      <c r="AW202" s="13" t="s">
        <v>42</v>
      </c>
      <c r="AX202" s="13" t="s">
        <v>82</v>
      </c>
      <c r="AY202" s="209" t="s">
        <v>152</v>
      </c>
    </row>
    <row r="203" spans="2:65" s="15" customFormat="1">
      <c r="B203" s="224"/>
      <c r="D203" s="225" t="s">
        <v>163</v>
      </c>
      <c r="E203" s="226" t="s">
        <v>5</v>
      </c>
      <c r="F203" s="227" t="s">
        <v>170</v>
      </c>
      <c r="H203" s="228">
        <v>1</v>
      </c>
      <c r="I203" s="229"/>
      <c r="L203" s="224"/>
      <c r="M203" s="230"/>
      <c r="N203" s="231"/>
      <c r="O203" s="231"/>
      <c r="P203" s="231"/>
      <c r="Q203" s="231"/>
      <c r="R203" s="231"/>
      <c r="S203" s="231"/>
      <c r="T203" s="232"/>
      <c r="AT203" s="233" t="s">
        <v>163</v>
      </c>
      <c r="AU203" s="233" t="s">
        <v>89</v>
      </c>
      <c r="AV203" s="15" t="s">
        <v>159</v>
      </c>
      <c r="AW203" s="15" t="s">
        <v>42</v>
      </c>
      <c r="AX203" s="15" t="s">
        <v>45</v>
      </c>
      <c r="AY203" s="233" t="s">
        <v>152</v>
      </c>
    </row>
    <row r="204" spans="2:65" s="1" customFormat="1" ht="31.5" customHeight="1">
      <c r="B204" s="183"/>
      <c r="C204" s="184" t="s">
        <v>10</v>
      </c>
      <c r="D204" s="184" t="s">
        <v>154</v>
      </c>
      <c r="E204" s="185" t="s">
        <v>298</v>
      </c>
      <c r="F204" s="186" t="s">
        <v>299</v>
      </c>
      <c r="G204" s="187" t="s">
        <v>247</v>
      </c>
      <c r="H204" s="188">
        <v>46.058</v>
      </c>
      <c r="I204" s="189"/>
      <c r="J204" s="190">
        <f>ROUND(I204*H204,2)</f>
        <v>0</v>
      </c>
      <c r="K204" s="186" t="s">
        <v>158</v>
      </c>
      <c r="L204" s="43"/>
      <c r="M204" s="191" t="s">
        <v>5</v>
      </c>
      <c r="N204" s="192" t="s">
        <v>53</v>
      </c>
      <c r="O204" s="44"/>
      <c r="P204" s="193">
        <f>O204*H204</f>
        <v>0</v>
      </c>
      <c r="Q204" s="193">
        <v>0.25019999999999998</v>
      </c>
      <c r="R204" s="193">
        <f>Q204*H204</f>
        <v>11.523711599999999</v>
      </c>
      <c r="S204" s="193">
        <v>0</v>
      </c>
      <c r="T204" s="194">
        <f>S204*H204</f>
        <v>0</v>
      </c>
      <c r="AR204" s="25" t="s">
        <v>159</v>
      </c>
      <c r="AT204" s="25" t="s">
        <v>154</v>
      </c>
      <c r="AU204" s="25" t="s">
        <v>89</v>
      </c>
      <c r="AY204" s="25" t="s">
        <v>152</v>
      </c>
      <c r="BE204" s="195">
        <f>IF(N204="základní",J204,0)</f>
        <v>0</v>
      </c>
      <c r="BF204" s="195">
        <f>IF(N204="snížená",J204,0)</f>
        <v>0</v>
      </c>
      <c r="BG204" s="195">
        <f>IF(N204="zákl. přenesená",J204,0)</f>
        <v>0</v>
      </c>
      <c r="BH204" s="195">
        <f>IF(N204="sníž. přenesená",J204,0)</f>
        <v>0</v>
      </c>
      <c r="BI204" s="195">
        <f>IF(N204="nulová",J204,0)</f>
        <v>0</v>
      </c>
      <c r="BJ204" s="25" t="s">
        <v>45</v>
      </c>
      <c r="BK204" s="195">
        <f>ROUND(I204*H204,2)</f>
        <v>0</v>
      </c>
      <c r="BL204" s="25" t="s">
        <v>159</v>
      </c>
      <c r="BM204" s="25" t="s">
        <v>300</v>
      </c>
    </row>
    <row r="205" spans="2:65" s="12" customFormat="1">
      <c r="B205" s="200"/>
      <c r="D205" s="196" t="s">
        <v>163</v>
      </c>
      <c r="E205" s="201" t="s">
        <v>5</v>
      </c>
      <c r="F205" s="202" t="s">
        <v>282</v>
      </c>
      <c r="H205" s="203" t="s">
        <v>5</v>
      </c>
      <c r="I205" s="204"/>
      <c r="L205" s="200"/>
      <c r="M205" s="205"/>
      <c r="N205" s="206"/>
      <c r="O205" s="206"/>
      <c r="P205" s="206"/>
      <c r="Q205" s="206"/>
      <c r="R205" s="206"/>
      <c r="S205" s="206"/>
      <c r="T205" s="207"/>
      <c r="AT205" s="203" t="s">
        <v>163</v>
      </c>
      <c r="AU205" s="203" t="s">
        <v>89</v>
      </c>
      <c r="AV205" s="12" t="s">
        <v>45</v>
      </c>
      <c r="AW205" s="12" t="s">
        <v>42</v>
      </c>
      <c r="AX205" s="12" t="s">
        <v>82</v>
      </c>
      <c r="AY205" s="203" t="s">
        <v>152</v>
      </c>
    </row>
    <row r="206" spans="2:65" s="12" customFormat="1">
      <c r="B206" s="200"/>
      <c r="D206" s="196" t="s">
        <v>163</v>
      </c>
      <c r="E206" s="201" t="s">
        <v>5</v>
      </c>
      <c r="F206" s="202" t="s">
        <v>283</v>
      </c>
      <c r="H206" s="203" t="s">
        <v>5</v>
      </c>
      <c r="I206" s="204"/>
      <c r="L206" s="200"/>
      <c r="M206" s="205"/>
      <c r="N206" s="206"/>
      <c r="O206" s="206"/>
      <c r="P206" s="206"/>
      <c r="Q206" s="206"/>
      <c r="R206" s="206"/>
      <c r="S206" s="206"/>
      <c r="T206" s="207"/>
      <c r="AT206" s="203" t="s">
        <v>163</v>
      </c>
      <c r="AU206" s="203" t="s">
        <v>89</v>
      </c>
      <c r="AV206" s="12" t="s">
        <v>45</v>
      </c>
      <c r="AW206" s="12" t="s">
        <v>42</v>
      </c>
      <c r="AX206" s="12" t="s">
        <v>82</v>
      </c>
      <c r="AY206" s="203" t="s">
        <v>152</v>
      </c>
    </row>
    <row r="207" spans="2:65" s="13" customFormat="1">
      <c r="B207" s="208"/>
      <c r="D207" s="196" t="s">
        <v>163</v>
      </c>
      <c r="E207" s="209" t="s">
        <v>5</v>
      </c>
      <c r="F207" s="210" t="s">
        <v>301</v>
      </c>
      <c r="H207" s="211">
        <v>25.934999999999999</v>
      </c>
      <c r="I207" s="212"/>
      <c r="L207" s="208"/>
      <c r="M207" s="213"/>
      <c r="N207" s="214"/>
      <c r="O207" s="214"/>
      <c r="P207" s="214"/>
      <c r="Q207" s="214"/>
      <c r="R207" s="214"/>
      <c r="S207" s="214"/>
      <c r="T207" s="215"/>
      <c r="AT207" s="209" t="s">
        <v>163</v>
      </c>
      <c r="AU207" s="209" t="s">
        <v>89</v>
      </c>
      <c r="AV207" s="13" t="s">
        <v>89</v>
      </c>
      <c r="AW207" s="13" t="s">
        <v>42</v>
      </c>
      <c r="AX207" s="13" t="s">
        <v>82</v>
      </c>
      <c r="AY207" s="209" t="s">
        <v>152</v>
      </c>
    </row>
    <row r="208" spans="2:65" s="12" customFormat="1">
      <c r="B208" s="200"/>
      <c r="D208" s="196" t="s">
        <v>163</v>
      </c>
      <c r="E208" s="201" t="s">
        <v>5</v>
      </c>
      <c r="F208" s="202" t="s">
        <v>285</v>
      </c>
      <c r="H208" s="203" t="s">
        <v>5</v>
      </c>
      <c r="I208" s="204"/>
      <c r="L208" s="200"/>
      <c r="M208" s="205"/>
      <c r="N208" s="206"/>
      <c r="O208" s="206"/>
      <c r="P208" s="206"/>
      <c r="Q208" s="206"/>
      <c r="R208" s="206"/>
      <c r="S208" s="206"/>
      <c r="T208" s="207"/>
      <c r="AT208" s="203" t="s">
        <v>163</v>
      </c>
      <c r="AU208" s="203" t="s">
        <v>89</v>
      </c>
      <c r="AV208" s="12" t="s">
        <v>45</v>
      </c>
      <c r="AW208" s="12" t="s">
        <v>42</v>
      </c>
      <c r="AX208" s="12" t="s">
        <v>82</v>
      </c>
      <c r="AY208" s="203" t="s">
        <v>152</v>
      </c>
    </row>
    <row r="209" spans="2:65" s="13" customFormat="1">
      <c r="B209" s="208"/>
      <c r="D209" s="196" t="s">
        <v>163</v>
      </c>
      <c r="E209" s="209" t="s">
        <v>5</v>
      </c>
      <c r="F209" s="210" t="s">
        <v>302</v>
      </c>
      <c r="H209" s="211">
        <v>15.134</v>
      </c>
      <c r="I209" s="212"/>
      <c r="L209" s="208"/>
      <c r="M209" s="213"/>
      <c r="N209" s="214"/>
      <c r="O209" s="214"/>
      <c r="P209" s="214"/>
      <c r="Q209" s="214"/>
      <c r="R209" s="214"/>
      <c r="S209" s="214"/>
      <c r="T209" s="215"/>
      <c r="AT209" s="209" t="s">
        <v>163</v>
      </c>
      <c r="AU209" s="209" t="s">
        <v>89</v>
      </c>
      <c r="AV209" s="13" t="s">
        <v>89</v>
      </c>
      <c r="AW209" s="13" t="s">
        <v>42</v>
      </c>
      <c r="AX209" s="13" t="s">
        <v>82</v>
      </c>
      <c r="AY209" s="209" t="s">
        <v>152</v>
      </c>
    </row>
    <row r="210" spans="2:65" s="13" customFormat="1">
      <c r="B210" s="208"/>
      <c r="D210" s="196" t="s">
        <v>163</v>
      </c>
      <c r="E210" s="209" t="s">
        <v>5</v>
      </c>
      <c r="F210" s="210" t="s">
        <v>303</v>
      </c>
      <c r="H210" s="211">
        <v>-1.7729999999999999</v>
      </c>
      <c r="I210" s="212"/>
      <c r="L210" s="208"/>
      <c r="M210" s="213"/>
      <c r="N210" s="214"/>
      <c r="O210" s="214"/>
      <c r="P210" s="214"/>
      <c r="Q210" s="214"/>
      <c r="R210" s="214"/>
      <c r="S210" s="214"/>
      <c r="T210" s="215"/>
      <c r="AT210" s="209" t="s">
        <v>163</v>
      </c>
      <c r="AU210" s="209" t="s">
        <v>89</v>
      </c>
      <c r="AV210" s="13" t="s">
        <v>89</v>
      </c>
      <c r="AW210" s="13" t="s">
        <v>42</v>
      </c>
      <c r="AX210" s="13" t="s">
        <v>82</v>
      </c>
      <c r="AY210" s="209" t="s">
        <v>152</v>
      </c>
    </row>
    <row r="211" spans="2:65" s="12" customFormat="1">
      <c r="B211" s="200"/>
      <c r="D211" s="196" t="s">
        <v>163</v>
      </c>
      <c r="E211" s="201" t="s">
        <v>5</v>
      </c>
      <c r="F211" s="202" t="s">
        <v>288</v>
      </c>
      <c r="H211" s="203" t="s">
        <v>5</v>
      </c>
      <c r="I211" s="204"/>
      <c r="L211" s="200"/>
      <c r="M211" s="205"/>
      <c r="N211" s="206"/>
      <c r="O211" s="206"/>
      <c r="P211" s="206"/>
      <c r="Q211" s="206"/>
      <c r="R211" s="206"/>
      <c r="S211" s="206"/>
      <c r="T211" s="207"/>
      <c r="AT211" s="203" t="s">
        <v>163</v>
      </c>
      <c r="AU211" s="203" t="s">
        <v>89</v>
      </c>
      <c r="AV211" s="12" t="s">
        <v>45</v>
      </c>
      <c r="AW211" s="12" t="s">
        <v>42</v>
      </c>
      <c r="AX211" s="12" t="s">
        <v>82</v>
      </c>
      <c r="AY211" s="203" t="s">
        <v>152</v>
      </c>
    </row>
    <row r="212" spans="2:65" s="13" customFormat="1">
      <c r="B212" s="208"/>
      <c r="D212" s="196" t="s">
        <v>163</v>
      </c>
      <c r="E212" s="209" t="s">
        <v>5</v>
      </c>
      <c r="F212" s="210" t="s">
        <v>289</v>
      </c>
      <c r="H212" s="211">
        <v>6.7619999999999996</v>
      </c>
      <c r="I212" s="212"/>
      <c r="L212" s="208"/>
      <c r="M212" s="213"/>
      <c r="N212" s="214"/>
      <c r="O212" s="214"/>
      <c r="P212" s="214"/>
      <c r="Q212" s="214"/>
      <c r="R212" s="214"/>
      <c r="S212" s="214"/>
      <c r="T212" s="215"/>
      <c r="AT212" s="209" t="s">
        <v>163</v>
      </c>
      <c r="AU212" s="209" t="s">
        <v>89</v>
      </c>
      <c r="AV212" s="13" t="s">
        <v>89</v>
      </c>
      <c r="AW212" s="13" t="s">
        <v>42</v>
      </c>
      <c r="AX212" s="13" t="s">
        <v>82</v>
      </c>
      <c r="AY212" s="209" t="s">
        <v>152</v>
      </c>
    </row>
    <row r="213" spans="2:65" s="15" customFormat="1">
      <c r="B213" s="224"/>
      <c r="D213" s="225" t="s">
        <v>163</v>
      </c>
      <c r="E213" s="226" t="s">
        <v>5</v>
      </c>
      <c r="F213" s="227" t="s">
        <v>170</v>
      </c>
      <c r="H213" s="228">
        <v>46.058</v>
      </c>
      <c r="I213" s="229"/>
      <c r="L213" s="224"/>
      <c r="M213" s="230"/>
      <c r="N213" s="231"/>
      <c r="O213" s="231"/>
      <c r="P213" s="231"/>
      <c r="Q213" s="231"/>
      <c r="R213" s="231"/>
      <c r="S213" s="231"/>
      <c r="T213" s="232"/>
      <c r="AT213" s="233" t="s">
        <v>163</v>
      </c>
      <c r="AU213" s="233" t="s">
        <v>89</v>
      </c>
      <c r="AV213" s="15" t="s">
        <v>159</v>
      </c>
      <c r="AW213" s="15" t="s">
        <v>42</v>
      </c>
      <c r="AX213" s="15" t="s">
        <v>45</v>
      </c>
      <c r="AY213" s="233" t="s">
        <v>152</v>
      </c>
    </row>
    <row r="214" spans="2:65" s="1" customFormat="1" ht="22.5" customHeight="1">
      <c r="B214" s="183"/>
      <c r="C214" s="184" t="s">
        <v>304</v>
      </c>
      <c r="D214" s="184" t="s">
        <v>154</v>
      </c>
      <c r="E214" s="185" t="s">
        <v>305</v>
      </c>
      <c r="F214" s="186" t="s">
        <v>306</v>
      </c>
      <c r="G214" s="187" t="s">
        <v>201</v>
      </c>
      <c r="H214" s="188">
        <v>13.3</v>
      </c>
      <c r="I214" s="189"/>
      <c r="J214" s="190">
        <f>ROUND(I214*H214,2)</f>
        <v>0</v>
      </c>
      <c r="K214" s="186" t="s">
        <v>158</v>
      </c>
      <c r="L214" s="43"/>
      <c r="M214" s="191" t="s">
        <v>5</v>
      </c>
      <c r="N214" s="192" t="s">
        <v>53</v>
      </c>
      <c r="O214" s="44"/>
      <c r="P214" s="193">
        <f>O214*H214</f>
        <v>0</v>
      </c>
      <c r="Q214" s="193">
        <v>1.2E-4</v>
      </c>
      <c r="R214" s="193">
        <f>Q214*H214</f>
        <v>1.5960000000000002E-3</v>
      </c>
      <c r="S214" s="193">
        <v>0</v>
      </c>
      <c r="T214" s="194">
        <f>S214*H214</f>
        <v>0</v>
      </c>
      <c r="AR214" s="25" t="s">
        <v>159</v>
      </c>
      <c r="AT214" s="25" t="s">
        <v>154</v>
      </c>
      <c r="AU214" s="25" t="s">
        <v>89</v>
      </c>
      <c r="AY214" s="25" t="s">
        <v>152</v>
      </c>
      <c r="BE214" s="195">
        <f>IF(N214="základní",J214,0)</f>
        <v>0</v>
      </c>
      <c r="BF214" s="195">
        <f>IF(N214="snížená",J214,0)</f>
        <v>0</v>
      </c>
      <c r="BG214" s="195">
        <f>IF(N214="zákl. přenesená",J214,0)</f>
        <v>0</v>
      </c>
      <c r="BH214" s="195">
        <f>IF(N214="sníž. přenesená",J214,0)</f>
        <v>0</v>
      </c>
      <c r="BI214" s="195">
        <f>IF(N214="nulová",J214,0)</f>
        <v>0</v>
      </c>
      <c r="BJ214" s="25" t="s">
        <v>45</v>
      </c>
      <c r="BK214" s="195">
        <f>ROUND(I214*H214,2)</f>
        <v>0</v>
      </c>
      <c r="BL214" s="25" t="s">
        <v>159</v>
      </c>
      <c r="BM214" s="25" t="s">
        <v>307</v>
      </c>
    </row>
    <row r="215" spans="2:65" s="1" customFormat="1" ht="54">
      <c r="B215" s="43"/>
      <c r="D215" s="196" t="s">
        <v>161</v>
      </c>
      <c r="F215" s="197" t="s">
        <v>308</v>
      </c>
      <c r="I215" s="198"/>
      <c r="L215" s="43"/>
      <c r="M215" s="199"/>
      <c r="N215" s="44"/>
      <c r="O215" s="44"/>
      <c r="P215" s="44"/>
      <c r="Q215" s="44"/>
      <c r="R215" s="44"/>
      <c r="S215" s="44"/>
      <c r="T215" s="72"/>
      <c r="AT215" s="25" t="s">
        <v>161</v>
      </c>
      <c r="AU215" s="25" t="s">
        <v>89</v>
      </c>
    </row>
    <row r="216" spans="2:65" s="12" customFormat="1">
      <c r="B216" s="200"/>
      <c r="D216" s="196" t="s">
        <v>163</v>
      </c>
      <c r="E216" s="201" t="s">
        <v>5</v>
      </c>
      <c r="F216" s="202" t="s">
        <v>282</v>
      </c>
      <c r="H216" s="203" t="s">
        <v>5</v>
      </c>
      <c r="I216" s="204"/>
      <c r="L216" s="200"/>
      <c r="M216" s="205"/>
      <c r="N216" s="206"/>
      <c r="O216" s="206"/>
      <c r="P216" s="206"/>
      <c r="Q216" s="206"/>
      <c r="R216" s="206"/>
      <c r="S216" s="206"/>
      <c r="T216" s="207"/>
      <c r="AT216" s="203" t="s">
        <v>163</v>
      </c>
      <c r="AU216" s="203" t="s">
        <v>89</v>
      </c>
      <c r="AV216" s="12" t="s">
        <v>45</v>
      </c>
      <c r="AW216" s="12" t="s">
        <v>42</v>
      </c>
      <c r="AX216" s="12" t="s">
        <v>82</v>
      </c>
      <c r="AY216" s="203" t="s">
        <v>152</v>
      </c>
    </row>
    <row r="217" spans="2:65" s="12" customFormat="1">
      <c r="B217" s="200"/>
      <c r="D217" s="196" t="s">
        <v>163</v>
      </c>
      <c r="E217" s="201" t="s">
        <v>5</v>
      </c>
      <c r="F217" s="202" t="s">
        <v>283</v>
      </c>
      <c r="H217" s="203" t="s">
        <v>5</v>
      </c>
      <c r="I217" s="204"/>
      <c r="L217" s="200"/>
      <c r="M217" s="205"/>
      <c r="N217" s="206"/>
      <c r="O217" s="206"/>
      <c r="P217" s="206"/>
      <c r="Q217" s="206"/>
      <c r="R217" s="206"/>
      <c r="S217" s="206"/>
      <c r="T217" s="207"/>
      <c r="AT217" s="203" t="s">
        <v>163</v>
      </c>
      <c r="AU217" s="203" t="s">
        <v>89</v>
      </c>
      <c r="AV217" s="12" t="s">
        <v>45</v>
      </c>
      <c r="AW217" s="12" t="s">
        <v>42</v>
      </c>
      <c r="AX217" s="12" t="s">
        <v>82</v>
      </c>
      <c r="AY217" s="203" t="s">
        <v>152</v>
      </c>
    </row>
    <row r="218" spans="2:65" s="13" customFormat="1">
      <c r="B218" s="208"/>
      <c r="D218" s="196" t="s">
        <v>163</v>
      </c>
      <c r="E218" s="209" t="s">
        <v>5</v>
      </c>
      <c r="F218" s="210" t="s">
        <v>309</v>
      </c>
      <c r="H218" s="211">
        <v>6.5</v>
      </c>
      <c r="I218" s="212"/>
      <c r="L218" s="208"/>
      <c r="M218" s="213"/>
      <c r="N218" s="214"/>
      <c r="O218" s="214"/>
      <c r="P218" s="214"/>
      <c r="Q218" s="214"/>
      <c r="R218" s="214"/>
      <c r="S218" s="214"/>
      <c r="T218" s="215"/>
      <c r="AT218" s="209" t="s">
        <v>163</v>
      </c>
      <c r="AU218" s="209" t="s">
        <v>89</v>
      </c>
      <c r="AV218" s="13" t="s">
        <v>89</v>
      </c>
      <c r="AW218" s="13" t="s">
        <v>42</v>
      </c>
      <c r="AX218" s="13" t="s">
        <v>82</v>
      </c>
      <c r="AY218" s="209" t="s">
        <v>152</v>
      </c>
    </row>
    <row r="219" spans="2:65" s="12" customFormat="1">
      <c r="B219" s="200"/>
      <c r="D219" s="196" t="s">
        <v>163</v>
      </c>
      <c r="E219" s="201" t="s">
        <v>5</v>
      </c>
      <c r="F219" s="202" t="s">
        <v>285</v>
      </c>
      <c r="H219" s="203" t="s">
        <v>5</v>
      </c>
      <c r="I219" s="204"/>
      <c r="L219" s="200"/>
      <c r="M219" s="205"/>
      <c r="N219" s="206"/>
      <c r="O219" s="206"/>
      <c r="P219" s="206"/>
      <c r="Q219" s="206"/>
      <c r="R219" s="206"/>
      <c r="S219" s="206"/>
      <c r="T219" s="207"/>
      <c r="AT219" s="203" t="s">
        <v>163</v>
      </c>
      <c r="AU219" s="203" t="s">
        <v>89</v>
      </c>
      <c r="AV219" s="12" t="s">
        <v>45</v>
      </c>
      <c r="AW219" s="12" t="s">
        <v>42</v>
      </c>
      <c r="AX219" s="12" t="s">
        <v>82</v>
      </c>
      <c r="AY219" s="203" t="s">
        <v>152</v>
      </c>
    </row>
    <row r="220" spans="2:65" s="13" customFormat="1">
      <c r="B220" s="208"/>
      <c r="D220" s="196" t="s">
        <v>163</v>
      </c>
      <c r="E220" s="209" t="s">
        <v>5</v>
      </c>
      <c r="F220" s="210" t="s">
        <v>310</v>
      </c>
      <c r="H220" s="211">
        <v>4.7</v>
      </c>
      <c r="I220" s="212"/>
      <c r="L220" s="208"/>
      <c r="M220" s="213"/>
      <c r="N220" s="214"/>
      <c r="O220" s="214"/>
      <c r="P220" s="214"/>
      <c r="Q220" s="214"/>
      <c r="R220" s="214"/>
      <c r="S220" s="214"/>
      <c r="T220" s="215"/>
      <c r="AT220" s="209" t="s">
        <v>163</v>
      </c>
      <c r="AU220" s="209" t="s">
        <v>89</v>
      </c>
      <c r="AV220" s="13" t="s">
        <v>89</v>
      </c>
      <c r="AW220" s="13" t="s">
        <v>42</v>
      </c>
      <c r="AX220" s="13" t="s">
        <v>82</v>
      </c>
      <c r="AY220" s="209" t="s">
        <v>152</v>
      </c>
    </row>
    <row r="221" spans="2:65" s="12" customFormat="1">
      <c r="B221" s="200"/>
      <c r="D221" s="196" t="s">
        <v>163</v>
      </c>
      <c r="E221" s="201" t="s">
        <v>5</v>
      </c>
      <c r="F221" s="202" t="s">
        <v>311</v>
      </c>
      <c r="H221" s="203" t="s">
        <v>5</v>
      </c>
      <c r="I221" s="204"/>
      <c r="L221" s="200"/>
      <c r="M221" s="205"/>
      <c r="N221" s="206"/>
      <c r="O221" s="206"/>
      <c r="P221" s="206"/>
      <c r="Q221" s="206"/>
      <c r="R221" s="206"/>
      <c r="S221" s="206"/>
      <c r="T221" s="207"/>
      <c r="AT221" s="203" t="s">
        <v>163</v>
      </c>
      <c r="AU221" s="203" t="s">
        <v>89</v>
      </c>
      <c r="AV221" s="12" t="s">
        <v>45</v>
      </c>
      <c r="AW221" s="12" t="s">
        <v>42</v>
      </c>
      <c r="AX221" s="12" t="s">
        <v>82</v>
      </c>
      <c r="AY221" s="203" t="s">
        <v>152</v>
      </c>
    </row>
    <row r="222" spans="2:65" s="13" customFormat="1">
      <c r="B222" s="208"/>
      <c r="D222" s="196" t="s">
        <v>163</v>
      </c>
      <c r="E222" s="209" t="s">
        <v>5</v>
      </c>
      <c r="F222" s="210" t="s">
        <v>312</v>
      </c>
      <c r="H222" s="211">
        <v>2.1</v>
      </c>
      <c r="I222" s="212"/>
      <c r="L222" s="208"/>
      <c r="M222" s="213"/>
      <c r="N222" s="214"/>
      <c r="O222" s="214"/>
      <c r="P222" s="214"/>
      <c r="Q222" s="214"/>
      <c r="R222" s="214"/>
      <c r="S222" s="214"/>
      <c r="T222" s="215"/>
      <c r="AT222" s="209" t="s">
        <v>163</v>
      </c>
      <c r="AU222" s="209" t="s">
        <v>89</v>
      </c>
      <c r="AV222" s="13" t="s">
        <v>89</v>
      </c>
      <c r="AW222" s="13" t="s">
        <v>42</v>
      </c>
      <c r="AX222" s="13" t="s">
        <v>82</v>
      </c>
      <c r="AY222" s="209" t="s">
        <v>152</v>
      </c>
    </row>
    <row r="223" spans="2:65" s="15" customFormat="1">
      <c r="B223" s="224"/>
      <c r="D223" s="225" t="s">
        <v>163</v>
      </c>
      <c r="E223" s="226" t="s">
        <v>5</v>
      </c>
      <c r="F223" s="227" t="s">
        <v>170</v>
      </c>
      <c r="H223" s="228">
        <v>13.3</v>
      </c>
      <c r="I223" s="229"/>
      <c r="L223" s="224"/>
      <c r="M223" s="230"/>
      <c r="N223" s="231"/>
      <c r="O223" s="231"/>
      <c r="P223" s="231"/>
      <c r="Q223" s="231"/>
      <c r="R223" s="231"/>
      <c r="S223" s="231"/>
      <c r="T223" s="232"/>
      <c r="AT223" s="233" t="s">
        <v>163</v>
      </c>
      <c r="AU223" s="233" t="s">
        <v>89</v>
      </c>
      <c r="AV223" s="15" t="s">
        <v>159</v>
      </c>
      <c r="AW223" s="15" t="s">
        <v>42</v>
      </c>
      <c r="AX223" s="15" t="s">
        <v>45</v>
      </c>
      <c r="AY223" s="233" t="s">
        <v>152</v>
      </c>
    </row>
    <row r="224" spans="2:65" s="1" customFormat="1" ht="22.5" customHeight="1">
      <c r="B224" s="183"/>
      <c r="C224" s="184" t="s">
        <v>313</v>
      </c>
      <c r="D224" s="184" t="s">
        <v>154</v>
      </c>
      <c r="E224" s="185" t="s">
        <v>314</v>
      </c>
      <c r="F224" s="186" t="s">
        <v>315</v>
      </c>
      <c r="G224" s="187" t="s">
        <v>201</v>
      </c>
      <c r="H224" s="188">
        <v>26.53</v>
      </c>
      <c r="I224" s="189"/>
      <c r="J224" s="190">
        <f>ROUND(I224*H224,2)</f>
        <v>0</v>
      </c>
      <c r="K224" s="186" t="s">
        <v>158</v>
      </c>
      <c r="L224" s="43"/>
      <c r="M224" s="191" t="s">
        <v>5</v>
      </c>
      <c r="N224" s="192" t="s">
        <v>53</v>
      </c>
      <c r="O224" s="44"/>
      <c r="P224" s="193">
        <f>O224*H224</f>
        <v>0</v>
      </c>
      <c r="Q224" s="193">
        <v>1.3999999999999999E-4</v>
      </c>
      <c r="R224" s="193">
        <f>Q224*H224</f>
        <v>3.7142E-3</v>
      </c>
      <c r="S224" s="193">
        <v>0</v>
      </c>
      <c r="T224" s="194">
        <f>S224*H224</f>
        <v>0</v>
      </c>
      <c r="AR224" s="25" t="s">
        <v>159</v>
      </c>
      <c r="AT224" s="25" t="s">
        <v>154</v>
      </c>
      <c r="AU224" s="25" t="s">
        <v>89</v>
      </c>
      <c r="AY224" s="25" t="s">
        <v>152</v>
      </c>
      <c r="BE224" s="195">
        <f>IF(N224="základní",J224,0)</f>
        <v>0</v>
      </c>
      <c r="BF224" s="195">
        <f>IF(N224="snížená",J224,0)</f>
        <v>0</v>
      </c>
      <c r="BG224" s="195">
        <f>IF(N224="zákl. přenesená",J224,0)</f>
        <v>0</v>
      </c>
      <c r="BH224" s="195">
        <f>IF(N224="sníž. přenesená",J224,0)</f>
        <v>0</v>
      </c>
      <c r="BI224" s="195">
        <f>IF(N224="nulová",J224,0)</f>
        <v>0</v>
      </c>
      <c r="BJ224" s="25" t="s">
        <v>45</v>
      </c>
      <c r="BK224" s="195">
        <f>ROUND(I224*H224,2)</f>
        <v>0</v>
      </c>
      <c r="BL224" s="25" t="s">
        <v>159</v>
      </c>
      <c r="BM224" s="25" t="s">
        <v>316</v>
      </c>
    </row>
    <row r="225" spans="2:65" s="1" customFormat="1" ht="54">
      <c r="B225" s="43"/>
      <c r="D225" s="196" t="s">
        <v>161</v>
      </c>
      <c r="F225" s="197" t="s">
        <v>308</v>
      </c>
      <c r="I225" s="198"/>
      <c r="L225" s="43"/>
      <c r="M225" s="199"/>
      <c r="N225" s="44"/>
      <c r="O225" s="44"/>
      <c r="P225" s="44"/>
      <c r="Q225" s="44"/>
      <c r="R225" s="44"/>
      <c r="S225" s="44"/>
      <c r="T225" s="72"/>
      <c r="AT225" s="25" t="s">
        <v>161</v>
      </c>
      <c r="AU225" s="25" t="s">
        <v>89</v>
      </c>
    </row>
    <row r="226" spans="2:65" s="12" customFormat="1">
      <c r="B226" s="200"/>
      <c r="D226" s="196" t="s">
        <v>163</v>
      </c>
      <c r="E226" s="201" t="s">
        <v>5</v>
      </c>
      <c r="F226" s="202" t="s">
        <v>282</v>
      </c>
      <c r="H226" s="203" t="s">
        <v>5</v>
      </c>
      <c r="I226" s="204"/>
      <c r="L226" s="200"/>
      <c r="M226" s="205"/>
      <c r="N226" s="206"/>
      <c r="O226" s="206"/>
      <c r="P226" s="206"/>
      <c r="Q226" s="206"/>
      <c r="R226" s="206"/>
      <c r="S226" s="206"/>
      <c r="T226" s="207"/>
      <c r="AT226" s="203" t="s">
        <v>163</v>
      </c>
      <c r="AU226" s="203" t="s">
        <v>89</v>
      </c>
      <c r="AV226" s="12" t="s">
        <v>45</v>
      </c>
      <c r="AW226" s="12" t="s">
        <v>42</v>
      </c>
      <c r="AX226" s="12" t="s">
        <v>82</v>
      </c>
      <c r="AY226" s="203" t="s">
        <v>152</v>
      </c>
    </row>
    <row r="227" spans="2:65" s="12" customFormat="1">
      <c r="B227" s="200"/>
      <c r="D227" s="196" t="s">
        <v>163</v>
      </c>
      <c r="E227" s="201" t="s">
        <v>5</v>
      </c>
      <c r="F227" s="202" t="s">
        <v>283</v>
      </c>
      <c r="H227" s="203" t="s">
        <v>5</v>
      </c>
      <c r="I227" s="204"/>
      <c r="L227" s="200"/>
      <c r="M227" s="205"/>
      <c r="N227" s="206"/>
      <c r="O227" s="206"/>
      <c r="P227" s="206"/>
      <c r="Q227" s="206"/>
      <c r="R227" s="206"/>
      <c r="S227" s="206"/>
      <c r="T227" s="207"/>
      <c r="AT227" s="203" t="s">
        <v>163</v>
      </c>
      <c r="AU227" s="203" t="s">
        <v>89</v>
      </c>
      <c r="AV227" s="12" t="s">
        <v>45</v>
      </c>
      <c r="AW227" s="12" t="s">
        <v>42</v>
      </c>
      <c r="AX227" s="12" t="s">
        <v>82</v>
      </c>
      <c r="AY227" s="203" t="s">
        <v>152</v>
      </c>
    </row>
    <row r="228" spans="2:65" s="13" customFormat="1">
      <c r="B228" s="208"/>
      <c r="D228" s="196" t="s">
        <v>163</v>
      </c>
      <c r="E228" s="209" t="s">
        <v>5</v>
      </c>
      <c r="F228" s="210" t="s">
        <v>317</v>
      </c>
      <c r="H228" s="211">
        <v>3.99</v>
      </c>
      <c r="I228" s="212"/>
      <c r="L228" s="208"/>
      <c r="M228" s="213"/>
      <c r="N228" s="214"/>
      <c r="O228" s="214"/>
      <c r="P228" s="214"/>
      <c r="Q228" s="214"/>
      <c r="R228" s="214"/>
      <c r="S228" s="214"/>
      <c r="T228" s="215"/>
      <c r="AT228" s="209" t="s">
        <v>163</v>
      </c>
      <c r="AU228" s="209" t="s">
        <v>89</v>
      </c>
      <c r="AV228" s="13" t="s">
        <v>89</v>
      </c>
      <c r="AW228" s="13" t="s">
        <v>42</v>
      </c>
      <c r="AX228" s="13" t="s">
        <v>82</v>
      </c>
      <c r="AY228" s="209" t="s">
        <v>152</v>
      </c>
    </row>
    <row r="229" spans="2:65" s="12" customFormat="1">
      <c r="B229" s="200"/>
      <c r="D229" s="196" t="s">
        <v>163</v>
      </c>
      <c r="E229" s="201" t="s">
        <v>5</v>
      </c>
      <c r="F229" s="202" t="s">
        <v>285</v>
      </c>
      <c r="H229" s="203" t="s">
        <v>5</v>
      </c>
      <c r="I229" s="204"/>
      <c r="L229" s="200"/>
      <c r="M229" s="205"/>
      <c r="N229" s="206"/>
      <c r="O229" s="206"/>
      <c r="P229" s="206"/>
      <c r="Q229" s="206"/>
      <c r="R229" s="206"/>
      <c r="S229" s="206"/>
      <c r="T229" s="207"/>
      <c r="AT229" s="203" t="s">
        <v>163</v>
      </c>
      <c r="AU229" s="203" t="s">
        <v>89</v>
      </c>
      <c r="AV229" s="12" t="s">
        <v>45</v>
      </c>
      <c r="AW229" s="12" t="s">
        <v>42</v>
      </c>
      <c r="AX229" s="12" t="s">
        <v>82</v>
      </c>
      <c r="AY229" s="203" t="s">
        <v>152</v>
      </c>
    </row>
    <row r="230" spans="2:65" s="13" customFormat="1">
      <c r="B230" s="208"/>
      <c r="D230" s="196" t="s">
        <v>163</v>
      </c>
      <c r="E230" s="209" t="s">
        <v>5</v>
      </c>
      <c r="F230" s="210" t="s">
        <v>318</v>
      </c>
      <c r="H230" s="211">
        <v>16.100000000000001</v>
      </c>
      <c r="I230" s="212"/>
      <c r="L230" s="208"/>
      <c r="M230" s="213"/>
      <c r="N230" s="214"/>
      <c r="O230" s="214"/>
      <c r="P230" s="214"/>
      <c r="Q230" s="214"/>
      <c r="R230" s="214"/>
      <c r="S230" s="214"/>
      <c r="T230" s="215"/>
      <c r="AT230" s="209" t="s">
        <v>163</v>
      </c>
      <c r="AU230" s="209" t="s">
        <v>89</v>
      </c>
      <c r="AV230" s="13" t="s">
        <v>89</v>
      </c>
      <c r="AW230" s="13" t="s">
        <v>42</v>
      </c>
      <c r="AX230" s="13" t="s">
        <v>82</v>
      </c>
      <c r="AY230" s="209" t="s">
        <v>152</v>
      </c>
    </row>
    <row r="231" spans="2:65" s="12" customFormat="1">
      <c r="B231" s="200"/>
      <c r="D231" s="196" t="s">
        <v>163</v>
      </c>
      <c r="E231" s="201" t="s">
        <v>5</v>
      </c>
      <c r="F231" s="202" t="s">
        <v>288</v>
      </c>
      <c r="H231" s="203" t="s">
        <v>5</v>
      </c>
      <c r="I231" s="204"/>
      <c r="L231" s="200"/>
      <c r="M231" s="205"/>
      <c r="N231" s="206"/>
      <c r="O231" s="206"/>
      <c r="P231" s="206"/>
      <c r="Q231" s="206"/>
      <c r="R231" s="206"/>
      <c r="S231" s="206"/>
      <c r="T231" s="207"/>
      <c r="AT231" s="203" t="s">
        <v>163</v>
      </c>
      <c r="AU231" s="203" t="s">
        <v>89</v>
      </c>
      <c r="AV231" s="12" t="s">
        <v>45</v>
      </c>
      <c r="AW231" s="12" t="s">
        <v>42</v>
      </c>
      <c r="AX231" s="12" t="s">
        <v>82</v>
      </c>
      <c r="AY231" s="203" t="s">
        <v>152</v>
      </c>
    </row>
    <row r="232" spans="2:65" s="13" customFormat="1">
      <c r="B232" s="208"/>
      <c r="D232" s="196" t="s">
        <v>163</v>
      </c>
      <c r="E232" s="209" t="s">
        <v>5</v>
      </c>
      <c r="F232" s="210" t="s">
        <v>319</v>
      </c>
      <c r="H232" s="211">
        <v>6.44</v>
      </c>
      <c r="I232" s="212"/>
      <c r="L232" s="208"/>
      <c r="M232" s="213"/>
      <c r="N232" s="214"/>
      <c r="O232" s="214"/>
      <c r="P232" s="214"/>
      <c r="Q232" s="214"/>
      <c r="R232" s="214"/>
      <c r="S232" s="214"/>
      <c r="T232" s="215"/>
      <c r="AT232" s="209" t="s">
        <v>163</v>
      </c>
      <c r="AU232" s="209" t="s">
        <v>89</v>
      </c>
      <c r="AV232" s="13" t="s">
        <v>89</v>
      </c>
      <c r="AW232" s="13" t="s">
        <v>42</v>
      </c>
      <c r="AX232" s="13" t="s">
        <v>82</v>
      </c>
      <c r="AY232" s="209" t="s">
        <v>152</v>
      </c>
    </row>
    <row r="233" spans="2:65" s="15" customFormat="1">
      <c r="B233" s="224"/>
      <c r="D233" s="196" t="s">
        <v>163</v>
      </c>
      <c r="E233" s="247" t="s">
        <v>5</v>
      </c>
      <c r="F233" s="248" t="s">
        <v>170</v>
      </c>
      <c r="H233" s="249">
        <v>26.53</v>
      </c>
      <c r="I233" s="229"/>
      <c r="L233" s="224"/>
      <c r="M233" s="230"/>
      <c r="N233" s="231"/>
      <c r="O233" s="231"/>
      <c r="P233" s="231"/>
      <c r="Q233" s="231"/>
      <c r="R233" s="231"/>
      <c r="S233" s="231"/>
      <c r="T233" s="232"/>
      <c r="AT233" s="233" t="s">
        <v>163</v>
      </c>
      <c r="AU233" s="233" t="s">
        <v>89</v>
      </c>
      <c r="AV233" s="15" t="s">
        <v>159</v>
      </c>
      <c r="AW233" s="15" t="s">
        <v>42</v>
      </c>
      <c r="AX233" s="15" t="s">
        <v>45</v>
      </c>
      <c r="AY233" s="233" t="s">
        <v>152</v>
      </c>
    </row>
    <row r="234" spans="2:65" s="11" customFormat="1" ht="29.85" customHeight="1">
      <c r="B234" s="169"/>
      <c r="D234" s="180" t="s">
        <v>81</v>
      </c>
      <c r="E234" s="181" t="s">
        <v>190</v>
      </c>
      <c r="F234" s="181" t="s">
        <v>320</v>
      </c>
      <c r="I234" s="172"/>
      <c r="J234" s="182">
        <f>BK234</f>
        <v>0</v>
      </c>
      <c r="L234" s="169"/>
      <c r="M234" s="174"/>
      <c r="N234" s="175"/>
      <c r="O234" s="175"/>
      <c r="P234" s="176">
        <f>SUM(P235:P375)</f>
        <v>0</v>
      </c>
      <c r="Q234" s="175"/>
      <c r="R234" s="176">
        <f>SUM(R235:R375)</f>
        <v>27.365493799999996</v>
      </c>
      <c r="S234" s="175"/>
      <c r="T234" s="177">
        <f>SUM(T235:T375)</f>
        <v>0</v>
      </c>
      <c r="AR234" s="170" t="s">
        <v>45</v>
      </c>
      <c r="AT234" s="178" t="s">
        <v>81</v>
      </c>
      <c r="AU234" s="178" t="s">
        <v>45</v>
      </c>
      <c r="AY234" s="170" t="s">
        <v>152</v>
      </c>
      <c r="BK234" s="179">
        <f>SUM(BK235:BK375)</f>
        <v>0</v>
      </c>
    </row>
    <row r="235" spans="2:65" s="1" customFormat="1" ht="22.5" customHeight="1">
      <c r="B235" s="183"/>
      <c r="C235" s="184" t="s">
        <v>321</v>
      </c>
      <c r="D235" s="184" t="s">
        <v>154</v>
      </c>
      <c r="E235" s="185" t="s">
        <v>322</v>
      </c>
      <c r="F235" s="186" t="s">
        <v>323</v>
      </c>
      <c r="G235" s="187" t="s">
        <v>247</v>
      </c>
      <c r="H235" s="188">
        <v>93.08</v>
      </c>
      <c r="I235" s="189"/>
      <c r="J235" s="190">
        <f>ROUND(I235*H235,2)</f>
        <v>0</v>
      </c>
      <c r="K235" s="186" t="s">
        <v>158</v>
      </c>
      <c r="L235" s="43"/>
      <c r="M235" s="191" t="s">
        <v>5</v>
      </c>
      <c r="N235" s="192" t="s">
        <v>53</v>
      </c>
      <c r="O235" s="44"/>
      <c r="P235" s="193">
        <f>O235*H235</f>
        <v>0</v>
      </c>
      <c r="Q235" s="193">
        <v>2.3999999999999998E-3</v>
      </c>
      <c r="R235" s="193">
        <f>Q235*H235</f>
        <v>0.22339199999999998</v>
      </c>
      <c r="S235" s="193">
        <v>0</v>
      </c>
      <c r="T235" s="194">
        <f>S235*H235</f>
        <v>0</v>
      </c>
      <c r="AR235" s="25" t="s">
        <v>159</v>
      </c>
      <c r="AT235" s="25" t="s">
        <v>154</v>
      </c>
      <c r="AU235" s="25" t="s">
        <v>89</v>
      </c>
      <c r="AY235" s="25" t="s">
        <v>152</v>
      </c>
      <c r="BE235" s="195">
        <f>IF(N235="základní",J235,0)</f>
        <v>0</v>
      </c>
      <c r="BF235" s="195">
        <f>IF(N235="snížená",J235,0)</f>
        <v>0</v>
      </c>
      <c r="BG235" s="195">
        <f>IF(N235="zákl. přenesená",J235,0)</f>
        <v>0</v>
      </c>
      <c r="BH235" s="195">
        <f>IF(N235="sníž. přenesená",J235,0)</f>
        <v>0</v>
      </c>
      <c r="BI235" s="195">
        <f>IF(N235="nulová",J235,0)</f>
        <v>0</v>
      </c>
      <c r="BJ235" s="25" t="s">
        <v>45</v>
      </c>
      <c r="BK235" s="195">
        <f>ROUND(I235*H235,2)</f>
        <v>0</v>
      </c>
      <c r="BL235" s="25" t="s">
        <v>159</v>
      </c>
      <c r="BM235" s="25" t="s">
        <v>324</v>
      </c>
    </row>
    <row r="236" spans="2:65" s="12" customFormat="1">
      <c r="B236" s="200"/>
      <c r="D236" s="196" t="s">
        <v>163</v>
      </c>
      <c r="E236" s="201" t="s">
        <v>5</v>
      </c>
      <c r="F236" s="202" t="s">
        <v>325</v>
      </c>
      <c r="H236" s="203" t="s">
        <v>5</v>
      </c>
      <c r="I236" s="204"/>
      <c r="L236" s="200"/>
      <c r="M236" s="205"/>
      <c r="N236" s="206"/>
      <c r="O236" s="206"/>
      <c r="P236" s="206"/>
      <c r="Q236" s="206"/>
      <c r="R236" s="206"/>
      <c r="S236" s="206"/>
      <c r="T236" s="207"/>
      <c r="AT236" s="203" t="s">
        <v>163</v>
      </c>
      <c r="AU236" s="203" t="s">
        <v>89</v>
      </c>
      <c r="AV236" s="12" t="s">
        <v>45</v>
      </c>
      <c r="AW236" s="12" t="s">
        <v>42</v>
      </c>
      <c r="AX236" s="12" t="s">
        <v>82</v>
      </c>
      <c r="AY236" s="203" t="s">
        <v>152</v>
      </c>
    </row>
    <row r="237" spans="2:65" s="13" customFormat="1">
      <c r="B237" s="208"/>
      <c r="D237" s="196" t="s">
        <v>163</v>
      </c>
      <c r="E237" s="209" t="s">
        <v>5</v>
      </c>
      <c r="F237" s="210" t="s">
        <v>326</v>
      </c>
      <c r="H237" s="211">
        <v>38.503999999999998</v>
      </c>
      <c r="I237" s="212"/>
      <c r="L237" s="208"/>
      <c r="M237" s="213"/>
      <c r="N237" s="214"/>
      <c r="O237" s="214"/>
      <c r="P237" s="214"/>
      <c r="Q237" s="214"/>
      <c r="R237" s="214"/>
      <c r="S237" s="214"/>
      <c r="T237" s="215"/>
      <c r="AT237" s="209" t="s">
        <v>163</v>
      </c>
      <c r="AU237" s="209" t="s">
        <v>89</v>
      </c>
      <c r="AV237" s="13" t="s">
        <v>89</v>
      </c>
      <c r="AW237" s="13" t="s">
        <v>42</v>
      </c>
      <c r="AX237" s="13" t="s">
        <v>82</v>
      </c>
      <c r="AY237" s="209" t="s">
        <v>152</v>
      </c>
    </row>
    <row r="238" spans="2:65" s="13" customFormat="1">
      <c r="B238" s="208"/>
      <c r="D238" s="196" t="s">
        <v>163</v>
      </c>
      <c r="E238" s="209" t="s">
        <v>5</v>
      </c>
      <c r="F238" s="210" t="s">
        <v>327</v>
      </c>
      <c r="H238" s="211">
        <v>13.523999999999999</v>
      </c>
      <c r="I238" s="212"/>
      <c r="L238" s="208"/>
      <c r="M238" s="213"/>
      <c r="N238" s="214"/>
      <c r="O238" s="214"/>
      <c r="P238" s="214"/>
      <c r="Q238" s="214"/>
      <c r="R238" s="214"/>
      <c r="S238" s="214"/>
      <c r="T238" s="215"/>
      <c r="AT238" s="209" t="s">
        <v>163</v>
      </c>
      <c r="AU238" s="209" t="s">
        <v>89</v>
      </c>
      <c r="AV238" s="13" t="s">
        <v>89</v>
      </c>
      <c r="AW238" s="13" t="s">
        <v>42</v>
      </c>
      <c r="AX238" s="13" t="s">
        <v>82</v>
      </c>
      <c r="AY238" s="209" t="s">
        <v>152</v>
      </c>
    </row>
    <row r="239" spans="2:65" s="13" customFormat="1">
      <c r="B239" s="208"/>
      <c r="D239" s="196" t="s">
        <v>163</v>
      </c>
      <c r="E239" s="209" t="s">
        <v>5</v>
      </c>
      <c r="F239" s="210" t="s">
        <v>328</v>
      </c>
      <c r="H239" s="211">
        <v>11.834</v>
      </c>
      <c r="I239" s="212"/>
      <c r="L239" s="208"/>
      <c r="M239" s="213"/>
      <c r="N239" s="214"/>
      <c r="O239" s="214"/>
      <c r="P239" s="214"/>
      <c r="Q239" s="214"/>
      <c r="R239" s="214"/>
      <c r="S239" s="214"/>
      <c r="T239" s="215"/>
      <c r="AT239" s="209" t="s">
        <v>163</v>
      </c>
      <c r="AU239" s="209" t="s">
        <v>89</v>
      </c>
      <c r="AV239" s="13" t="s">
        <v>89</v>
      </c>
      <c r="AW239" s="13" t="s">
        <v>42</v>
      </c>
      <c r="AX239" s="13" t="s">
        <v>82</v>
      </c>
      <c r="AY239" s="209" t="s">
        <v>152</v>
      </c>
    </row>
    <row r="240" spans="2:65" s="13" customFormat="1">
      <c r="B240" s="208"/>
      <c r="D240" s="196" t="s">
        <v>163</v>
      </c>
      <c r="E240" s="209" t="s">
        <v>5</v>
      </c>
      <c r="F240" s="210" t="s">
        <v>329</v>
      </c>
      <c r="H240" s="211">
        <v>7.3259999999999996</v>
      </c>
      <c r="I240" s="212"/>
      <c r="L240" s="208"/>
      <c r="M240" s="213"/>
      <c r="N240" s="214"/>
      <c r="O240" s="214"/>
      <c r="P240" s="214"/>
      <c r="Q240" s="214"/>
      <c r="R240" s="214"/>
      <c r="S240" s="214"/>
      <c r="T240" s="215"/>
      <c r="AT240" s="209" t="s">
        <v>163</v>
      </c>
      <c r="AU240" s="209" t="s">
        <v>89</v>
      </c>
      <c r="AV240" s="13" t="s">
        <v>89</v>
      </c>
      <c r="AW240" s="13" t="s">
        <v>42</v>
      </c>
      <c r="AX240" s="13" t="s">
        <v>82</v>
      </c>
      <c r="AY240" s="209" t="s">
        <v>152</v>
      </c>
    </row>
    <row r="241" spans="2:65" s="13" customFormat="1">
      <c r="B241" s="208"/>
      <c r="D241" s="196" t="s">
        <v>163</v>
      </c>
      <c r="E241" s="209" t="s">
        <v>5</v>
      </c>
      <c r="F241" s="210" t="s">
        <v>330</v>
      </c>
      <c r="H241" s="211">
        <v>25.437999999999999</v>
      </c>
      <c r="I241" s="212"/>
      <c r="L241" s="208"/>
      <c r="M241" s="213"/>
      <c r="N241" s="214"/>
      <c r="O241" s="214"/>
      <c r="P241" s="214"/>
      <c r="Q241" s="214"/>
      <c r="R241" s="214"/>
      <c r="S241" s="214"/>
      <c r="T241" s="215"/>
      <c r="AT241" s="209" t="s">
        <v>163</v>
      </c>
      <c r="AU241" s="209" t="s">
        <v>89</v>
      </c>
      <c r="AV241" s="13" t="s">
        <v>89</v>
      </c>
      <c r="AW241" s="13" t="s">
        <v>42</v>
      </c>
      <c r="AX241" s="13" t="s">
        <v>82</v>
      </c>
      <c r="AY241" s="209" t="s">
        <v>152</v>
      </c>
    </row>
    <row r="242" spans="2:65" s="13" customFormat="1">
      <c r="B242" s="208"/>
      <c r="D242" s="196" t="s">
        <v>163</v>
      </c>
      <c r="E242" s="209" t="s">
        <v>5</v>
      </c>
      <c r="F242" s="210" t="s">
        <v>331</v>
      </c>
      <c r="H242" s="211">
        <v>-3.5459999999999998</v>
      </c>
      <c r="I242" s="212"/>
      <c r="L242" s="208"/>
      <c r="M242" s="213"/>
      <c r="N242" s="214"/>
      <c r="O242" s="214"/>
      <c r="P242" s="214"/>
      <c r="Q242" s="214"/>
      <c r="R242" s="214"/>
      <c r="S242" s="214"/>
      <c r="T242" s="215"/>
      <c r="AT242" s="209" t="s">
        <v>163</v>
      </c>
      <c r="AU242" s="209" t="s">
        <v>89</v>
      </c>
      <c r="AV242" s="13" t="s">
        <v>89</v>
      </c>
      <c r="AW242" s="13" t="s">
        <v>42</v>
      </c>
      <c r="AX242" s="13" t="s">
        <v>82</v>
      </c>
      <c r="AY242" s="209" t="s">
        <v>152</v>
      </c>
    </row>
    <row r="243" spans="2:65" s="15" customFormat="1">
      <c r="B243" s="224"/>
      <c r="D243" s="225" t="s">
        <v>163</v>
      </c>
      <c r="E243" s="226" t="s">
        <v>5</v>
      </c>
      <c r="F243" s="227" t="s">
        <v>170</v>
      </c>
      <c r="H243" s="228">
        <v>93.08</v>
      </c>
      <c r="I243" s="229"/>
      <c r="L243" s="224"/>
      <c r="M243" s="230"/>
      <c r="N243" s="231"/>
      <c r="O243" s="231"/>
      <c r="P243" s="231"/>
      <c r="Q243" s="231"/>
      <c r="R243" s="231"/>
      <c r="S243" s="231"/>
      <c r="T243" s="232"/>
      <c r="AT243" s="233" t="s">
        <v>163</v>
      </c>
      <c r="AU243" s="233" t="s">
        <v>89</v>
      </c>
      <c r="AV243" s="15" t="s">
        <v>159</v>
      </c>
      <c r="AW243" s="15" t="s">
        <v>42</v>
      </c>
      <c r="AX243" s="15" t="s">
        <v>45</v>
      </c>
      <c r="AY243" s="233" t="s">
        <v>152</v>
      </c>
    </row>
    <row r="244" spans="2:65" s="1" customFormat="1" ht="22.5" customHeight="1">
      <c r="B244" s="183"/>
      <c r="C244" s="184" t="s">
        <v>332</v>
      </c>
      <c r="D244" s="184" t="s">
        <v>154</v>
      </c>
      <c r="E244" s="185" t="s">
        <v>333</v>
      </c>
      <c r="F244" s="186" t="s">
        <v>334</v>
      </c>
      <c r="G244" s="187" t="s">
        <v>247</v>
      </c>
      <c r="H244" s="188">
        <v>93.08</v>
      </c>
      <c r="I244" s="189"/>
      <c r="J244" s="190">
        <f>ROUND(I244*H244,2)</f>
        <v>0</v>
      </c>
      <c r="K244" s="186" t="s">
        <v>158</v>
      </c>
      <c r="L244" s="43"/>
      <c r="M244" s="191" t="s">
        <v>5</v>
      </c>
      <c r="N244" s="192" t="s">
        <v>53</v>
      </c>
      <c r="O244" s="44"/>
      <c r="P244" s="193">
        <f>O244*H244</f>
        <v>0</v>
      </c>
      <c r="Q244" s="193">
        <v>2.7000000000000001E-3</v>
      </c>
      <c r="R244" s="193">
        <f>Q244*H244</f>
        <v>0.25131599999999998</v>
      </c>
      <c r="S244" s="193">
        <v>0</v>
      </c>
      <c r="T244" s="194">
        <f>S244*H244</f>
        <v>0</v>
      </c>
      <c r="AR244" s="25" t="s">
        <v>159</v>
      </c>
      <c r="AT244" s="25" t="s">
        <v>154</v>
      </c>
      <c r="AU244" s="25" t="s">
        <v>89</v>
      </c>
      <c r="AY244" s="25" t="s">
        <v>152</v>
      </c>
      <c r="BE244" s="195">
        <f>IF(N244="základní",J244,0)</f>
        <v>0</v>
      </c>
      <c r="BF244" s="195">
        <f>IF(N244="snížená",J244,0)</f>
        <v>0</v>
      </c>
      <c r="BG244" s="195">
        <f>IF(N244="zákl. přenesená",J244,0)</f>
        <v>0</v>
      </c>
      <c r="BH244" s="195">
        <f>IF(N244="sníž. přenesená",J244,0)</f>
        <v>0</v>
      </c>
      <c r="BI244" s="195">
        <f>IF(N244="nulová",J244,0)</f>
        <v>0</v>
      </c>
      <c r="BJ244" s="25" t="s">
        <v>45</v>
      </c>
      <c r="BK244" s="195">
        <f>ROUND(I244*H244,2)</f>
        <v>0</v>
      </c>
      <c r="BL244" s="25" t="s">
        <v>159</v>
      </c>
      <c r="BM244" s="25" t="s">
        <v>335</v>
      </c>
    </row>
    <row r="245" spans="2:65" s="1" customFormat="1" ht="40.5">
      <c r="B245" s="43"/>
      <c r="D245" s="196" t="s">
        <v>161</v>
      </c>
      <c r="F245" s="197" t="s">
        <v>336</v>
      </c>
      <c r="I245" s="198"/>
      <c r="L245" s="43"/>
      <c r="M245" s="199"/>
      <c r="N245" s="44"/>
      <c r="O245" s="44"/>
      <c r="P245" s="44"/>
      <c r="Q245" s="44"/>
      <c r="R245" s="44"/>
      <c r="S245" s="44"/>
      <c r="T245" s="72"/>
      <c r="AT245" s="25" t="s">
        <v>161</v>
      </c>
      <c r="AU245" s="25" t="s">
        <v>89</v>
      </c>
    </row>
    <row r="246" spans="2:65" s="12" customFormat="1">
      <c r="B246" s="200"/>
      <c r="D246" s="196" t="s">
        <v>163</v>
      </c>
      <c r="E246" s="201" t="s">
        <v>5</v>
      </c>
      <c r="F246" s="202" t="s">
        <v>325</v>
      </c>
      <c r="H246" s="203" t="s">
        <v>5</v>
      </c>
      <c r="I246" s="204"/>
      <c r="L246" s="200"/>
      <c r="M246" s="205"/>
      <c r="N246" s="206"/>
      <c r="O246" s="206"/>
      <c r="P246" s="206"/>
      <c r="Q246" s="206"/>
      <c r="R246" s="206"/>
      <c r="S246" s="206"/>
      <c r="T246" s="207"/>
      <c r="AT246" s="203" t="s">
        <v>163</v>
      </c>
      <c r="AU246" s="203" t="s">
        <v>89</v>
      </c>
      <c r="AV246" s="12" t="s">
        <v>45</v>
      </c>
      <c r="AW246" s="12" t="s">
        <v>42</v>
      </c>
      <c r="AX246" s="12" t="s">
        <v>82</v>
      </c>
      <c r="AY246" s="203" t="s">
        <v>152</v>
      </c>
    </row>
    <row r="247" spans="2:65" s="13" customFormat="1">
      <c r="B247" s="208"/>
      <c r="D247" s="196" t="s">
        <v>163</v>
      </c>
      <c r="E247" s="209" t="s">
        <v>5</v>
      </c>
      <c r="F247" s="210" t="s">
        <v>326</v>
      </c>
      <c r="H247" s="211">
        <v>38.503999999999998</v>
      </c>
      <c r="I247" s="212"/>
      <c r="L247" s="208"/>
      <c r="M247" s="213"/>
      <c r="N247" s="214"/>
      <c r="O247" s="214"/>
      <c r="P247" s="214"/>
      <c r="Q247" s="214"/>
      <c r="R247" s="214"/>
      <c r="S247" s="214"/>
      <c r="T247" s="215"/>
      <c r="AT247" s="209" t="s">
        <v>163</v>
      </c>
      <c r="AU247" s="209" t="s">
        <v>89</v>
      </c>
      <c r="AV247" s="13" t="s">
        <v>89</v>
      </c>
      <c r="AW247" s="13" t="s">
        <v>42</v>
      </c>
      <c r="AX247" s="13" t="s">
        <v>82</v>
      </c>
      <c r="AY247" s="209" t="s">
        <v>152</v>
      </c>
    </row>
    <row r="248" spans="2:65" s="13" customFormat="1">
      <c r="B248" s="208"/>
      <c r="D248" s="196" t="s">
        <v>163</v>
      </c>
      <c r="E248" s="209" t="s">
        <v>5</v>
      </c>
      <c r="F248" s="210" t="s">
        <v>327</v>
      </c>
      <c r="H248" s="211">
        <v>13.523999999999999</v>
      </c>
      <c r="I248" s="212"/>
      <c r="L248" s="208"/>
      <c r="M248" s="213"/>
      <c r="N248" s="214"/>
      <c r="O248" s="214"/>
      <c r="P248" s="214"/>
      <c r="Q248" s="214"/>
      <c r="R248" s="214"/>
      <c r="S248" s="214"/>
      <c r="T248" s="215"/>
      <c r="AT248" s="209" t="s">
        <v>163</v>
      </c>
      <c r="AU248" s="209" t="s">
        <v>89</v>
      </c>
      <c r="AV248" s="13" t="s">
        <v>89</v>
      </c>
      <c r="AW248" s="13" t="s">
        <v>42</v>
      </c>
      <c r="AX248" s="13" t="s">
        <v>82</v>
      </c>
      <c r="AY248" s="209" t="s">
        <v>152</v>
      </c>
    </row>
    <row r="249" spans="2:65" s="13" customFormat="1">
      <c r="B249" s="208"/>
      <c r="D249" s="196" t="s">
        <v>163</v>
      </c>
      <c r="E249" s="209" t="s">
        <v>5</v>
      </c>
      <c r="F249" s="210" t="s">
        <v>328</v>
      </c>
      <c r="H249" s="211">
        <v>11.834</v>
      </c>
      <c r="I249" s="212"/>
      <c r="L249" s="208"/>
      <c r="M249" s="213"/>
      <c r="N249" s="214"/>
      <c r="O249" s="214"/>
      <c r="P249" s="214"/>
      <c r="Q249" s="214"/>
      <c r="R249" s="214"/>
      <c r="S249" s="214"/>
      <c r="T249" s="215"/>
      <c r="AT249" s="209" t="s">
        <v>163</v>
      </c>
      <c r="AU249" s="209" t="s">
        <v>89</v>
      </c>
      <c r="AV249" s="13" t="s">
        <v>89</v>
      </c>
      <c r="AW249" s="13" t="s">
        <v>42</v>
      </c>
      <c r="AX249" s="13" t="s">
        <v>82</v>
      </c>
      <c r="AY249" s="209" t="s">
        <v>152</v>
      </c>
    </row>
    <row r="250" spans="2:65" s="13" customFormat="1">
      <c r="B250" s="208"/>
      <c r="D250" s="196" t="s">
        <v>163</v>
      </c>
      <c r="E250" s="209" t="s">
        <v>5</v>
      </c>
      <c r="F250" s="210" t="s">
        <v>329</v>
      </c>
      <c r="H250" s="211">
        <v>7.3259999999999996</v>
      </c>
      <c r="I250" s="212"/>
      <c r="L250" s="208"/>
      <c r="M250" s="213"/>
      <c r="N250" s="214"/>
      <c r="O250" s="214"/>
      <c r="P250" s="214"/>
      <c r="Q250" s="214"/>
      <c r="R250" s="214"/>
      <c r="S250" s="214"/>
      <c r="T250" s="215"/>
      <c r="AT250" s="209" t="s">
        <v>163</v>
      </c>
      <c r="AU250" s="209" t="s">
        <v>89</v>
      </c>
      <c r="AV250" s="13" t="s">
        <v>89</v>
      </c>
      <c r="AW250" s="13" t="s">
        <v>42</v>
      </c>
      <c r="AX250" s="13" t="s">
        <v>82</v>
      </c>
      <c r="AY250" s="209" t="s">
        <v>152</v>
      </c>
    </row>
    <row r="251" spans="2:65" s="13" customFormat="1">
      <c r="B251" s="208"/>
      <c r="D251" s="196" t="s">
        <v>163</v>
      </c>
      <c r="E251" s="209" t="s">
        <v>5</v>
      </c>
      <c r="F251" s="210" t="s">
        <v>330</v>
      </c>
      <c r="H251" s="211">
        <v>25.437999999999999</v>
      </c>
      <c r="I251" s="212"/>
      <c r="L251" s="208"/>
      <c r="M251" s="213"/>
      <c r="N251" s="214"/>
      <c r="O251" s="214"/>
      <c r="P251" s="214"/>
      <c r="Q251" s="214"/>
      <c r="R251" s="214"/>
      <c r="S251" s="214"/>
      <c r="T251" s="215"/>
      <c r="AT251" s="209" t="s">
        <v>163</v>
      </c>
      <c r="AU251" s="209" t="s">
        <v>89</v>
      </c>
      <c r="AV251" s="13" t="s">
        <v>89</v>
      </c>
      <c r="AW251" s="13" t="s">
        <v>42</v>
      </c>
      <c r="AX251" s="13" t="s">
        <v>82</v>
      </c>
      <c r="AY251" s="209" t="s">
        <v>152</v>
      </c>
    </row>
    <row r="252" spans="2:65" s="13" customFormat="1">
      <c r="B252" s="208"/>
      <c r="D252" s="196" t="s">
        <v>163</v>
      </c>
      <c r="E252" s="209" t="s">
        <v>5</v>
      </c>
      <c r="F252" s="210" t="s">
        <v>331</v>
      </c>
      <c r="H252" s="211">
        <v>-3.5459999999999998</v>
      </c>
      <c r="I252" s="212"/>
      <c r="L252" s="208"/>
      <c r="M252" s="213"/>
      <c r="N252" s="214"/>
      <c r="O252" s="214"/>
      <c r="P252" s="214"/>
      <c r="Q252" s="214"/>
      <c r="R252" s="214"/>
      <c r="S252" s="214"/>
      <c r="T252" s="215"/>
      <c r="AT252" s="209" t="s">
        <v>163</v>
      </c>
      <c r="AU252" s="209" t="s">
        <v>89</v>
      </c>
      <c r="AV252" s="13" t="s">
        <v>89</v>
      </c>
      <c r="AW252" s="13" t="s">
        <v>42</v>
      </c>
      <c r="AX252" s="13" t="s">
        <v>82</v>
      </c>
      <c r="AY252" s="209" t="s">
        <v>152</v>
      </c>
    </row>
    <row r="253" spans="2:65" s="15" customFormat="1">
      <c r="B253" s="224"/>
      <c r="D253" s="225" t="s">
        <v>163</v>
      </c>
      <c r="E253" s="226" t="s">
        <v>5</v>
      </c>
      <c r="F253" s="227" t="s">
        <v>170</v>
      </c>
      <c r="H253" s="228">
        <v>93.08</v>
      </c>
      <c r="I253" s="229"/>
      <c r="L253" s="224"/>
      <c r="M253" s="230"/>
      <c r="N253" s="231"/>
      <c r="O253" s="231"/>
      <c r="P253" s="231"/>
      <c r="Q253" s="231"/>
      <c r="R253" s="231"/>
      <c r="S253" s="231"/>
      <c r="T253" s="232"/>
      <c r="AT253" s="233" t="s">
        <v>163</v>
      </c>
      <c r="AU253" s="233" t="s">
        <v>89</v>
      </c>
      <c r="AV253" s="15" t="s">
        <v>159</v>
      </c>
      <c r="AW253" s="15" t="s">
        <v>42</v>
      </c>
      <c r="AX253" s="15" t="s">
        <v>45</v>
      </c>
      <c r="AY253" s="233" t="s">
        <v>152</v>
      </c>
    </row>
    <row r="254" spans="2:65" s="1" customFormat="1" ht="31.5" customHeight="1">
      <c r="B254" s="183"/>
      <c r="C254" s="184" t="s">
        <v>337</v>
      </c>
      <c r="D254" s="184" t="s">
        <v>154</v>
      </c>
      <c r="E254" s="185" t="s">
        <v>338</v>
      </c>
      <c r="F254" s="186" t="s">
        <v>339</v>
      </c>
      <c r="G254" s="187" t="s">
        <v>247</v>
      </c>
      <c r="H254" s="188">
        <v>13.68</v>
      </c>
      <c r="I254" s="189"/>
      <c r="J254" s="190">
        <f>ROUND(I254*H254,2)</f>
        <v>0</v>
      </c>
      <c r="K254" s="186" t="s">
        <v>158</v>
      </c>
      <c r="L254" s="43"/>
      <c r="M254" s="191" t="s">
        <v>5</v>
      </c>
      <c r="N254" s="192" t="s">
        <v>53</v>
      </c>
      <c r="O254" s="44"/>
      <c r="P254" s="193">
        <f>O254*H254</f>
        <v>0</v>
      </c>
      <c r="Q254" s="193">
        <v>0</v>
      </c>
      <c r="R254" s="193">
        <f>Q254*H254</f>
        <v>0</v>
      </c>
      <c r="S254" s="193">
        <v>0</v>
      </c>
      <c r="T254" s="194">
        <f>S254*H254</f>
        <v>0</v>
      </c>
      <c r="AR254" s="25" t="s">
        <v>159</v>
      </c>
      <c r="AT254" s="25" t="s">
        <v>154</v>
      </c>
      <c r="AU254" s="25" t="s">
        <v>89</v>
      </c>
      <c r="AY254" s="25" t="s">
        <v>152</v>
      </c>
      <c r="BE254" s="195">
        <f>IF(N254="základní",J254,0)</f>
        <v>0</v>
      </c>
      <c r="BF254" s="195">
        <f>IF(N254="snížená",J254,0)</f>
        <v>0</v>
      </c>
      <c r="BG254" s="195">
        <f>IF(N254="zákl. přenesená",J254,0)</f>
        <v>0</v>
      </c>
      <c r="BH254" s="195">
        <f>IF(N254="sníž. přenesená",J254,0)</f>
        <v>0</v>
      </c>
      <c r="BI254" s="195">
        <f>IF(N254="nulová",J254,0)</f>
        <v>0</v>
      </c>
      <c r="BJ254" s="25" t="s">
        <v>45</v>
      </c>
      <c r="BK254" s="195">
        <f>ROUND(I254*H254,2)</f>
        <v>0</v>
      </c>
      <c r="BL254" s="25" t="s">
        <v>159</v>
      </c>
      <c r="BM254" s="25" t="s">
        <v>340</v>
      </c>
    </row>
    <row r="255" spans="2:65" s="1" customFormat="1" ht="40.5">
      <c r="B255" s="43"/>
      <c r="D255" s="196" t="s">
        <v>161</v>
      </c>
      <c r="F255" s="197" t="s">
        <v>341</v>
      </c>
      <c r="I255" s="198"/>
      <c r="L255" s="43"/>
      <c r="M255" s="199"/>
      <c r="N255" s="44"/>
      <c r="O255" s="44"/>
      <c r="P255" s="44"/>
      <c r="Q255" s="44"/>
      <c r="R255" s="44"/>
      <c r="S255" s="44"/>
      <c r="T255" s="72"/>
      <c r="AT255" s="25" t="s">
        <v>161</v>
      </c>
      <c r="AU255" s="25" t="s">
        <v>89</v>
      </c>
    </row>
    <row r="256" spans="2:65" s="12" customFormat="1">
      <c r="B256" s="200"/>
      <c r="D256" s="196" t="s">
        <v>163</v>
      </c>
      <c r="E256" s="201" t="s">
        <v>5</v>
      </c>
      <c r="F256" s="202" t="s">
        <v>242</v>
      </c>
      <c r="H256" s="203" t="s">
        <v>5</v>
      </c>
      <c r="I256" s="204"/>
      <c r="L256" s="200"/>
      <c r="M256" s="205"/>
      <c r="N256" s="206"/>
      <c r="O256" s="206"/>
      <c r="P256" s="206"/>
      <c r="Q256" s="206"/>
      <c r="R256" s="206"/>
      <c r="S256" s="206"/>
      <c r="T256" s="207"/>
      <c r="AT256" s="203" t="s">
        <v>163</v>
      </c>
      <c r="AU256" s="203" t="s">
        <v>89</v>
      </c>
      <c r="AV256" s="12" t="s">
        <v>45</v>
      </c>
      <c r="AW256" s="12" t="s">
        <v>42</v>
      </c>
      <c r="AX256" s="12" t="s">
        <v>82</v>
      </c>
      <c r="AY256" s="203" t="s">
        <v>152</v>
      </c>
    </row>
    <row r="257" spans="2:65" s="13" customFormat="1">
      <c r="B257" s="208"/>
      <c r="D257" s="196" t="s">
        <v>163</v>
      </c>
      <c r="E257" s="209" t="s">
        <v>5</v>
      </c>
      <c r="F257" s="210" t="s">
        <v>342</v>
      </c>
      <c r="H257" s="211">
        <v>5.76</v>
      </c>
      <c r="I257" s="212"/>
      <c r="L257" s="208"/>
      <c r="M257" s="213"/>
      <c r="N257" s="214"/>
      <c r="O257" s="214"/>
      <c r="P257" s="214"/>
      <c r="Q257" s="214"/>
      <c r="R257" s="214"/>
      <c r="S257" s="214"/>
      <c r="T257" s="215"/>
      <c r="AT257" s="209" t="s">
        <v>163</v>
      </c>
      <c r="AU257" s="209" t="s">
        <v>89</v>
      </c>
      <c r="AV257" s="13" t="s">
        <v>89</v>
      </c>
      <c r="AW257" s="13" t="s">
        <v>42</v>
      </c>
      <c r="AX257" s="13" t="s">
        <v>82</v>
      </c>
      <c r="AY257" s="209" t="s">
        <v>152</v>
      </c>
    </row>
    <row r="258" spans="2:65" s="13" customFormat="1">
      <c r="B258" s="208"/>
      <c r="D258" s="196" t="s">
        <v>163</v>
      </c>
      <c r="E258" s="209" t="s">
        <v>5</v>
      </c>
      <c r="F258" s="210" t="s">
        <v>250</v>
      </c>
      <c r="H258" s="211">
        <v>7.92</v>
      </c>
      <c r="I258" s="212"/>
      <c r="L258" s="208"/>
      <c r="M258" s="213"/>
      <c r="N258" s="214"/>
      <c r="O258" s="214"/>
      <c r="P258" s="214"/>
      <c r="Q258" s="214"/>
      <c r="R258" s="214"/>
      <c r="S258" s="214"/>
      <c r="T258" s="215"/>
      <c r="AT258" s="209" t="s">
        <v>163</v>
      </c>
      <c r="AU258" s="209" t="s">
        <v>89</v>
      </c>
      <c r="AV258" s="13" t="s">
        <v>89</v>
      </c>
      <c r="AW258" s="13" t="s">
        <v>42</v>
      </c>
      <c r="AX258" s="13" t="s">
        <v>82</v>
      </c>
      <c r="AY258" s="209" t="s">
        <v>152</v>
      </c>
    </row>
    <row r="259" spans="2:65" s="15" customFormat="1">
      <c r="B259" s="224"/>
      <c r="D259" s="225" t="s">
        <v>163</v>
      </c>
      <c r="E259" s="226" t="s">
        <v>5</v>
      </c>
      <c r="F259" s="227" t="s">
        <v>170</v>
      </c>
      <c r="H259" s="228">
        <v>13.68</v>
      </c>
      <c r="I259" s="229"/>
      <c r="L259" s="224"/>
      <c r="M259" s="230"/>
      <c r="N259" s="231"/>
      <c r="O259" s="231"/>
      <c r="P259" s="231"/>
      <c r="Q259" s="231"/>
      <c r="R259" s="231"/>
      <c r="S259" s="231"/>
      <c r="T259" s="232"/>
      <c r="AT259" s="233" t="s">
        <v>163</v>
      </c>
      <c r="AU259" s="233" t="s">
        <v>89</v>
      </c>
      <c r="AV259" s="15" t="s">
        <v>159</v>
      </c>
      <c r="AW259" s="15" t="s">
        <v>42</v>
      </c>
      <c r="AX259" s="15" t="s">
        <v>45</v>
      </c>
      <c r="AY259" s="233" t="s">
        <v>152</v>
      </c>
    </row>
    <row r="260" spans="2:65" s="1" customFormat="1" ht="44.25" customHeight="1">
      <c r="B260" s="183"/>
      <c r="C260" s="184" t="s">
        <v>343</v>
      </c>
      <c r="D260" s="184" t="s">
        <v>154</v>
      </c>
      <c r="E260" s="185" t="s">
        <v>344</v>
      </c>
      <c r="F260" s="186" t="s">
        <v>345</v>
      </c>
      <c r="G260" s="187" t="s">
        <v>247</v>
      </c>
      <c r="H260" s="188">
        <v>13.68</v>
      </c>
      <c r="I260" s="189"/>
      <c r="J260" s="190">
        <f>ROUND(I260*H260,2)</f>
        <v>0</v>
      </c>
      <c r="K260" s="186" t="s">
        <v>158</v>
      </c>
      <c r="L260" s="43"/>
      <c r="M260" s="191" t="s">
        <v>5</v>
      </c>
      <c r="N260" s="192" t="s">
        <v>53</v>
      </c>
      <c r="O260" s="44"/>
      <c r="P260" s="193">
        <f>O260*H260</f>
        <v>0</v>
      </c>
      <c r="Q260" s="193">
        <v>6.3E-3</v>
      </c>
      <c r="R260" s="193">
        <f>Q260*H260</f>
        <v>8.6183999999999997E-2</v>
      </c>
      <c r="S260" s="193">
        <v>0</v>
      </c>
      <c r="T260" s="194">
        <f>S260*H260</f>
        <v>0</v>
      </c>
      <c r="AR260" s="25" t="s">
        <v>159</v>
      </c>
      <c r="AT260" s="25" t="s">
        <v>154</v>
      </c>
      <c r="AU260" s="25" t="s">
        <v>89</v>
      </c>
      <c r="AY260" s="25" t="s">
        <v>152</v>
      </c>
      <c r="BE260" s="195">
        <f>IF(N260="základní",J260,0)</f>
        <v>0</v>
      </c>
      <c r="BF260" s="195">
        <f>IF(N260="snížená",J260,0)</f>
        <v>0</v>
      </c>
      <c r="BG260" s="195">
        <f>IF(N260="zákl. přenesená",J260,0)</f>
        <v>0</v>
      </c>
      <c r="BH260" s="195">
        <f>IF(N260="sníž. přenesená",J260,0)</f>
        <v>0</v>
      </c>
      <c r="BI260" s="195">
        <f>IF(N260="nulová",J260,0)</f>
        <v>0</v>
      </c>
      <c r="BJ260" s="25" t="s">
        <v>45</v>
      </c>
      <c r="BK260" s="195">
        <f>ROUND(I260*H260,2)</f>
        <v>0</v>
      </c>
      <c r="BL260" s="25" t="s">
        <v>159</v>
      </c>
      <c r="BM260" s="25" t="s">
        <v>346</v>
      </c>
    </row>
    <row r="261" spans="2:65" s="1" customFormat="1" ht="148.5">
      <c r="B261" s="43"/>
      <c r="D261" s="196" t="s">
        <v>161</v>
      </c>
      <c r="F261" s="197" t="s">
        <v>347</v>
      </c>
      <c r="I261" s="198"/>
      <c r="L261" s="43"/>
      <c r="M261" s="199"/>
      <c r="N261" s="44"/>
      <c r="O261" s="44"/>
      <c r="P261" s="44"/>
      <c r="Q261" s="44"/>
      <c r="R261" s="44"/>
      <c r="S261" s="44"/>
      <c r="T261" s="72"/>
      <c r="AT261" s="25" t="s">
        <v>161</v>
      </c>
      <c r="AU261" s="25" t="s">
        <v>89</v>
      </c>
    </row>
    <row r="262" spans="2:65" s="12" customFormat="1">
      <c r="B262" s="200"/>
      <c r="D262" s="196" t="s">
        <v>163</v>
      </c>
      <c r="E262" s="201" t="s">
        <v>5</v>
      </c>
      <c r="F262" s="202" t="s">
        <v>242</v>
      </c>
      <c r="H262" s="203" t="s">
        <v>5</v>
      </c>
      <c r="I262" s="204"/>
      <c r="L262" s="200"/>
      <c r="M262" s="205"/>
      <c r="N262" s="206"/>
      <c r="O262" s="206"/>
      <c r="P262" s="206"/>
      <c r="Q262" s="206"/>
      <c r="R262" s="206"/>
      <c r="S262" s="206"/>
      <c r="T262" s="207"/>
      <c r="AT262" s="203" t="s">
        <v>163</v>
      </c>
      <c r="AU262" s="203" t="s">
        <v>89</v>
      </c>
      <c r="AV262" s="12" t="s">
        <v>45</v>
      </c>
      <c r="AW262" s="12" t="s">
        <v>42</v>
      </c>
      <c r="AX262" s="12" t="s">
        <v>82</v>
      </c>
      <c r="AY262" s="203" t="s">
        <v>152</v>
      </c>
    </row>
    <row r="263" spans="2:65" s="13" customFormat="1">
      <c r="B263" s="208"/>
      <c r="D263" s="196" t="s">
        <v>163</v>
      </c>
      <c r="E263" s="209" t="s">
        <v>5</v>
      </c>
      <c r="F263" s="210" t="s">
        <v>342</v>
      </c>
      <c r="H263" s="211">
        <v>5.76</v>
      </c>
      <c r="I263" s="212"/>
      <c r="L263" s="208"/>
      <c r="M263" s="213"/>
      <c r="N263" s="214"/>
      <c r="O263" s="214"/>
      <c r="P263" s="214"/>
      <c r="Q263" s="214"/>
      <c r="R263" s="214"/>
      <c r="S263" s="214"/>
      <c r="T263" s="215"/>
      <c r="AT263" s="209" t="s">
        <v>163</v>
      </c>
      <c r="AU263" s="209" t="s">
        <v>89</v>
      </c>
      <c r="AV263" s="13" t="s">
        <v>89</v>
      </c>
      <c r="AW263" s="13" t="s">
        <v>42</v>
      </c>
      <c r="AX263" s="13" t="s">
        <v>82</v>
      </c>
      <c r="AY263" s="209" t="s">
        <v>152</v>
      </c>
    </row>
    <row r="264" spans="2:65" s="13" customFormat="1">
      <c r="B264" s="208"/>
      <c r="D264" s="196" t="s">
        <v>163</v>
      </c>
      <c r="E264" s="209" t="s">
        <v>5</v>
      </c>
      <c r="F264" s="210" t="s">
        <v>250</v>
      </c>
      <c r="H264" s="211">
        <v>7.92</v>
      </c>
      <c r="I264" s="212"/>
      <c r="L264" s="208"/>
      <c r="M264" s="213"/>
      <c r="N264" s="214"/>
      <c r="O264" s="214"/>
      <c r="P264" s="214"/>
      <c r="Q264" s="214"/>
      <c r="R264" s="214"/>
      <c r="S264" s="214"/>
      <c r="T264" s="215"/>
      <c r="AT264" s="209" t="s">
        <v>163</v>
      </c>
      <c r="AU264" s="209" t="s">
        <v>89</v>
      </c>
      <c r="AV264" s="13" t="s">
        <v>89</v>
      </c>
      <c r="AW264" s="13" t="s">
        <v>42</v>
      </c>
      <c r="AX264" s="13" t="s">
        <v>82</v>
      </c>
      <c r="AY264" s="209" t="s">
        <v>152</v>
      </c>
    </row>
    <row r="265" spans="2:65" s="15" customFormat="1">
      <c r="B265" s="224"/>
      <c r="D265" s="225" t="s">
        <v>163</v>
      </c>
      <c r="E265" s="226" t="s">
        <v>5</v>
      </c>
      <c r="F265" s="227" t="s">
        <v>170</v>
      </c>
      <c r="H265" s="228">
        <v>13.68</v>
      </c>
      <c r="I265" s="229"/>
      <c r="L265" s="224"/>
      <c r="M265" s="230"/>
      <c r="N265" s="231"/>
      <c r="O265" s="231"/>
      <c r="P265" s="231"/>
      <c r="Q265" s="231"/>
      <c r="R265" s="231"/>
      <c r="S265" s="231"/>
      <c r="T265" s="232"/>
      <c r="AT265" s="233" t="s">
        <v>163</v>
      </c>
      <c r="AU265" s="233" t="s">
        <v>89</v>
      </c>
      <c r="AV265" s="15" t="s">
        <v>159</v>
      </c>
      <c r="AW265" s="15" t="s">
        <v>42</v>
      </c>
      <c r="AX265" s="15" t="s">
        <v>45</v>
      </c>
      <c r="AY265" s="233" t="s">
        <v>152</v>
      </c>
    </row>
    <row r="266" spans="2:65" s="1" customFormat="1" ht="31.5" customHeight="1">
      <c r="B266" s="183"/>
      <c r="C266" s="184" t="s">
        <v>348</v>
      </c>
      <c r="D266" s="184" t="s">
        <v>154</v>
      </c>
      <c r="E266" s="185" t="s">
        <v>349</v>
      </c>
      <c r="F266" s="186" t="s">
        <v>350</v>
      </c>
      <c r="G266" s="187" t="s">
        <v>247</v>
      </c>
      <c r="H266" s="188">
        <v>13.68</v>
      </c>
      <c r="I266" s="189"/>
      <c r="J266" s="190">
        <f>ROUND(I266*H266,2)</f>
        <v>0</v>
      </c>
      <c r="K266" s="186" t="s">
        <v>158</v>
      </c>
      <c r="L266" s="43"/>
      <c r="M266" s="191" t="s">
        <v>5</v>
      </c>
      <c r="N266" s="192" t="s">
        <v>53</v>
      </c>
      <c r="O266" s="44"/>
      <c r="P266" s="193">
        <f>O266*H266</f>
        <v>0</v>
      </c>
      <c r="Q266" s="193">
        <v>1.4E-3</v>
      </c>
      <c r="R266" s="193">
        <f>Q266*H266</f>
        <v>1.9151999999999999E-2</v>
      </c>
      <c r="S266" s="193">
        <v>0</v>
      </c>
      <c r="T266" s="194">
        <f>S266*H266</f>
        <v>0</v>
      </c>
      <c r="AR266" s="25" t="s">
        <v>159</v>
      </c>
      <c r="AT266" s="25" t="s">
        <v>154</v>
      </c>
      <c r="AU266" s="25" t="s">
        <v>89</v>
      </c>
      <c r="AY266" s="25" t="s">
        <v>152</v>
      </c>
      <c r="BE266" s="195">
        <f>IF(N266="základní",J266,0)</f>
        <v>0</v>
      </c>
      <c r="BF266" s="195">
        <f>IF(N266="snížená",J266,0)</f>
        <v>0</v>
      </c>
      <c r="BG266" s="195">
        <f>IF(N266="zákl. přenesená",J266,0)</f>
        <v>0</v>
      </c>
      <c r="BH266" s="195">
        <f>IF(N266="sníž. přenesená",J266,0)</f>
        <v>0</v>
      </c>
      <c r="BI266" s="195">
        <f>IF(N266="nulová",J266,0)</f>
        <v>0</v>
      </c>
      <c r="BJ266" s="25" t="s">
        <v>45</v>
      </c>
      <c r="BK266" s="195">
        <f>ROUND(I266*H266,2)</f>
        <v>0</v>
      </c>
      <c r="BL266" s="25" t="s">
        <v>159</v>
      </c>
      <c r="BM266" s="25" t="s">
        <v>351</v>
      </c>
    </row>
    <row r="267" spans="2:65" s="12" customFormat="1">
      <c r="B267" s="200"/>
      <c r="D267" s="196" t="s">
        <v>163</v>
      </c>
      <c r="E267" s="201" t="s">
        <v>5</v>
      </c>
      <c r="F267" s="202" t="s">
        <v>242</v>
      </c>
      <c r="H267" s="203" t="s">
        <v>5</v>
      </c>
      <c r="I267" s="204"/>
      <c r="L267" s="200"/>
      <c r="M267" s="205"/>
      <c r="N267" s="206"/>
      <c r="O267" s="206"/>
      <c r="P267" s="206"/>
      <c r="Q267" s="206"/>
      <c r="R267" s="206"/>
      <c r="S267" s="206"/>
      <c r="T267" s="207"/>
      <c r="AT267" s="203" t="s">
        <v>163</v>
      </c>
      <c r="AU267" s="203" t="s">
        <v>89</v>
      </c>
      <c r="AV267" s="12" t="s">
        <v>45</v>
      </c>
      <c r="AW267" s="12" t="s">
        <v>42</v>
      </c>
      <c r="AX267" s="12" t="s">
        <v>82</v>
      </c>
      <c r="AY267" s="203" t="s">
        <v>152</v>
      </c>
    </row>
    <row r="268" spans="2:65" s="13" customFormat="1">
      <c r="B268" s="208"/>
      <c r="D268" s="196" t="s">
        <v>163</v>
      </c>
      <c r="E268" s="209" t="s">
        <v>5</v>
      </c>
      <c r="F268" s="210" t="s">
        <v>342</v>
      </c>
      <c r="H268" s="211">
        <v>5.76</v>
      </c>
      <c r="I268" s="212"/>
      <c r="L268" s="208"/>
      <c r="M268" s="213"/>
      <c r="N268" s="214"/>
      <c r="O268" s="214"/>
      <c r="P268" s="214"/>
      <c r="Q268" s="214"/>
      <c r="R268" s="214"/>
      <c r="S268" s="214"/>
      <c r="T268" s="215"/>
      <c r="AT268" s="209" t="s">
        <v>163</v>
      </c>
      <c r="AU268" s="209" t="s">
        <v>89</v>
      </c>
      <c r="AV268" s="13" t="s">
        <v>89</v>
      </c>
      <c r="AW268" s="13" t="s">
        <v>42</v>
      </c>
      <c r="AX268" s="13" t="s">
        <v>82</v>
      </c>
      <c r="AY268" s="209" t="s">
        <v>152</v>
      </c>
    </row>
    <row r="269" spans="2:65" s="13" customFormat="1">
      <c r="B269" s="208"/>
      <c r="D269" s="196" t="s">
        <v>163</v>
      </c>
      <c r="E269" s="209" t="s">
        <v>5</v>
      </c>
      <c r="F269" s="210" t="s">
        <v>250</v>
      </c>
      <c r="H269" s="211">
        <v>7.92</v>
      </c>
      <c r="I269" s="212"/>
      <c r="L269" s="208"/>
      <c r="M269" s="213"/>
      <c r="N269" s="214"/>
      <c r="O269" s="214"/>
      <c r="P269" s="214"/>
      <c r="Q269" s="214"/>
      <c r="R269" s="214"/>
      <c r="S269" s="214"/>
      <c r="T269" s="215"/>
      <c r="AT269" s="209" t="s">
        <v>163</v>
      </c>
      <c r="AU269" s="209" t="s">
        <v>89</v>
      </c>
      <c r="AV269" s="13" t="s">
        <v>89</v>
      </c>
      <c r="AW269" s="13" t="s">
        <v>42</v>
      </c>
      <c r="AX269" s="13" t="s">
        <v>82</v>
      </c>
      <c r="AY269" s="209" t="s">
        <v>152</v>
      </c>
    </row>
    <row r="270" spans="2:65" s="15" customFormat="1">
      <c r="B270" s="224"/>
      <c r="D270" s="225" t="s">
        <v>163</v>
      </c>
      <c r="E270" s="226" t="s">
        <v>5</v>
      </c>
      <c r="F270" s="227" t="s">
        <v>170</v>
      </c>
      <c r="H270" s="228">
        <v>13.68</v>
      </c>
      <c r="I270" s="229"/>
      <c r="L270" s="224"/>
      <c r="M270" s="230"/>
      <c r="N270" s="231"/>
      <c r="O270" s="231"/>
      <c r="P270" s="231"/>
      <c r="Q270" s="231"/>
      <c r="R270" s="231"/>
      <c r="S270" s="231"/>
      <c r="T270" s="232"/>
      <c r="AT270" s="233" t="s">
        <v>163</v>
      </c>
      <c r="AU270" s="233" t="s">
        <v>89</v>
      </c>
      <c r="AV270" s="15" t="s">
        <v>159</v>
      </c>
      <c r="AW270" s="15" t="s">
        <v>42</v>
      </c>
      <c r="AX270" s="15" t="s">
        <v>45</v>
      </c>
      <c r="AY270" s="233" t="s">
        <v>152</v>
      </c>
    </row>
    <row r="271" spans="2:65" s="1" customFormat="1" ht="31.5" customHeight="1">
      <c r="B271" s="183"/>
      <c r="C271" s="184" t="s">
        <v>352</v>
      </c>
      <c r="D271" s="184" t="s">
        <v>154</v>
      </c>
      <c r="E271" s="185" t="s">
        <v>353</v>
      </c>
      <c r="F271" s="186" t="s">
        <v>354</v>
      </c>
      <c r="G271" s="187" t="s">
        <v>247</v>
      </c>
      <c r="H271" s="188">
        <v>68.400000000000006</v>
      </c>
      <c r="I271" s="189"/>
      <c r="J271" s="190">
        <f>ROUND(I271*H271,2)</f>
        <v>0</v>
      </c>
      <c r="K271" s="186" t="s">
        <v>158</v>
      </c>
      <c r="L271" s="43"/>
      <c r="M271" s="191" t="s">
        <v>5</v>
      </c>
      <c r="N271" s="192" t="s">
        <v>53</v>
      </c>
      <c r="O271" s="44"/>
      <c r="P271" s="193">
        <f>O271*H271</f>
        <v>0</v>
      </c>
      <c r="Q271" s="193">
        <v>1.2E-4</v>
      </c>
      <c r="R271" s="193">
        <f>Q271*H271</f>
        <v>8.2080000000000018E-3</v>
      </c>
      <c r="S271" s="193">
        <v>0</v>
      </c>
      <c r="T271" s="194">
        <f>S271*H271</f>
        <v>0</v>
      </c>
      <c r="AR271" s="25" t="s">
        <v>159</v>
      </c>
      <c r="AT271" s="25" t="s">
        <v>154</v>
      </c>
      <c r="AU271" s="25" t="s">
        <v>89</v>
      </c>
      <c r="AY271" s="25" t="s">
        <v>152</v>
      </c>
      <c r="BE271" s="195">
        <f>IF(N271="základní",J271,0)</f>
        <v>0</v>
      </c>
      <c r="BF271" s="195">
        <f>IF(N271="snížená",J271,0)</f>
        <v>0</v>
      </c>
      <c r="BG271" s="195">
        <f>IF(N271="zákl. přenesená",J271,0)</f>
        <v>0</v>
      </c>
      <c r="BH271" s="195">
        <f>IF(N271="sníž. přenesená",J271,0)</f>
        <v>0</v>
      </c>
      <c r="BI271" s="195">
        <f>IF(N271="nulová",J271,0)</f>
        <v>0</v>
      </c>
      <c r="BJ271" s="25" t="s">
        <v>45</v>
      </c>
      <c r="BK271" s="195">
        <f>ROUND(I271*H271,2)</f>
        <v>0</v>
      </c>
      <c r="BL271" s="25" t="s">
        <v>159</v>
      </c>
      <c r="BM271" s="25" t="s">
        <v>355</v>
      </c>
    </row>
    <row r="272" spans="2:65" s="1" customFormat="1" ht="40.5">
      <c r="B272" s="43"/>
      <c r="D272" s="196" t="s">
        <v>161</v>
      </c>
      <c r="F272" s="197" t="s">
        <v>356</v>
      </c>
      <c r="I272" s="198"/>
      <c r="L272" s="43"/>
      <c r="M272" s="199"/>
      <c r="N272" s="44"/>
      <c r="O272" s="44"/>
      <c r="P272" s="44"/>
      <c r="Q272" s="44"/>
      <c r="R272" s="44"/>
      <c r="S272" s="44"/>
      <c r="T272" s="72"/>
      <c r="AT272" s="25" t="s">
        <v>161</v>
      </c>
      <c r="AU272" s="25" t="s">
        <v>89</v>
      </c>
    </row>
    <row r="273" spans="2:65" s="12" customFormat="1">
      <c r="B273" s="200"/>
      <c r="D273" s="196" t="s">
        <v>163</v>
      </c>
      <c r="E273" s="201" t="s">
        <v>5</v>
      </c>
      <c r="F273" s="202" t="s">
        <v>357</v>
      </c>
      <c r="H273" s="203" t="s">
        <v>5</v>
      </c>
      <c r="I273" s="204"/>
      <c r="L273" s="200"/>
      <c r="M273" s="205"/>
      <c r="N273" s="206"/>
      <c r="O273" s="206"/>
      <c r="P273" s="206"/>
      <c r="Q273" s="206"/>
      <c r="R273" s="206"/>
      <c r="S273" s="206"/>
      <c r="T273" s="207"/>
      <c r="AT273" s="203" t="s">
        <v>163</v>
      </c>
      <c r="AU273" s="203" t="s">
        <v>89</v>
      </c>
      <c r="AV273" s="12" t="s">
        <v>45</v>
      </c>
      <c r="AW273" s="12" t="s">
        <v>42</v>
      </c>
      <c r="AX273" s="12" t="s">
        <v>82</v>
      </c>
      <c r="AY273" s="203" t="s">
        <v>152</v>
      </c>
    </row>
    <row r="274" spans="2:65" s="12" customFormat="1">
      <c r="B274" s="200"/>
      <c r="D274" s="196" t="s">
        <v>163</v>
      </c>
      <c r="E274" s="201" t="s">
        <v>5</v>
      </c>
      <c r="F274" s="202" t="s">
        <v>358</v>
      </c>
      <c r="H274" s="203" t="s">
        <v>5</v>
      </c>
      <c r="I274" s="204"/>
      <c r="L274" s="200"/>
      <c r="M274" s="205"/>
      <c r="N274" s="206"/>
      <c r="O274" s="206"/>
      <c r="P274" s="206"/>
      <c r="Q274" s="206"/>
      <c r="R274" s="206"/>
      <c r="S274" s="206"/>
      <c r="T274" s="207"/>
      <c r="AT274" s="203" t="s">
        <v>163</v>
      </c>
      <c r="AU274" s="203" t="s">
        <v>89</v>
      </c>
      <c r="AV274" s="12" t="s">
        <v>45</v>
      </c>
      <c r="AW274" s="12" t="s">
        <v>42</v>
      </c>
      <c r="AX274" s="12" t="s">
        <v>82</v>
      </c>
      <c r="AY274" s="203" t="s">
        <v>152</v>
      </c>
    </row>
    <row r="275" spans="2:65" s="13" customFormat="1">
      <c r="B275" s="208"/>
      <c r="D275" s="196" t="s">
        <v>163</v>
      </c>
      <c r="E275" s="209" t="s">
        <v>5</v>
      </c>
      <c r="F275" s="210" t="s">
        <v>359</v>
      </c>
      <c r="H275" s="211">
        <v>68.400000000000006</v>
      </c>
      <c r="I275" s="212"/>
      <c r="L275" s="208"/>
      <c r="M275" s="213"/>
      <c r="N275" s="214"/>
      <c r="O275" s="214"/>
      <c r="P275" s="214"/>
      <c r="Q275" s="214"/>
      <c r="R275" s="214"/>
      <c r="S275" s="214"/>
      <c r="T275" s="215"/>
      <c r="AT275" s="209" t="s">
        <v>163</v>
      </c>
      <c r="AU275" s="209" t="s">
        <v>89</v>
      </c>
      <c r="AV275" s="13" t="s">
        <v>89</v>
      </c>
      <c r="AW275" s="13" t="s">
        <v>42</v>
      </c>
      <c r="AX275" s="13" t="s">
        <v>82</v>
      </c>
      <c r="AY275" s="209" t="s">
        <v>152</v>
      </c>
    </row>
    <row r="276" spans="2:65" s="15" customFormat="1">
      <c r="B276" s="224"/>
      <c r="D276" s="225" t="s">
        <v>163</v>
      </c>
      <c r="E276" s="226" t="s">
        <v>5</v>
      </c>
      <c r="F276" s="227" t="s">
        <v>170</v>
      </c>
      <c r="H276" s="228">
        <v>68.400000000000006</v>
      </c>
      <c r="I276" s="229"/>
      <c r="L276" s="224"/>
      <c r="M276" s="230"/>
      <c r="N276" s="231"/>
      <c r="O276" s="231"/>
      <c r="P276" s="231"/>
      <c r="Q276" s="231"/>
      <c r="R276" s="231"/>
      <c r="S276" s="231"/>
      <c r="T276" s="232"/>
      <c r="AT276" s="233" t="s">
        <v>163</v>
      </c>
      <c r="AU276" s="233" t="s">
        <v>89</v>
      </c>
      <c r="AV276" s="15" t="s">
        <v>159</v>
      </c>
      <c r="AW276" s="15" t="s">
        <v>42</v>
      </c>
      <c r="AX276" s="15" t="s">
        <v>45</v>
      </c>
      <c r="AY276" s="233" t="s">
        <v>152</v>
      </c>
    </row>
    <row r="277" spans="2:65" s="1" customFormat="1" ht="31.5" customHeight="1">
      <c r="B277" s="183"/>
      <c r="C277" s="184" t="s">
        <v>360</v>
      </c>
      <c r="D277" s="184" t="s">
        <v>154</v>
      </c>
      <c r="E277" s="185" t="s">
        <v>361</v>
      </c>
      <c r="F277" s="186" t="s">
        <v>362</v>
      </c>
      <c r="G277" s="187" t="s">
        <v>157</v>
      </c>
      <c r="H277" s="188">
        <v>9.5000000000000001E-2</v>
      </c>
      <c r="I277" s="189"/>
      <c r="J277" s="190">
        <f>ROUND(I277*H277,2)</f>
        <v>0</v>
      </c>
      <c r="K277" s="186" t="s">
        <v>158</v>
      </c>
      <c r="L277" s="43"/>
      <c r="M277" s="191" t="s">
        <v>5</v>
      </c>
      <c r="N277" s="192" t="s">
        <v>53</v>
      </c>
      <c r="O277" s="44"/>
      <c r="P277" s="193">
        <f>O277*H277</f>
        <v>0</v>
      </c>
      <c r="Q277" s="193">
        <v>2.2563399999999998</v>
      </c>
      <c r="R277" s="193">
        <f>Q277*H277</f>
        <v>0.2143523</v>
      </c>
      <c r="S277" s="193">
        <v>0</v>
      </c>
      <c r="T277" s="194">
        <f>S277*H277</f>
        <v>0</v>
      </c>
      <c r="AR277" s="25" t="s">
        <v>159</v>
      </c>
      <c r="AT277" s="25" t="s">
        <v>154</v>
      </c>
      <c r="AU277" s="25" t="s">
        <v>89</v>
      </c>
      <c r="AY277" s="25" t="s">
        <v>152</v>
      </c>
      <c r="BE277" s="195">
        <f>IF(N277="základní",J277,0)</f>
        <v>0</v>
      </c>
      <c r="BF277" s="195">
        <f>IF(N277="snížená",J277,0)</f>
        <v>0</v>
      </c>
      <c r="BG277" s="195">
        <f>IF(N277="zákl. přenesená",J277,0)</f>
        <v>0</v>
      </c>
      <c r="BH277" s="195">
        <f>IF(N277="sníž. přenesená",J277,0)</f>
        <v>0</v>
      </c>
      <c r="BI277" s="195">
        <f>IF(N277="nulová",J277,0)</f>
        <v>0</v>
      </c>
      <c r="BJ277" s="25" t="s">
        <v>45</v>
      </c>
      <c r="BK277" s="195">
        <f>ROUND(I277*H277,2)</f>
        <v>0</v>
      </c>
      <c r="BL277" s="25" t="s">
        <v>159</v>
      </c>
      <c r="BM277" s="25" t="s">
        <v>363</v>
      </c>
    </row>
    <row r="278" spans="2:65" s="12" customFormat="1">
      <c r="B278" s="200"/>
      <c r="D278" s="196" t="s">
        <v>163</v>
      </c>
      <c r="E278" s="201" t="s">
        <v>5</v>
      </c>
      <c r="F278" s="202" t="s">
        <v>357</v>
      </c>
      <c r="H278" s="203" t="s">
        <v>5</v>
      </c>
      <c r="I278" s="204"/>
      <c r="L278" s="200"/>
      <c r="M278" s="205"/>
      <c r="N278" s="206"/>
      <c r="O278" s="206"/>
      <c r="P278" s="206"/>
      <c r="Q278" s="206"/>
      <c r="R278" s="206"/>
      <c r="S278" s="206"/>
      <c r="T278" s="207"/>
      <c r="AT278" s="203" t="s">
        <v>163</v>
      </c>
      <c r="AU278" s="203" t="s">
        <v>89</v>
      </c>
      <c r="AV278" s="12" t="s">
        <v>45</v>
      </c>
      <c r="AW278" s="12" t="s">
        <v>42</v>
      </c>
      <c r="AX278" s="12" t="s">
        <v>82</v>
      </c>
      <c r="AY278" s="203" t="s">
        <v>152</v>
      </c>
    </row>
    <row r="279" spans="2:65" s="12" customFormat="1">
      <c r="B279" s="200"/>
      <c r="D279" s="196" t="s">
        <v>163</v>
      </c>
      <c r="E279" s="201" t="s">
        <v>5</v>
      </c>
      <c r="F279" s="202" t="s">
        <v>364</v>
      </c>
      <c r="H279" s="203" t="s">
        <v>5</v>
      </c>
      <c r="I279" s="204"/>
      <c r="L279" s="200"/>
      <c r="M279" s="205"/>
      <c r="N279" s="206"/>
      <c r="O279" s="206"/>
      <c r="P279" s="206"/>
      <c r="Q279" s="206"/>
      <c r="R279" s="206"/>
      <c r="S279" s="206"/>
      <c r="T279" s="207"/>
      <c r="AT279" s="203" t="s">
        <v>163</v>
      </c>
      <c r="AU279" s="203" t="s">
        <v>89</v>
      </c>
      <c r="AV279" s="12" t="s">
        <v>45</v>
      </c>
      <c r="AW279" s="12" t="s">
        <v>42</v>
      </c>
      <c r="AX279" s="12" t="s">
        <v>82</v>
      </c>
      <c r="AY279" s="203" t="s">
        <v>152</v>
      </c>
    </row>
    <row r="280" spans="2:65" s="13" customFormat="1">
      <c r="B280" s="208"/>
      <c r="D280" s="196" t="s">
        <v>163</v>
      </c>
      <c r="E280" s="209" t="s">
        <v>5</v>
      </c>
      <c r="F280" s="210" t="s">
        <v>365</v>
      </c>
      <c r="H280" s="211">
        <v>9.5000000000000001E-2</v>
      </c>
      <c r="I280" s="212"/>
      <c r="L280" s="208"/>
      <c r="M280" s="213"/>
      <c r="N280" s="214"/>
      <c r="O280" s="214"/>
      <c r="P280" s="214"/>
      <c r="Q280" s="214"/>
      <c r="R280" s="214"/>
      <c r="S280" s="214"/>
      <c r="T280" s="215"/>
      <c r="AT280" s="209" t="s">
        <v>163</v>
      </c>
      <c r="AU280" s="209" t="s">
        <v>89</v>
      </c>
      <c r="AV280" s="13" t="s">
        <v>89</v>
      </c>
      <c r="AW280" s="13" t="s">
        <v>42</v>
      </c>
      <c r="AX280" s="13" t="s">
        <v>82</v>
      </c>
      <c r="AY280" s="209" t="s">
        <v>152</v>
      </c>
    </row>
    <row r="281" spans="2:65" s="15" customFormat="1">
      <c r="B281" s="224"/>
      <c r="D281" s="225" t="s">
        <v>163</v>
      </c>
      <c r="E281" s="226" t="s">
        <v>5</v>
      </c>
      <c r="F281" s="227" t="s">
        <v>170</v>
      </c>
      <c r="H281" s="228">
        <v>9.5000000000000001E-2</v>
      </c>
      <c r="I281" s="229"/>
      <c r="L281" s="224"/>
      <c r="M281" s="230"/>
      <c r="N281" s="231"/>
      <c r="O281" s="231"/>
      <c r="P281" s="231"/>
      <c r="Q281" s="231"/>
      <c r="R281" s="231"/>
      <c r="S281" s="231"/>
      <c r="T281" s="232"/>
      <c r="AT281" s="233" t="s">
        <v>163</v>
      </c>
      <c r="AU281" s="233" t="s">
        <v>89</v>
      </c>
      <c r="AV281" s="15" t="s">
        <v>159</v>
      </c>
      <c r="AW281" s="15" t="s">
        <v>42</v>
      </c>
      <c r="AX281" s="15" t="s">
        <v>45</v>
      </c>
      <c r="AY281" s="233" t="s">
        <v>152</v>
      </c>
    </row>
    <row r="282" spans="2:65" s="1" customFormat="1" ht="31.5" customHeight="1">
      <c r="B282" s="183"/>
      <c r="C282" s="184" t="s">
        <v>366</v>
      </c>
      <c r="D282" s="184" t="s">
        <v>154</v>
      </c>
      <c r="E282" s="185" t="s">
        <v>367</v>
      </c>
      <c r="F282" s="186" t="s">
        <v>368</v>
      </c>
      <c r="G282" s="187" t="s">
        <v>157</v>
      </c>
      <c r="H282" s="188">
        <v>4.5999999999999996</v>
      </c>
      <c r="I282" s="189"/>
      <c r="J282" s="190">
        <f>ROUND(I282*H282,2)</f>
        <v>0</v>
      </c>
      <c r="K282" s="186" t="s">
        <v>158</v>
      </c>
      <c r="L282" s="43"/>
      <c r="M282" s="191" t="s">
        <v>5</v>
      </c>
      <c r="N282" s="192" t="s">
        <v>53</v>
      </c>
      <c r="O282" s="44"/>
      <c r="P282" s="193">
        <f>O282*H282</f>
        <v>0</v>
      </c>
      <c r="Q282" s="193">
        <v>2.2563399999999998</v>
      </c>
      <c r="R282" s="193">
        <f>Q282*H282</f>
        <v>10.379163999999998</v>
      </c>
      <c r="S282" s="193">
        <v>0</v>
      </c>
      <c r="T282" s="194">
        <f>S282*H282</f>
        <v>0</v>
      </c>
      <c r="AR282" s="25" t="s">
        <v>159</v>
      </c>
      <c r="AT282" s="25" t="s">
        <v>154</v>
      </c>
      <c r="AU282" s="25" t="s">
        <v>89</v>
      </c>
      <c r="AY282" s="25" t="s">
        <v>152</v>
      </c>
      <c r="BE282" s="195">
        <f>IF(N282="základní",J282,0)</f>
        <v>0</v>
      </c>
      <c r="BF282" s="195">
        <f>IF(N282="snížená",J282,0)</f>
        <v>0</v>
      </c>
      <c r="BG282" s="195">
        <f>IF(N282="zákl. přenesená",J282,0)</f>
        <v>0</v>
      </c>
      <c r="BH282" s="195">
        <f>IF(N282="sníž. přenesená",J282,0)</f>
        <v>0</v>
      </c>
      <c r="BI282" s="195">
        <f>IF(N282="nulová",J282,0)</f>
        <v>0</v>
      </c>
      <c r="BJ282" s="25" t="s">
        <v>45</v>
      </c>
      <c r="BK282" s="195">
        <f>ROUND(I282*H282,2)</f>
        <v>0</v>
      </c>
      <c r="BL282" s="25" t="s">
        <v>159</v>
      </c>
      <c r="BM282" s="25" t="s">
        <v>369</v>
      </c>
    </row>
    <row r="283" spans="2:65" s="12" customFormat="1">
      <c r="B283" s="200"/>
      <c r="D283" s="196" t="s">
        <v>163</v>
      </c>
      <c r="E283" s="201" t="s">
        <v>5</v>
      </c>
      <c r="F283" s="202" t="s">
        <v>357</v>
      </c>
      <c r="H283" s="203" t="s">
        <v>5</v>
      </c>
      <c r="I283" s="204"/>
      <c r="L283" s="200"/>
      <c r="M283" s="205"/>
      <c r="N283" s="206"/>
      <c r="O283" s="206"/>
      <c r="P283" s="206"/>
      <c r="Q283" s="206"/>
      <c r="R283" s="206"/>
      <c r="S283" s="206"/>
      <c r="T283" s="207"/>
      <c r="AT283" s="203" t="s">
        <v>163</v>
      </c>
      <c r="AU283" s="203" t="s">
        <v>89</v>
      </c>
      <c r="AV283" s="12" t="s">
        <v>45</v>
      </c>
      <c r="AW283" s="12" t="s">
        <v>42</v>
      </c>
      <c r="AX283" s="12" t="s">
        <v>82</v>
      </c>
      <c r="AY283" s="203" t="s">
        <v>152</v>
      </c>
    </row>
    <row r="284" spans="2:65" s="12" customFormat="1">
      <c r="B284" s="200"/>
      <c r="D284" s="196" t="s">
        <v>163</v>
      </c>
      <c r="E284" s="201" t="s">
        <v>5</v>
      </c>
      <c r="F284" s="202" t="s">
        <v>364</v>
      </c>
      <c r="H284" s="203" t="s">
        <v>5</v>
      </c>
      <c r="I284" s="204"/>
      <c r="L284" s="200"/>
      <c r="M284" s="205"/>
      <c r="N284" s="206"/>
      <c r="O284" s="206"/>
      <c r="P284" s="206"/>
      <c r="Q284" s="206"/>
      <c r="R284" s="206"/>
      <c r="S284" s="206"/>
      <c r="T284" s="207"/>
      <c r="AT284" s="203" t="s">
        <v>163</v>
      </c>
      <c r="AU284" s="203" t="s">
        <v>89</v>
      </c>
      <c r="AV284" s="12" t="s">
        <v>45</v>
      </c>
      <c r="AW284" s="12" t="s">
        <v>42</v>
      </c>
      <c r="AX284" s="12" t="s">
        <v>82</v>
      </c>
      <c r="AY284" s="203" t="s">
        <v>152</v>
      </c>
    </row>
    <row r="285" spans="2:65" s="13" customFormat="1">
      <c r="B285" s="208"/>
      <c r="D285" s="196" t="s">
        <v>163</v>
      </c>
      <c r="E285" s="209" t="s">
        <v>5</v>
      </c>
      <c r="F285" s="210" t="s">
        <v>370</v>
      </c>
      <c r="H285" s="211">
        <v>0.36</v>
      </c>
      <c r="I285" s="212"/>
      <c r="L285" s="208"/>
      <c r="M285" s="213"/>
      <c r="N285" s="214"/>
      <c r="O285" s="214"/>
      <c r="P285" s="214"/>
      <c r="Q285" s="214"/>
      <c r="R285" s="214"/>
      <c r="S285" s="214"/>
      <c r="T285" s="215"/>
      <c r="AT285" s="209" t="s">
        <v>163</v>
      </c>
      <c r="AU285" s="209" t="s">
        <v>89</v>
      </c>
      <c r="AV285" s="13" t="s">
        <v>89</v>
      </c>
      <c r="AW285" s="13" t="s">
        <v>42</v>
      </c>
      <c r="AX285" s="13" t="s">
        <v>82</v>
      </c>
      <c r="AY285" s="209" t="s">
        <v>152</v>
      </c>
    </row>
    <row r="286" spans="2:65" s="13" customFormat="1">
      <c r="B286" s="208"/>
      <c r="D286" s="196" t="s">
        <v>163</v>
      </c>
      <c r="E286" s="209" t="s">
        <v>5</v>
      </c>
      <c r="F286" s="210" t="s">
        <v>371</v>
      </c>
      <c r="H286" s="211">
        <v>0.44600000000000001</v>
      </c>
      <c r="I286" s="212"/>
      <c r="L286" s="208"/>
      <c r="M286" s="213"/>
      <c r="N286" s="214"/>
      <c r="O286" s="214"/>
      <c r="P286" s="214"/>
      <c r="Q286" s="214"/>
      <c r="R286" s="214"/>
      <c r="S286" s="214"/>
      <c r="T286" s="215"/>
      <c r="AT286" s="209" t="s">
        <v>163</v>
      </c>
      <c r="AU286" s="209" t="s">
        <v>89</v>
      </c>
      <c r="AV286" s="13" t="s">
        <v>89</v>
      </c>
      <c r="AW286" s="13" t="s">
        <v>42</v>
      </c>
      <c r="AX286" s="13" t="s">
        <v>82</v>
      </c>
      <c r="AY286" s="209" t="s">
        <v>152</v>
      </c>
    </row>
    <row r="287" spans="2:65" s="13" customFormat="1">
      <c r="B287" s="208"/>
      <c r="D287" s="196" t="s">
        <v>163</v>
      </c>
      <c r="E287" s="209" t="s">
        <v>5</v>
      </c>
      <c r="F287" s="210" t="s">
        <v>372</v>
      </c>
      <c r="H287" s="211">
        <v>0.58499999999999996</v>
      </c>
      <c r="I287" s="212"/>
      <c r="L287" s="208"/>
      <c r="M287" s="213"/>
      <c r="N287" s="214"/>
      <c r="O287" s="214"/>
      <c r="P287" s="214"/>
      <c r="Q287" s="214"/>
      <c r="R287" s="214"/>
      <c r="S287" s="214"/>
      <c r="T287" s="215"/>
      <c r="AT287" s="209" t="s">
        <v>163</v>
      </c>
      <c r="AU287" s="209" t="s">
        <v>89</v>
      </c>
      <c r="AV287" s="13" t="s">
        <v>89</v>
      </c>
      <c r="AW287" s="13" t="s">
        <v>42</v>
      </c>
      <c r="AX287" s="13" t="s">
        <v>82</v>
      </c>
      <c r="AY287" s="209" t="s">
        <v>152</v>
      </c>
    </row>
    <row r="288" spans="2:65" s="14" customFormat="1">
      <c r="B288" s="216"/>
      <c r="D288" s="196" t="s">
        <v>163</v>
      </c>
      <c r="E288" s="217" t="s">
        <v>5</v>
      </c>
      <c r="F288" s="218" t="s">
        <v>373</v>
      </c>
      <c r="H288" s="219">
        <v>1.391</v>
      </c>
      <c r="I288" s="220"/>
      <c r="L288" s="216"/>
      <c r="M288" s="221"/>
      <c r="N288" s="222"/>
      <c r="O288" s="222"/>
      <c r="P288" s="222"/>
      <c r="Q288" s="222"/>
      <c r="R288" s="222"/>
      <c r="S288" s="222"/>
      <c r="T288" s="223"/>
      <c r="AT288" s="217" t="s">
        <v>163</v>
      </c>
      <c r="AU288" s="217" t="s">
        <v>89</v>
      </c>
      <c r="AV288" s="14" t="s">
        <v>169</v>
      </c>
      <c r="AW288" s="14" t="s">
        <v>42</v>
      </c>
      <c r="AX288" s="14" t="s">
        <v>82</v>
      </c>
      <c r="AY288" s="217" t="s">
        <v>152</v>
      </c>
    </row>
    <row r="289" spans="2:65" s="12" customFormat="1">
      <c r="B289" s="200"/>
      <c r="D289" s="196" t="s">
        <v>163</v>
      </c>
      <c r="E289" s="201" t="s">
        <v>5</v>
      </c>
      <c r="F289" s="202" t="s">
        <v>374</v>
      </c>
      <c r="H289" s="203" t="s">
        <v>5</v>
      </c>
      <c r="I289" s="204"/>
      <c r="L289" s="200"/>
      <c r="M289" s="205"/>
      <c r="N289" s="206"/>
      <c r="O289" s="206"/>
      <c r="P289" s="206"/>
      <c r="Q289" s="206"/>
      <c r="R289" s="206"/>
      <c r="S289" s="206"/>
      <c r="T289" s="207"/>
      <c r="AT289" s="203" t="s">
        <v>163</v>
      </c>
      <c r="AU289" s="203" t="s">
        <v>89</v>
      </c>
      <c r="AV289" s="12" t="s">
        <v>45</v>
      </c>
      <c r="AW289" s="12" t="s">
        <v>42</v>
      </c>
      <c r="AX289" s="12" t="s">
        <v>82</v>
      </c>
      <c r="AY289" s="203" t="s">
        <v>152</v>
      </c>
    </row>
    <row r="290" spans="2:65" s="12" customFormat="1">
      <c r="B290" s="200"/>
      <c r="D290" s="196" t="s">
        <v>163</v>
      </c>
      <c r="E290" s="201" t="s">
        <v>5</v>
      </c>
      <c r="F290" s="202" t="s">
        <v>375</v>
      </c>
      <c r="H290" s="203" t="s">
        <v>5</v>
      </c>
      <c r="I290" s="204"/>
      <c r="L290" s="200"/>
      <c r="M290" s="205"/>
      <c r="N290" s="206"/>
      <c r="O290" s="206"/>
      <c r="P290" s="206"/>
      <c r="Q290" s="206"/>
      <c r="R290" s="206"/>
      <c r="S290" s="206"/>
      <c r="T290" s="207"/>
      <c r="AT290" s="203" t="s">
        <v>163</v>
      </c>
      <c r="AU290" s="203" t="s">
        <v>89</v>
      </c>
      <c r="AV290" s="12" t="s">
        <v>45</v>
      </c>
      <c r="AW290" s="12" t="s">
        <v>42</v>
      </c>
      <c r="AX290" s="12" t="s">
        <v>82</v>
      </c>
      <c r="AY290" s="203" t="s">
        <v>152</v>
      </c>
    </row>
    <row r="291" spans="2:65" s="13" customFormat="1">
      <c r="B291" s="208"/>
      <c r="D291" s="196" t="s">
        <v>163</v>
      </c>
      <c r="E291" s="209" t="s">
        <v>5</v>
      </c>
      <c r="F291" s="210" t="s">
        <v>376</v>
      </c>
      <c r="H291" s="211">
        <v>3.2090000000000001</v>
      </c>
      <c r="I291" s="212"/>
      <c r="L291" s="208"/>
      <c r="M291" s="213"/>
      <c r="N291" s="214"/>
      <c r="O291" s="214"/>
      <c r="P291" s="214"/>
      <c r="Q291" s="214"/>
      <c r="R291" s="214"/>
      <c r="S291" s="214"/>
      <c r="T291" s="215"/>
      <c r="AT291" s="209" t="s">
        <v>163</v>
      </c>
      <c r="AU291" s="209" t="s">
        <v>89</v>
      </c>
      <c r="AV291" s="13" t="s">
        <v>89</v>
      </c>
      <c r="AW291" s="13" t="s">
        <v>42</v>
      </c>
      <c r="AX291" s="13" t="s">
        <v>82</v>
      </c>
      <c r="AY291" s="209" t="s">
        <v>152</v>
      </c>
    </row>
    <row r="292" spans="2:65" s="14" customFormat="1">
      <c r="B292" s="216"/>
      <c r="D292" s="196" t="s">
        <v>163</v>
      </c>
      <c r="E292" s="217" t="s">
        <v>5</v>
      </c>
      <c r="F292" s="218" t="s">
        <v>373</v>
      </c>
      <c r="H292" s="219">
        <v>3.2090000000000001</v>
      </c>
      <c r="I292" s="220"/>
      <c r="L292" s="216"/>
      <c r="M292" s="221"/>
      <c r="N292" s="222"/>
      <c r="O292" s="222"/>
      <c r="P292" s="222"/>
      <c r="Q292" s="222"/>
      <c r="R292" s="222"/>
      <c r="S292" s="222"/>
      <c r="T292" s="223"/>
      <c r="AT292" s="217" t="s">
        <v>163</v>
      </c>
      <c r="AU292" s="217" t="s">
        <v>89</v>
      </c>
      <c r="AV292" s="14" t="s">
        <v>169</v>
      </c>
      <c r="AW292" s="14" t="s">
        <v>42</v>
      </c>
      <c r="AX292" s="14" t="s">
        <v>82</v>
      </c>
      <c r="AY292" s="217" t="s">
        <v>152</v>
      </c>
    </row>
    <row r="293" spans="2:65" s="15" customFormat="1">
      <c r="B293" s="224"/>
      <c r="D293" s="225" t="s">
        <v>163</v>
      </c>
      <c r="E293" s="226" t="s">
        <v>5</v>
      </c>
      <c r="F293" s="227" t="s">
        <v>170</v>
      </c>
      <c r="H293" s="228">
        <v>4.5999999999999996</v>
      </c>
      <c r="I293" s="229"/>
      <c r="L293" s="224"/>
      <c r="M293" s="230"/>
      <c r="N293" s="231"/>
      <c r="O293" s="231"/>
      <c r="P293" s="231"/>
      <c r="Q293" s="231"/>
      <c r="R293" s="231"/>
      <c r="S293" s="231"/>
      <c r="T293" s="232"/>
      <c r="AT293" s="233" t="s">
        <v>163</v>
      </c>
      <c r="AU293" s="233" t="s">
        <v>89</v>
      </c>
      <c r="AV293" s="15" t="s">
        <v>159</v>
      </c>
      <c r="AW293" s="15" t="s">
        <v>42</v>
      </c>
      <c r="AX293" s="15" t="s">
        <v>45</v>
      </c>
      <c r="AY293" s="233" t="s">
        <v>152</v>
      </c>
    </row>
    <row r="294" spans="2:65" s="1" customFormat="1" ht="31.5" customHeight="1">
      <c r="B294" s="183"/>
      <c r="C294" s="184" t="s">
        <v>377</v>
      </c>
      <c r="D294" s="184" t="s">
        <v>154</v>
      </c>
      <c r="E294" s="185" t="s">
        <v>378</v>
      </c>
      <c r="F294" s="186" t="s">
        <v>379</v>
      </c>
      <c r="G294" s="187" t="s">
        <v>157</v>
      </c>
      <c r="H294" s="188">
        <v>0.29299999999999998</v>
      </c>
      <c r="I294" s="189"/>
      <c r="J294" s="190">
        <f>ROUND(I294*H294,2)</f>
        <v>0</v>
      </c>
      <c r="K294" s="186" t="s">
        <v>158</v>
      </c>
      <c r="L294" s="43"/>
      <c r="M294" s="191" t="s">
        <v>5</v>
      </c>
      <c r="N294" s="192" t="s">
        <v>53</v>
      </c>
      <c r="O294" s="44"/>
      <c r="P294" s="193">
        <f>O294*H294</f>
        <v>0</v>
      </c>
      <c r="Q294" s="193">
        <v>2.2563399999999998</v>
      </c>
      <c r="R294" s="193">
        <f>Q294*H294</f>
        <v>0.6611076199999999</v>
      </c>
      <c r="S294" s="193">
        <v>0</v>
      </c>
      <c r="T294" s="194">
        <f>S294*H294</f>
        <v>0</v>
      </c>
      <c r="AR294" s="25" t="s">
        <v>159</v>
      </c>
      <c r="AT294" s="25" t="s">
        <v>154</v>
      </c>
      <c r="AU294" s="25" t="s">
        <v>89</v>
      </c>
      <c r="AY294" s="25" t="s">
        <v>152</v>
      </c>
      <c r="BE294" s="195">
        <f>IF(N294="základní",J294,0)</f>
        <v>0</v>
      </c>
      <c r="BF294" s="195">
        <f>IF(N294="snížená",J294,0)</f>
        <v>0</v>
      </c>
      <c r="BG294" s="195">
        <f>IF(N294="zákl. přenesená",J294,0)</f>
        <v>0</v>
      </c>
      <c r="BH294" s="195">
        <f>IF(N294="sníž. přenesená",J294,0)</f>
        <v>0</v>
      </c>
      <c r="BI294" s="195">
        <f>IF(N294="nulová",J294,0)</f>
        <v>0</v>
      </c>
      <c r="BJ294" s="25" t="s">
        <v>45</v>
      </c>
      <c r="BK294" s="195">
        <f>ROUND(I294*H294,2)</f>
        <v>0</v>
      </c>
      <c r="BL294" s="25" t="s">
        <v>159</v>
      </c>
      <c r="BM294" s="25" t="s">
        <v>380</v>
      </c>
    </row>
    <row r="295" spans="2:65" s="12" customFormat="1">
      <c r="B295" s="200"/>
      <c r="D295" s="196" t="s">
        <v>163</v>
      </c>
      <c r="E295" s="201" t="s">
        <v>5</v>
      </c>
      <c r="F295" s="202" t="s">
        <v>357</v>
      </c>
      <c r="H295" s="203" t="s">
        <v>5</v>
      </c>
      <c r="I295" s="204"/>
      <c r="L295" s="200"/>
      <c r="M295" s="205"/>
      <c r="N295" s="206"/>
      <c r="O295" s="206"/>
      <c r="P295" s="206"/>
      <c r="Q295" s="206"/>
      <c r="R295" s="206"/>
      <c r="S295" s="206"/>
      <c r="T295" s="207"/>
      <c r="AT295" s="203" t="s">
        <v>163</v>
      </c>
      <c r="AU295" s="203" t="s">
        <v>89</v>
      </c>
      <c r="AV295" s="12" t="s">
        <v>45</v>
      </c>
      <c r="AW295" s="12" t="s">
        <v>42</v>
      </c>
      <c r="AX295" s="12" t="s">
        <v>82</v>
      </c>
      <c r="AY295" s="203" t="s">
        <v>152</v>
      </c>
    </row>
    <row r="296" spans="2:65" s="12" customFormat="1">
      <c r="B296" s="200"/>
      <c r="D296" s="196" t="s">
        <v>163</v>
      </c>
      <c r="E296" s="201" t="s">
        <v>5</v>
      </c>
      <c r="F296" s="202" t="s">
        <v>381</v>
      </c>
      <c r="H296" s="203" t="s">
        <v>5</v>
      </c>
      <c r="I296" s="204"/>
      <c r="L296" s="200"/>
      <c r="M296" s="205"/>
      <c r="N296" s="206"/>
      <c r="O296" s="206"/>
      <c r="P296" s="206"/>
      <c r="Q296" s="206"/>
      <c r="R296" s="206"/>
      <c r="S296" s="206"/>
      <c r="T296" s="207"/>
      <c r="AT296" s="203" t="s">
        <v>163</v>
      </c>
      <c r="AU296" s="203" t="s">
        <v>89</v>
      </c>
      <c r="AV296" s="12" t="s">
        <v>45</v>
      </c>
      <c r="AW296" s="12" t="s">
        <v>42</v>
      </c>
      <c r="AX296" s="12" t="s">
        <v>82</v>
      </c>
      <c r="AY296" s="203" t="s">
        <v>152</v>
      </c>
    </row>
    <row r="297" spans="2:65" s="13" customFormat="1">
      <c r="B297" s="208"/>
      <c r="D297" s="196" t="s">
        <v>163</v>
      </c>
      <c r="E297" s="209" t="s">
        <v>5</v>
      </c>
      <c r="F297" s="210" t="s">
        <v>382</v>
      </c>
      <c r="H297" s="211">
        <v>0.29299999999999998</v>
      </c>
      <c r="I297" s="212"/>
      <c r="L297" s="208"/>
      <c r="M297" s="213"/>
      <c r="N297" s="214"/>
      <c r="O297" s="214"/>
      <c r="P297" s="214"/>
      <c r="Q297" s="214"/>
      <c r="R297" s="214"/>
      <c r="S297" s="214"/>
      <c r="T297" s="215"/>
      <c r="AT297" s="209" t="s">
        <v>163</v>
      </c>
      <c r="AU297" s="209" t="s">
        <v>89</v>
      </c>
      <c r="AV297" s="13" t="s">
        <v>89</v>
      </c>
      <c r="AW297" s="13" t="s">
        <v>42</v>
      </c>
      <c r="AX297" s="13" t="s">
        <v>82</v>
      </c>
      <c r="AY297" s="209" t="s">
        <v>152</v>
      </c>
    </row>
    <row r="298" spans="2:65" s="15" customFormat="1">
      <c r="B298" s="224"/>
      <c r="D298" s="225" t="s">
        <v>163</v>
      </c>
      <c r="E298" s="226" t="s">
        <v>5</v>
      </c>
      <c r="F298" s="227" t="s">
        <v>170</v>
      </c>
      <c r="H298" s="228">
        <v>0.29299999999999998</v>
      </c>
      <c r="I298" s="229"/>
      <c r="L298" s="224"/>
      <c r="M298" s="230"/>
      <c r="N298" s="231"/>
      <c r="O298" s="231"/>
      <c r="P298" s="231"/>
      <c r="Q298" s="231"/>
      <c r="R298" s="231"/>
      <c r="S298" s="231"/>
      <c r="T298" s="232"/>
      <c r="AT298" s="233" t="s">
        <v>163</v>
      </c>
      <c r="AU298" s="233" t="s">
        <v>89</v>
      </c>
      <c r="AV298" s="15" t="s">
        <v>159</v>
      </c>
      <c r="AW298" s="15" t="s">
        <v>42</v>
      </c>
      <c r="AX298" s="15" t="s">
        <v>45</v>
      </c>
      <c r="AY298" s="233" t="s">
        <v>152</v>
      </c>
    </row>
    <row r="299" spans="2:65" s="1" customFormat="1" ht="22.5" customHeight="1">
      <c r="B299" s="183"/>
      <c r="C299" s="184" t="s">
        <v>383</v>
      </c>
      <c r="D299" s="184" t="s">
        <v>154</v>
      </c>
      <c r="E299" s="185" t="s">
        <v>384</v>
      </c>
      <c r="F299" s="186" t="s">
        <v>385</v>
      </c>
      <c r="G299" s="187" t="s">
        <v>193</v>
      </c>
      <c r="H299" s="188">
        <v>0.94199999999999995</v>
      </c>
      <c r="I299" s="189"/>
      <c r="J299" s="190">
        <f>ROUND(I299*H299,2)</f>
        <v>0</v>
      </c>
      <c r="K299" s="186" t="s">
        <v>158</v>
      </c>
      <c r="L299" s="43"/>
      <c r="M299" s="191" t="s">
        <v>5</v>
      </c>
      <c r="N299" s="192" t="s">
        <v>53</v>
      </c>
      <c r="O299" s="44"/>
      <c r="P299" s="193">
        <f>O299*H299</f>
        <v>0</v>
      </c>
      <c r="Q299" s="193">
        <v>1.0530600000000001</v>
      </c>
      <c r="R299" s="193">
        <f>Q299*H299</f>
        <v>0.99198252000000009</v>
      </c>
      <c r="S299" s="193">
        <v>0</v>
      </c>
      <c r="T299" s="194">
        <f>S299*H299</f>
        <v>0</v>
      </c>
      <c r="AR299" s="25" t="s">
        <v>159</v>
      </c>
      <c r="AT299" s="25" t="s">
        <v>154</v>
      </c>
      <c r="AU299" s="25" t="s">
        <v>89</v>
      </c>
      <c r="AY299" s="25" t="s">
        <v>152</v>
      </c>
      <c r="BE299" s="195">
        <f>IF(N299="základní",J299,0)</f>
        <v>0</v>
      </c>
      <c r="BF299" s="195">
        <f>IF(N299="snížená",J299,0)</f>
        <v>0</v>
      </c>
      <c r="BG299" s="195">
        <f>IF(N299="zákl. přenesená",J299,0)</f>
        <v>0</v>
      </c>
      <c r="BH299" s="195">
        <f>IF(N299="sníž. přenesená",J299,0)</f>
        <v>0</v>
      </c>
      <c r="BI299" s="195">
        <f>IF(N299="nulová",J299,0)</f>
        <v>0</v>
      </c>
      <c r="BJ299" s="25" t="s">
        <v>45</v>
      </c>
      <c r="BK299" s="195">
        <f>ROUND(I299*H299,2)</f>
        <v>0</v>
      </c>
      <c r="BL299" s="25" t="s">
        <v>159</v>
      </c>
      <c r="BM299" s="25" t="s">
        <v>386</v>
      </c>
    </row>
    <row r="300" spans="2:65" s="12" customFormat="1">
      <c r="B300" s="200"/>
      <c r="D300" s="196" t="s">
        <v>163</v>
      </c>
      <c r="E300" s="201" t="s">
        <v>5</v>
      </c>
      <c r="F300" s="202" t="s">
        <v>387</v>
      </c>
      <c r="H300" s="203" t="s">
        <v>5</v>
      </c>
      <c r="I300" s="204"/>
      <c r="L300" s="200"/>
      <c r="M300" s="205"/>
      <c r="N300" s="206"/>
      <c r="O300" s="206"/>
      <c r="P300" s="206"/>
      <c r="Q300" s="206"/>
      <c r="R300" s="206"/>
      <c r="S300" s="206"/>
      <c r="T300" s="207"/>
      <c r="AT300" s="203" t="s">
        <v>163</v>
      </c>
      <c r="AU300" s="203" t="s">
        <v>89</v>
      </c>
      <c r="AV300" s="12" t="s">
        <v>45</v>
      </c>
      <c r="AW300" s="12" t="s">
        <v>42</v>
      </c>
      <c r="AX300" s="12" t="s">
        <v>82</v>
      </c>
      <c r="AY300" s="203" t="s">
        <v>152</v>
      </c>
    </row>
    <row r="301" spans="2:65" s="12" customFormat="1">
      <c r="B301" s="200"/>
      <c r="D301" s="196" t="s">
        <v>163</v>
      </c>
      <c r="E301" s="201" t="s">
        <v>5</v>
      </c>
      <c r="F301" s="202" t="s">
        <v>357</v>
      </c>
      <c r="H301" s="203" t="s">
        <v>5</v>
      </c>
      <c r="I301" s="204"/>
      <c r="L301" s="200"/>
      <c r="M301" s="205"/>
      <c r="N301" s="206"/>
      <c r="O301" s="206"/>
      <c r="P301" s="206"/>
      <c r="Q301" s="206"/>
      <c r="R301" s="206"/>
      <c r="S301" s="206"/>
      <c r="T301" s="207"/>
      <c r="AT301" s="203" t="s">
        <v>163</v>
      </c>
      <c r="AU301" s="203" t="s">
        <v>89</v>
      </c>
      <c r="AV301" s="12" t="s">
        <v>45</v>
      </c>
      <c r="AW301" s="12" t="s">
        <v>42</v>
      </c>
      <c r="AX301" s="12" t="s">
        <v>82</v>
      </c>
      <c r="AY301" s="203" t="s">
        <v>152</v>
      </c>
    </row>
    <row r="302" spans="2:65" s="12" customFormat="1">
      <c r="B302" s="200"/>
      <c r="D302" s="196" t="s">
        <v>163</v>
      </c>
      <c r="E302" s="201" t="s">
        <v>5</v>
      </c>
      <c r="F302" s="202" t="s">
        <v>364</v>
      </c>
      <c r="H302" s="203" t="s">
        <v>5</v>
      </c>
      <c r="I302" s="204"/>
      <c r="L302" s="200"/>
      <c r="M302" s="205"/>
      <c r="N302" s="206"/>
      <c r="O302" s="206"/>
      <c r="P302" s="206"/>
      <c r="Q302" s="206"/>
      <c r="R302" s="206"/>
      <c r="S302" s="206"/>
      <c r="T302" s="207"/>
      <c r="AT302" s="203" t="s">
        <v>163</v>
      </c>
      <c r="AU302" s="203" t="s">
        <v>89</v>
      </c>
      <c r="AV302" s="12" t="s">
        <v>45</v>
      </c>
      <c r="AW302" s="12" t="s">
        <v>42</v>
      </c>
      <c r="AX302" s="12" t="s">
        <v>82</v>
      </c>
      <c r="AY302" s="203" t="s">
        <v>152</v>
      </c>
    </row>
    <row r="303" spans="2:65" s="13" customFormat="1">
      <c r="B303" s="208"/>
      <c r="D303" s="196" t="s">
        <v>163</v>
      </c>
      <c r="E303" s="209" t="s">
        <v>5</v>
      </c>
      <c r="F303" s="210" t="s">
        <v>388</v>
      </c>
      <c r="H303" s="211">
        <v>3.7999999999999999E-2</v>
      </c>
      <c r="I303" s="212"/>
      <c r="L303" s="208"/>
      <c r="M303" s="213"/>
      <c r="N303" s="214"/>
      <c r="O303" s="214"/>
      <c r="P303" s="214"/>
      <c r="Q303" s="214"/>
      <c r="R303" s="214"/>
      <c r="S303" s="214"/>
      <c r="T303" s="215"/>
      <c r="AT303" s="209" t="s">
        <v>163</v>
      </c>
      <c r="AU303" s="209" t="s">
        <v>89</v>
      </c>
      <c r="AV303" s="13" t="s">
        <v>89</v>
      </c>
      <c r="AW303" s="13" t="s">
        <v>42</v>
      </c>
      <c r="AX303" s="13" t="s">
        <v>82</v>
      </c>
      <c r="AY303" s="209" t="s">
        <v>152</v>
      </c>
    </row>
    <row r="304" spans="2:65" s="13" customFormat="1">
      <c r="B304" s="208"/>
      <c r="D304" s="196" t="s">
        <v>163</v>
      </c>
      <c r="E304" s="209" t="s">
        <v>5</v>
      </c>
      <c r="F304" s="210" t="s">
        <v>389</v>
      </c>
      <c r="H304" s="211">
        <v>4.7E-2</v>
      </c>
      <c r="I304" s="212"/>
      <c r="L304" s="208"/>
      <c r="M304" s="213"/>
      <c r="N304" s="214"/>
      <c r="O304" s="214"/>
      <c r="P304" s="214"/>
      <c r="Q304" s="214"/>
      <c r="R304" s="214"/>
      <c r="S304" s="214"/>
      <c r="T304" s="215"/>
      <c r="AT304" s="209" t="s">
        <v>163</v>
      </c>
      <c r="AU304" s="209" t="s">
        <v>89</v>
      </c>
      <c r="AV304" s="13" t="s">
        <v>89</v>
      </c>
      <c r="AW304" s="13" t="s">
        <v>42</v>
      </c>
      <c r="AX304" s="13" t="s">
        <v>82</v>
      </c>
      <c r="AY304" s="209" t="s">
        <v>152</v>
      </c>
    </row>
    <row r="305" spans="2:65" s="13" customFormat="1">
      <c r="B305" s="208"/>
      <c r="D305" s="196" t="s">
        <v>163</v>
      </c>
      <c r="E305" s="209" t="s">
        <v>5</v>
      </c>
      <c r="F305" s="210" t="s">
        <v>390</v>
      </c>
      <c r="H305" s="211">
        <v>0.01</v>
      </c>
      <c r="I305" s="212"/>
      <c r="L305" s="208"/>
      <c r="M305" s="213"/>
      <c r="N305" s="214"/>
      <c r="O305" s="214"/>
      <c r="P305" s="214"/>
      <c r="Q305" s="214"/>
      <c r="R305" s="214"/>
      <c r="S305" s="214"/>
      <c r="T305" s="215"/>
      <c r="AT305" s="209" t="s">
        <v>163</v>
      </c>
      <c r="AU305" s="209" t="s">
        <v>89</v>
      </c>
      <c r="AV305" s="13" t="s">
        <v>89</v>
      </c>
      <c r="AW305" s="13" t="s">
        <v>42</v>
      </c>
      <c r="AX305" s="13" t="s">
        <v>82</v>
      </c>
      <c r="AY305" s="209" t="s">
        <v>152</v>
      </c>
    </row>
    <row r="306" spans="2:65" s="13" customFormat="1">
      <c r="B306" s="208"/>
      <c r="D306" s="196" t="s">
        <v>163</v>
      </c>
      <c r="E306" s="209" t="s">
        <v>5</v>
      </c>
      <c r="F306" s="210" t="s">
        <v>391</v>
      </c>
      <c r="H306" s="211">
        <v>6.2E-2</v>
      </c>
      <c r="I306" s="212"/>
      <c r="L306" s="208"/>
      <c r="M306" s="213"/>
      <c r="N306" s="214"/>
      <c r="O306" s="214"/>
      <c r="P306" s="214"/>
      <c r="Q306" s="214"/>
      <c r="R306" s="214"/>
      <c r="S306" s="214"/>
      <c r="T306" s="215"/>
      <c r="AT306" s="209" t="s">
        <v>163</v>
      </c>
      <c r="AU306" s="209" t="s">
        <v>89</v>
      </c>
      <c r="AV306" s="13" t="s">
        <v>89</v>
      </c>
      <c r="AW306" s="13" t="s">
        <v>42</v>
      </c>
      <c r="AX306" s="13" t="s">
        <v>82</v>
      </c>
      <c r="AY306" s="209" t="s">
        <v>152</v>
      </c>
    </row>
    <row r="307" spans="2:65" s="12" customFormat="1">
      <c r="B307" s="200"/>
      <c r="D307" s="196" t="s">
        <v>163</v>
      </c>
      <c r="E307" s="201" t="s">
        <v>5</v>
      </c>
      <c r="F307" s="202" t="s">
        <v>392</v>
      </c>
      <c r="H307" s="203" t="s">
        <v>5</v>
      </c>
      <c r="I307" s="204"/>
      <c r="L307" s="200"/>
      <c r="M307" s="205"/>
      <c r="N307" s="206"/>
      <c r="O307" s="206"/>
      <c r="P307" s="206"/>
      <c r="Q307" s="206"/>
      <c r="R307" s="206"/>
      <c r="S307" s="206"/>
      <c r="T307" s="207"/>
      <c r="AT307" s="203" t="s">
        <v>163</v>
      </c>
      <c r="AU307" s="203" t="s">
        <v>89</v>
      </c>
      <c r="AV307" s="12" t="s">
        <v>45</v>
      </c>
      <c r="AW307" s="12" t="s">
        <v>42</v>
      </c>
      <c r="AX307" s="12" t="s">
        <v>82</v>
      </c>
      <c r="AY307" s="203" t="s">
        <v>152</v>
      </c>
    </row>
    <row r="308" spans="2:65" s="13" customFormat="1">
      <c r="B308" s="208"/>
      <c r="D308" s="196" t="s">
        <v>163</v>
      </c>
      <c r="E308" s="209" t="s">
        <v>5</v>
      </c>
      <c r="F308" s="210" t="s">
        <v>393</v>
      </c>
      <c r="H308" s="211">
        <v>3.1E-2</v>
      </c>
      <c r="I308" s="212"/>
      <c r="L308" s="208"/>
      <c r="M308" s="213"/>
      <c r="N308" s="214"/>
      <c r="O308" s="214"/>
      <c r="P308" s="214"/>
      <c r="Q308" s="214"/>
      <c r="R308" s="214"/>
      <c r="S308" s="214"/>
      <c r="T308" s="215"/>
      <c r="AT308" s="209" t="s">
        <v>163</v>
      </c>
      <c r="AU308" s="209" t="s">
        <v>89</v>
      </c>
      <c r="AV308" s="13" t="s">
        <v>89</v>
      </c>
      <c r="AW308" s="13" t="s">
        <v>42</v>
      </c>
      <c r="AX308" s="13" t="s">
        <v>82</v>
      </c>
      <c r="AY308" s="209" t="s">
        <v>152</v>
      </c>
    </row>
    <row r="309" spans="2:65" s="13" customFormat="1">
      <c r="B309" s="208"/>
      <c r="D309" s="196" t="s">
        <v>163</v>
      </c>
      <c r="E309" s="209" t="s">
        <v>5</v>
      </c>
      <c r="F309" s="210" t="s">
        <v>394</v>
      </c>
      <c r="H309" s="211">
        <v>5.6000000000000001E-2</v>
      </c>
      <c r="I309" s="212"/>
      <c r="L309" s="208"/>
      <c r="M309" s="213"/>
      <c r="N309" s="214"/>
      <c r="O309" s="214"/>
      <c r="P309" s="214"/>
      <c r="Q309" s="214"/>
      <c r="R309" s="214"/>
      <c r="S309" s="214"/>
      <c r="T309" s="215"/>
      <c r="AT309" s="209" t="s">
        <v>163</v>
      </c>
      <c r="AU309" s="209" t="s">
        <v>89</v>
      </c>
      <c r="AV309" s="13" t="s">
        <v>89</v>
      </c>
      <c r="AW309" s="13" t="s">
        <v>42</v>
      </c>
      <c r="AX309" s="13" t="s">
        <v>82</v>
      </c>
      <c r="AY309" s="209" t="s">
        <v>152</v>
      </c>
    </row>
    <row r="310" spans="2:65" s="14" customFormat="1">
      <c r="B310" s="216"/>
      <c r="D310" s="196" t="s">
        <v>163</v>
      </c>
      <c r="E310" s="217" t="s">
        <v>5</v>
      </c>
      <c r="F310" s="218" t="s">
        <v>373</v>
      </c>
      <c r="H310" s="219">
        <v>0.24399999999999999</v>
      </c>
      <c r="I310" s="220"/>
      <c r="L310" s="216"/>
      <c r="M310" s="221"/>
      <c r="N310" s="222"/>
      <c r="O310" s="222"/>
      <c r="P310" s="222"/>
      <c r="Q310" s="222"/>
      <c r="R310" s="222"/>
      <c r="S310" s="222"/>
      <c r="T310" s="223"/>
      <c r="AT310" s="217" t="s">
        <v>163</v>
      </c>
      <c r="AU310" s="217" t="s">
        <v>89</v>
      </c>
      <c r="AV310" s="14" t="s">
        <v>169</v>
      </c>
      <c r="AW310" s="14" t="s">
        <v>42</v>
      </c>
      <c r="AX310" s="14" t="s">
        <v>82</v>
      </c>
      <c r="AY310" s="217" t="s">
        <v>152</v>
      </c>
    </row>
    <row r="311" spans="2:65" s="12" customFormat="1">
      <c r="B311" s="200"/>
      <c r="D311" s="196" t="s">
        <v>163</v>
      </c>
      <c r="E311" s="201" t="s">
        <v>5</v>
      </c>
      <c r="F311" s="202" t="s">
        <v>374</v>
      </c>
      <c r="H311" s="203" t="s">
        <v>5</v>
      </c>
      <c r="I311" s="204"/>
      <c r="L311" s="200"/>
      <c r="M311" s="205"/>
      <c r="N311" s="206"/>
      <c r="O311" s="206"/>
      <c r="P311" s="206"/>
      <c r="Q311" s="206"/>
      <c r="R311" s="206"/>
      <c r="S311" s="206"/>
      <c r="T311" s="207"/>
      <c r="AT311" s="203" t="s">
        <v>163</v>
      </c>
      <c r="AU311" s="203" t="s">
        <v>89</v>
      </c>
      <c r="AV311" s="12" t="s">
        <v>45</v>
      </c>
      <c r="AW311" s="12" t="s">
        <v>42</v>
      </c>
      <c r="AX311" s="12" t="s">
        <v>82</v>
      </c>
      <c r="AY311" s="203" t="s">
        <v>152</v>
      </c>
    </row>
    <row r="312" spans="2:65" s="12" customFormat="1">
      <c r="B312" s="200"/>
      <c r="D312" s="196" t="s">
        <v>163</v>
      </c>
      <c r="E312" s="201" t="s">
        <v>5</v>
      </c>
      <c r="F312" s="202" t="s">
        <v>375</v>
      </c>
      <c r="H312" s="203" t="s">
        <v>5</v>
      </c>
      <c r="I312" s="204"/>
      <c r="L312" s="200"/>
      <c r="M312" s="205"/>
      <c r="N312" s="206"/>
      <c r="O312" s="206"/>
      <c r="P312" s="206"/>
      <c r="Q312" s="206"/>
      <c r="R312" s="206"/>
      <c r="S312" s="206"/>
      <c r="T312" s="207"/>
      <c r="AT312" s="203" t="s">
        <v>163</v>
      </c>
      <c r="AU312" s="203" t="s">
        <v>89</v>
      </c>
      <c r="AV312" s="12" t="s">
        <v>45</v>
      </c>
      <c r="AW312" s="12" t="s">
        <v>42</v>
      </c>
      <c r="AX312" s="12" t="s">
        <v>82</v>
      </c>
      <c r="AY312" s="203" t="s">
        <v>152</v>
      </c>
    </row>
    <row r="313" spans="2:65" s="13" customFormat="1">
      <c r="B313" s="208"/>
      <c r="D313" s="196" t="s">
        <v>163</v>
      </c>
      <c r="E313" s="209" t="s">
        <v>5</v>
      </c>
      <c r="F313" s="210" t="s">
        <v>395</v>
      </c>
      <c r="H313" s="211">
        <v>0.53700000000000003</v>
      </c>
      <c r="I313" s="212"/>
      <c r="L313" s="208"/>
      <c r="M313" s="213"/>
      <c r="N313" s="214"/>
      <c r="O313" s="214"/>
      <c r="P313" s="214"/>
      <c r="Q313" s="214"/>
      <c r="R313" s="214"/>
      <c r="S313" s="214"/>
      <c r="T313" s="215"/>
      <c r="AT313" s="209" t="s">
        <v>163</v>
      </c>
      <c r="AU313" s="209" t="s">
        <v>89</v>
      </c>
      <c r="AV313" s="13" t="s">
        <v>89</v>
      </c>
      <c r="AW313" s="13" t="s">
        <v>42</v>
      </c>
      <c r="AX313" s="13" t="s">
        <v>82</v>
      </c>
      <c r="AY313" s="209" t="s">
        <v>152</v>
      </c>
    </row>
    <row r="314" spans="2:65" s="13" customFormat="1">
      <c r="B314" s="208"/>
      <c r="D314" s="196" t="s">
        <v>163</v>
      </c>
      <c r="E314" s="209" t="s">
        <v>5</v>
      </c>
      <c r="F314" s="210" t="s">
        <v>396</v>
      </c>
      <c r="H314" s="211">
        <v>0.161</v>
      </c>
      <c r="I314" s="212"/>
      <c r="L314" s="208"/>
      <c r="M314" s="213"/>
      <c r="N314" s="214"/>
      <c r="O314" s="214"/>
      <c r="P314" s="214"/>
      <c r="Q314" s="214"/>
      <c r="R314" s="214"/>
      <c r="S314" s="214"/>
      <c r="T314" s="215"/>
      <c r="AT314" s="209" t="s">
        <v>163</v>
      </c>
      <c r="AU314" s="209" t="s">
        <v>89</v>
      </c>
      <c r="AV314" s="13" t="s">
        <v>89</v>
      </c>
      <c r="AW314" s="13" t="s">
        <v>42</v>
      </c>
      <c r="AX314" s="13" t="s">
        <v>82</v>
      </c>
      <c r="AY314" s="209" t="s">
        <v>152</v>
      </c>
    </row>
    <row r="315" spans="2:65" s="14" customFormat="1">
      <c r="B315" s="216"/>
      <c r="D315" s="196" t="s">
        <v>163</v>
      </c>
      <c r="E315" s="217" t="s">
        <v>5</v>
      </c>
      <c r="F315" s="218" t="s">
        <v>373</v>
      </c>
      <c r="H315" s="219">
        <v>0.69799999999999995</v>
      </c>
      <c r="I315" s="220"/>
      <c r="L315" s="216"/>
      <c r="M315" s="221"/>
      <c r="N315" s="222"/>
      <c r="O315" s="222"/>
      <c r="P315" s="222"/>
      <c r="Q315" s="222"/>
      <c r="R315" s="222"/>
      <c r="S315" s="222"/>
      <c r="T315" s="223"/>
      <c r="AT315" s="217" t="s">
        <v>163</v>
      </c>
      <c r="AU315" s="217" t="s">
        <v>89</v>
      </c>
      <c r="AV315" s="14" t="s">
        <v>169</v>
      </c>
      <c r="AW315" s="14" t="s">
        <v>42</v>
      </c>
      <c r="AX315" s="14" t="s">
        <v>82</v>
      </c>
      <c r="AY315" s="217" t="s">
        <v>152</v>
      </c>
    </row>
    <row r="316" spans="2:65" s="15" customFormat="1">
      <c r="B316" s="224"/>
      <c r="D316" s="225" t="s">
        <v>163</v>
      </c>
      <c r="E316" s="226" t="s">
        <v>5</v>
      </c>
      <c r="F316" s="227" t="s">
        <v>170</v>
      </c>
      <c r="H316" s="228">
        <v>0.94199999999999995</v>
      </c>
      <c r="I316" s="229"/>
      <c r="L316" s="224"/>
      <c r="M316" s="230"/>
      <c r="N316" s="231"/>
      <c r="O316" s="231"/>
      <c r="P316" s="231"/>
      <c r="Q316" s="231"/>
      <c r="R316" s="231"/>
      <c r="S316" s="231"/>
      <c r="T316" s="232"/>
      <c r="AT316" s="233" t="s">
        <v>163</v>
      </c>
      <c r="AU316" s="233" t="s">
        <v>89</v>
      </c>
      <c r="AV316" s="15" t="s">
        <v>159</v>
      </c>
      <c r="AW316" s="15" t="s">
        <v>42</v>
      </c>
      <c r="AX316" s="15" t="s">
        <v>45</v>
      </c>
      <c r="AY316" s="233" t="s">
        <v>152</v>
      </c>
    </row>
    <row r="317" spans="2:65" s="1" customFormat="1" ht="44.25" customHeight="1">
      <c r="B317" s="183"/>
      <c r="C317" s="184" t="s">
        <v>397</v>
      </c>
      <c r="D317" s="184" t="s">
        <v>154</v>
      </c>
      <c r="E317" s="185" t="s">
        <v>398</v>
      </c>
      <c r="F317" s="186" t="s">
        <v>399</v>
      </c>
      <c r="G317" s="187" t="s">
        <v>247</v>
      </c>
      <c r="H317" s="188">
        <v>0.63400000000000001</v>
      </c>
      <c r="I317" s="189"/>
      <c r="J317" s="190">
        <f>ROUND(I317*H317,2)</f>
        <v>0</v>
      </c>
      <c r="K317" s="186" t="s">
        <v>158</v>
      </c>
      <c r="L317" s="43"/>
      <c r="M317" s="191" t="s">
        <v>5</v>
      </c>
      <c r="N317" s="192" t="s">
        <v>53</v>
      </c>
      <c r="O317" s="44"/>
      <c r="P317" s="193">
        <f>O317*H317</f>
        <v>0</v>
      </c>
      <c r="Q317" s="193">
        <v>2.6339999999999999E-2</v>
      </c>
      <c r="R317" s="193">
        <f>Q317*H317</f>
        <v>1.6699559999999999E-2</v>
      </c>
      <c r="S317" s="193">
        <v>0</v>
      </c>
      <c r="T317" s="194">
        <f>S317*H317</f>
        <v>0</v>
      </c>
      <c r="AR317" s="25" t="s">
        <v>159</v>
      </c>
      <c r="AT317" s="25" t="s">
        <v>154</v>
      </c>
      <c r="AU317" s="25" t="s">
        <v>89</v>
      </c>
      <c r="AY317" s="25" t="s">
        <v>152</v>
      </c>
      <c r="BE317" s="195">
        <f>IF(N317="základní",J317,0)</f>
        <v>0</v>
      </c>
      <c r="BF317" s="195">
        <f>IF(N317="snížená",J317,0)</f>
        <v>0</v>
      </c>
      <c r="BG317" s="195">
        <f>IF(N317="zákl. přenesená",J317,0)</f>
        <v>0</v>
      </c>
      <c r="BH317" s="195">
        <f>IF(N317="sníž. přenesená",J317,0)</f>
        <v>0</v>
      </c>
      <c r="BI317" s="195">
        <f>IF(N317="nulová",J317,0)</f>
        <v>0</v>
      </c>
      <c r="BJ317" s="25" t="s">
        <v>45</v>
      </c>
      <c r="BK317" s="195">
        <f>ROUND(I317*H317,2)</f>
        <v>0</v>
      </c>
      <c r="BL317" s="25" t="s">
        <v>159</v>
      </c>
      <c r="BM317" s="25" t="s">
        <v>400</v>
      </c>
    </row>
    <row r="318" spans="2:65" s="12" customFormat="1">
      <c r="B318" s="200"/>
      <c r="D318" s="196" t="s">
        <v>163</v>
      </c>
      <c r="E318" s="201" t="s">
        <v>5</v>
      </c>
      <c r="F318" s="202" t="s">
        <v>357</v>
      </c>
      <c r="H318" s="203" t="s">
        <v>5</v>
      </c>
      <c r="I318" s="204"/>
      <c r="L318" s="200"/>
      <c r="M318" s="205"/>
      <c r="N318" s="206"/>
      <c r="O318" s="206"/>
      <c r="P318" s="206"/>
      <c r="Q318" s="206"/>
      <c r="R318" s="206"/>
      <c r="S318" s="206"/>
      <c r="T318" s="207"/>
      <c r="AT318" s="203" t="s">
        <v>163</v>
      </c>
      <c r="AU318" s="203" t="s">
        <v>89</v>
      </c>
      <c r="AV318" s="12" t="s">
        <v>45</v>
      </c>
      <c r="AW318" s="12" t="s">
        <v>42</v>
      </c>
      <c r="AX318" s="12" t="s">
        <v>82</v>
      </c>
      <c r="AY318" s="203" t="s">
        <v>152</v>
      </c>
    </row>
    <row r="319" spans="2:65" s="12" customFormat="1">
      <c r="B319" s="200"/>
      <c r="D319" s="196" t="s">
        <v>163</v>
      </c>
      <c r="E319" s="201" t="s">
        <v>5</v>
      </c>
      <c r="F319" s="202" t="s">
        <v>364</v>
      </c>
      <c r="H319" s="203" t="s">
        <v>5</v>
      </c>
      <c r="I319" s="204"/>
      <c r="L319" s="200"/>
      <c r="M319" s="205"/>
      <c r="N319" s="206"/>
      <c r="O319" s="206"/>
      <c r="P319" s="206"/>
      <c r="Q319" s="206"/>
      <c r="R319" s="206"/>
      <c r="S319" s="206"/>
      <c r="T319" s="207"/>
      <c r="AT319" s="203" t="s">
        <v>163</v>
      </c>
      <c r="AU319" s="203" t="s">
        <v>89</v>
      </c>
      <c r="AV319" s="12" t="s">
        <v>45</v>
      </c>
      <c r="AW319" s="12" t="s">
        <v>42</v>
      </c>
      <c r="AX319" s="12" t="s">
        <v>82</v>
      </c>
      <c r="AY319" s="203" t="s">
        <v>152</v>
      </c>
    </row>
    <row r="320" spans="2:65" s="13" customFormat="1">
      <c r="B320" s="208"/>
      <c r="D320" s="196" t="s">
        <v>163</v>
      </c>
      <c r="E320" s="209" t="s">
        <v>5</v>
      </c>
      <c r="F320" s="210" t="s">
        <v>401</v>
      </c>
      <c r="H320" s="211">
        <v>0.63400000000000001</v>
      </c>
      <c r="I320" s="212"/>
      <c r="L320" s="208"/>
      <c r="M320" s="213"/>
      <c r="N320" s="214"/>
      <c r="O320" s="214"/>
      <c r="P320" s="214"/>
      <c r="Q320" s="214"/>
      <c r="R320" s="214"/>
      <c r="S320" s="214"/>
      <c r="T320" s="215"/>
      <c r="AT320" s="209" t="s">
        <v>163</v>
      </c>
      <c r="AU320" s="209" t="s">
        <v>89</v>
      </c>
      <c r="AV320" s="13" t="s">
        <v>89</v>
      </c>
      <c r="AW320" s="13" t="s">
        <v>42</v>
      </c>
      <c r="AX320" s="13" t="s">
        <v>82</v>
      </c>
      <c r="AY320" s="209" t="s">
        <v>152</v>
      </c>
    </row>
    <row r="321" spans="2:65" s="15" customFormat="1">
      <c r="B321" s="224"/>
      <c r="D321" s="225" t="s">
        <v>163</v>
      </c>
      <c r="E321" s="226" t="s">
        <v>5</v>
      </c>
      <c r="F321" s="227" t="s">
        <v>170</v>
      </c>
      <c r="H321" s="228">
        <v>0.63400000000000001</v>
      </c>
      <c r="I321" s="229"/>
      <c r="L321" s="224"/>
      <c r="M321" s="230"/>
      <c r="N321" s="231"/>
      <c r="O321" s="231"/>
      <c r="P321" s="231"/>
      <c r="Q321" s="231"/>
      <c r="R321" s="231"/>
      <c r="S321" s="231"/>
      <c r="T321" s="232"/>
      <c r="AT321" s="233" t="s">
        <v>163</v>
      </c>
      <c r="AU321" s="233" t="s">
        <v>89</v>
      </c>
      <c r="AV321" s="15" t="s">
        <v>159</v>
      </c>
      <c r="AW321" s="15" t="s">
        <v>42</v>
      </c>
      <c r="AX321" s="15" t="s">
        <v>45</v>
      </c>
      <c r="AY321" s="233" t="s">
        <v>152</v>
      </c>
    </row>
    <row r="322" spans="2:65" s="1" customFormat="1" ht="44.25" customHeight="1">
      <c r="B322" s="183"/>
      <c r="C322" s="184" t="s">
        <v>402</v>
      </c>
      <c r="D322" s="184" t="s">
        <v>154</v>
      </c>
      <c r="E322" s="185" t="s">
        <v>403</v>
      </c>
      <c r="F322" s="186" t="s">
        <v>404</v>
      </c>
      <c r="G322" s="187" t="s">
        <v>247</v>
      </c>
      <c r="H322" s="188">
        <v>43.27</v>
      </c>
      <c r="I322" s="189"/>
      <c r="J322" s="190">
        <f>ROUND(I322*H322,2)</f>
        <v>0</v>
      </c>
      <c r="K322" s="186" t="s">
        <v>158</v>
      </c>
      <c r="L322" s="43"/>
      <c r="M322" s="191" t="s">
        <v>5</v>
      </c>
      <c r="N322" s="192" t="s">
        <v>53</v>
      </c>
      <c r="O322" s="44"/>
      <c r="P322" s="193">
        <f>O322*H322</f>
        <v>0</v>
      </c>
      <c r="Q322" s="193">
        <v>2.6339999999999999E-2</v>
      </c>
      <c r="R322" s="193">
        <f>Q322*H322</f>
        <v>1.1397318000000001</v>
      </c>
      <c r="S322" s="193">
        <v>0</v>
      </c>
      <c r="T322" s="194">
        <f>S322*H322</f>
        <v>0</v>
      </c>
      <c r="AR322" s="25" t="s">
        <v>159</v>
      </c>
      <c r="AT322" s="25" t="s">
        <v>154</v>
      </c>
      <c r="AU322" s="25" t="s">
        <v>89</v>
      </c>
      <c r="AY322" s="25" t="s">
        <v>152</v>
      </c>
      <c r="BE322" s="195">
        <f>IF(N322="základní",J322,0)</f>
        <v>0</v>
      </c>
      <c r="BF322" s="195">
        <f>IF(N322="snížená",J322,0)</f>
        <v>0</v>
      </c>
      <c r="BG322" s="195">
        <f>IF(N322="zákl. přenesená",J322,0)</f>
        <v>0</v>
      </c>
      <c r="BH322" s="195">
        <f>IF(N322="sníž. přenesená",J322,0)</f>
        <v>0</v>
      </c>
      <c r="BI322" s="195">
        <f>IF(N322="nulová",J322,0)</f>
        <v>0</v>
      </c>
      <c r="BJ322" s="25" t="s">
        <v>45</v>
      </c>
      <c r="BK322" s="195">
        <f>ROUND(I322*H322,2)</f>
        <v>0</v>
      </c>
      <c r="BL322" s="25" t="s">
        <v>159</v>
      </c>
      <c r="BM322" s="25" t="s">
        <v>405</v>
      </c>
    </row>
    <row r="323" spans="2:65" s="12" customFormat="1">
      <c r="B323" s="200"/>
      <c r="D323" s="196" t="s">
        <v>163</v>
      </c>
      <c r="E323" s="201" t="s">
        <v>5</v>
      </c>
      <c r="F323" s="202" t="s">
        <v>357</v>
      </c>
      <c r="H323" s="203" t="s">
        <v>5</v>
      </c>
      <c r="I323" s="204"/>
      <c r="L323" s="200"/>
      <c r="M323" s="205"/>
      <c r="N323" s="206"/>
      <c r="O323" s="206"/>
      <c r="P323" s="206"/>
      <c r="Q323" s="206"/>
      <c r="R323" s="206"/>
      <c r="S323" s="206"/>
      <c r="T323" s="207"/>
      <c r="AT323" s="203" t="s">
        <v>163</v>
      </c>
      <c r="AU323" s="203" t="s">
        <v>89</v>
      </c>
      <c r="AV323" s="12" t="s">
        <v>45</v>
      </c>
      <c r="AW323" s="12" t="s">
        <v>42</v>
      </c>
      <c r="AX323" s="12" t="s">
        <v>82</v>
      </c>
      <c r="AY323" s="203" t="s">
        <v>152</v>
      </c>
    </row>
    <row r="324" spans="2:65" s="12" customFormat="1">
      <c r="B324" s="200"/>
      <c r="D324" s="196" t="s">
        <v>163</v>
      </c>
      <c r="E324" s="201" t="s">
        <v>5</v>
      </c>
      <c r="F324" s="202" t="s">
        <v>364</v>
      </c>
      <c r="H324" s="203" t="s">
        <v>5</v>
      </c>
      <c r="I324" s="204"/>
      <c r="L324" s="200"/>
      <c r="M324" s="205"/>
      <c r="N324" s="206"/>
      <c r="O324" s="206"/>
      <c r="P324" s="206"/>
      <c r="Q324" s="206"/>
      <c r="R324" s="206"/>
      <c r="S324" s="206"/>
      <c r="T324" s="207"/>
      <c r="AT324" s="203" t="s">
        <v>163</v>
      </c>
      <c r="AU324" s="203" t="s">
        <v>89</v>
      </c>
      <c r="AV324" s="12" t="s">
        <v>45</v>
      </c>
      <c r="AW324" s="12" t="s">
        <v>42</v>
      </c>
      <c r="AX324" s="12" t="s">
        <v>82</v>
      </c>
      <c r="AY324" s="203" t="s">
        <v>152</v>
      </c>
    </row>
    <row r="325" spans="2:65" s="13" customFormat="1">
      <c r="B325" s="208"/>
      <c r="D325" s="196" t="s">
        <v>163</v>
      </c>
      <c r="E325" s="209" t="s">
        <v>5</v>
      </c>
      <c r="F325" s="210" t="s">
        <v>406</v>
      </c>
      <c r="H325" s="211">
        <v>2.4</v>
      </c>
      <c r="I325" s="212"/>
      <c r="L325" s="208"/>
      <c r="M325" s="213"/>
      <c r="N325" s="214"/>
      <c r="O325" s="214"/>
      <c r="P325" s="214"/>
      <c r="Q325" s="214"/>
      <c r="R325" s="214"/>
      <c r="S325" s="214"/>
      <c r="T325" s="215"/>
      <c r="AT325" s="209" t="s">
        <v>163</v>
      </c>
      <c r="AU325" s="209" t="s">
        <v>89</v>
      </c>
      <c r="AV325" s="13" t="s">
        <v>89</v>
      </c>
      <c r="AW325" s="13" t="s">
        <v>42</v>
      </c>
      <c r="AX325" s="13" t="s">
        <v>82</v>
      </c>
      <c r="AY325" s="209" t="s">
        <v>152</v>
      </c>
    </row>
    <row r="326" spans="2:65" s="13" customFormat="1">
      <c r="B326" s="208"/>
      <c r="D326" s="196" t="s">
        <v>163</v>
      </c>
      <c r="E326" s="209" t="s">
        <v>5</v>
      </c>
      <c r="F326" s="210" t="s">
        <v>407</v>
      </c>
      <c r="H326" s="211">
        <v>2.97</v>
      </c>
      <c r="I326" s="212"/>
      <c r="L326" s="208"/>
      <c r="M326" s="213"/>
      <c r="N326" s="214"/>
      <c r="O326" s="214"/>
      <c r="P326" s="214"/>
      <c r="Q326" s="214"/>
      <c r="R326" s="214"/>
      <c r="S326" s="214"/>
      <c r="T326" s="215"/>
      <c r="AT326" s="209" t="s">
        <v>163</v>
      </c>
      <c r="AU326" s="209" t="s">
        <v>89</v>
      </c>
      <c r="AV326" s="13" t="s">
        <v>89</v>
      </c>
      <c r="AW326" s="13" t="s">
        <v>42</v>
      </c>
      <c r="AX326" s="13" t="s">
        <v>82</v>
      </c>
      <c r="AY326" s="209" t="s">
        <v>152</v>
      </c>
    </row>
    <row r="327" spans="2:65" s="13" customFormat="1">
      <c r="B327" s="208"/>
      <c r="D327" s="196" t="s">
        <v>163</v>
      </c>
      <c r="E327" s="209" t="s">
        <v>5</v>
      </c>
      <c r="F327" s="210" t="s">
        <v>408</v>
      </c>
      <c r="H327" s="211">
        <v>3.9</v>
      </c>
      <c r="I327" s="212"/>
      <c r="L327" s="208"/>
      <c r="M327" s="213"/>
      <c r="N327" s="214"/>
      <c r="O327" s="214"/>
      <c r="P327" s="214"/>
      <c r="Q327" s="214"/>
      <c r="R327" s="214"/>
      <c r="S327" s="214"/>
      <c r="T327" s="215"/>
      <c r="AT327" s="209" t="s">
        <v>163</v>
      </c>
      <c r="AU327" s="209" t="s">
        <v>89</v>
      </c>
      <c r="AV327" s="13" t="s">
        <v>89</v>
      </c>
      <c r="AW327" s="13" t="s">
        <v>42</v>
      </c>
      <c r="AX327" s="13" t="s">
        <v>82</v>
      </c>
      <c r="AY327" s="209" t="s">
        <v>152</v>
      </c>
    </row>
    <row r="328" spans="2:65" s="14" customFormat="1">
      <c r="B328" s="216"/>
      <c r="D328" s="196" t="s">
        <v>163</v>
      </c>
      <c r="E328" s="217" t="s">
        <v>5</v>
      </c>
      <c r="F328" s="218" t="s">
        <v>373</v>
      </c>
      <c r="H328" s="219">
        <v>9.27</v>
      </c>
      <c r="I328" s="220"/>
      <c r="L328" s="216"/>
      <c r="M328" s="221"/>
      <c r="N328" s="222"/>
      <c r="O328" s="222"/>
      <c r="P328" s="222"/>
      <c r="Q328" s="222"/>
      <c r="R328" s="222"/>
      <c r="S328" s="222"/>
      <c r="T328" s="223"/>
      <c r="AT328" s="217" t="s">
        <v>163</v>
      </c>
      <c r="AU328" s="217" t="s">
        <v>89</v>
      </c>
      <c r="AV328" s="14" t="s">
        <v>169</v>
      </c>
      <c r="AW328" s="14" t="s">
        <v>42</v>
      </c>
      <c r="AX328" s="14" t="s">
        <v>82</v>
      </c>
      <c r="AY328" s="217" t="s">
        <v>152</v>
      </c>
    </row>
    <row r="329" spans="2:65" s="12" customFormat="1">
      <c r="B329" s="200"/>
      <c r="D329" s="196" t="s">
        <v>163</v>
      </c>
      <c r="E329" s="201" t="s">
        <v>5</v>
      </c>
      <c r="F329" s="202" t="s">
        <v>374</v>
      </c>
      <c r="H329" s="203" t="s">
        <v>5</v>
      </c>
      <c r="I329" s="204"/>
      <c r="L329" s="200"/>
      <c r="M329" s="205"/>
      <c r="N329" s="206"/>
      <c r="O329" s="206"/>
      <c r="P329" s="206"/>
      <c r="Q329" s="206"/>
      <c r="R329" s="206"/>
      <c r="S329" s="206"/>
      <c r="T329" s="207"/>
      <c r="AT329" s="203" t="s">
        <v>163</v>
      </c>
      <c r="AU329" s="203" t="s">
        <v>89</v>
      </c>
      <c r="AV329" s="12" t="s">
        <v>45</v>
      </c>
      <c r="AW329" s="12" t="s">
        <v>42</v>
      </c>
      <c r="AX329" s="12" t="s">
        <v>82</v>
      </c>
      <c r="AY329" s="203" t="s">
        <v>152</v>
      </c>
    </row>
    <row r="330" spans="2:65" s="12" customFormat="1">
      <c r="B330" s="200"/>
      <c r="D330" s="196" t="s">
        <v>163</v>
      </c>
      <c r="E330" s="201" t="s">
        <v>5</v>
      </c>
      <c r="F330" s="202" t="s">
        <v>375</v>
      </c>
      <c r="H330" s="203" t="s">
        <v>5</v>
      </c>
      <c r="I330" s="204"/>
      <c r="L330" s="200"/>
      <c r="M330" s="205"/>
      <c r="N330" s="206"/>
      <c r="O330" s="206"/>
      <c r="P330" s="206"/>
      <c r="Q330" s="206"/>
      <c r="R330" s="206"/>
      <c r="S330" s="206"/>
      <c r="T330" s="207"/>
      <c r="AT330" s="203" t="s">
        <v>163</v>
      </c>
      <c r="AU330" s="203" t="s">
        <v>89</v>
      </c>
      <c r="AV330" s="12" t="s">
        <v>45</v>
      </c>
      <c r="AW330" s="12" t="s">
        <v>42</v>
      </c>
      <c r="AX330" s="12" t="s">
        <v>82</v>
      </c>
      <c r="AY330" s="203" t="s">
        <v>152</v>
      </c>
    </row>
    <row r="331" spans="2:65" s="13" customFormat="1">
      <c r="B331" s="208"/>
      <c r="D331" s="196" t="s">
        <v>163</v>
      </c>
      <c r="E331" s="209" t="s">
        <v>5</v>
      </c>
      <c r="F331" s="210" t="s">
        <v>409</v>
      </c>
      <c r="H331" s="211">
        <v>34</v>
      </c>
      <c r="I331" s="212"/>
      <c r="L331" s="208"/>
      <c r="M331" s="213"/>
      <c r="N331" s="214"/>
      <c r="O331" s="214"/>
      <c r="P331" s="214"/>
      <c r="Q331" s="214"/>
      <c r="R331" s="214"/>
      <c r="S331" s="214"/>
      <c r="T331" s="215"/>
      <c r="AT331" s="209" t="s">
        <v>163</v>
      </c>
      <c r="AU331" s="209" t="s">
        <v>89</v>
      </c>
      <c r="AV331" s="13" t="s">
        <v>89</v>
      </c>
      <c r="AW331" s="13" t="s">
        <v>42</v>
      </c>
      <c r="AX331" s="13" t="s">
        <v>82</v>
      </c>
      <c r="AY331" s="209" t="s">
        <v>152</v>
      </c>
    </row>
    <row r="332" spans="2:65" s="14" customFormat="1">
      <c r="B332" s="216"/>
      <c r="D332" s="196" t="s">
        <v>163</v>
      </c>
      <c r="E332" s="217" t="s">
        <v>5</v>
      </c>
      <c r="F332" s="218" t="s">
        <v>373</v>
      </c>
      <c r="H332" s="219">
        <v>34</v>
      </c>
      <c r="I332" s="220"/>
      <c r="L332" s="216"/>
      <c r="M332" s="221"/>
      <c r="N332" s="222"/>
      <c r="O332" s="222"/>
      <c r="P332" s="222"/>
      <c r="Q332" s="222"/>
      <c r="R332" s="222"/>
      <c r="S332" s="222"/>
      <c r="T332" s="223"/>
      <c r="AT332" s="217" t="s">
        <v>163</v>
      </c>
      <c r="AU332" s="217" t="s">
        <v>89</v>
      </c>
      <c r="AV332" s="14" t="s">
        <v>169</v>
      </c>
      <c r="AW332" s="14" t="s">
        <v>42</v>
      </c>
      <c r="AX332" s="14" t="s">
        <v>82</v>
      </c>
      <c r="AY332" s="217" t="s">
        <v>152</v>
      </c>
    </row>
    <row r="333" spans="2:65" s="15" customFormat="1">
      <c r="B333" s="224"/>
      <c r="D333" s="225" t="s">
        <v>163</v>
      </c>
      <c r="E333" s="226" t="s">
        <v>5</v>
      </c>
      <c r="F333" s="227" t="s">
        <v>170</v>
      </c>
      <c r="H333" s="228">
        <v>43.27</v>
      </c>
      <c r="I333" s="229"/>
      <c r="L333" s="224"/>
      <c r="M333" s="230"/>
      <c r="N333" s="231"/>
      <c r="O333" s="231"/>
      <c r="P333" s="231"/>
      <c r="Q333" s="231"/>
      <c r="R333" s="231"/>
      <c r="S333" s="231"/>
      <c r="T333" s="232"/>
      <c r="AT333" s="233" t="s">
        <v>163</v>
      </c>
      <c r="AU333" s="233" t="s">
        <v>89</v>
      </c>
      <c r="AV333" s="15" t="s">
        <v>159</v>
      </c>
      <c r="AW333" s="15" t="s">
        <v>42</v>
      </c>
      <c r="AX333" s="15" t="s">
        <v>45</v>
      </c>
      <c r="AY333" s="233" t="s">
        <v>152</v>
      </c>
    </row>
    <row r="334" spans="2:65" s="1" customFormat="1" ht="22.5" customHeight="1">
      <c r="B334" s="183"/>
      <c r="C334" s="184" t="s">
        <v>410</v>
      </c>
      <c r="D334" s="184" t="s">
        <v>154</v>
      </c>
      <c r="E334" s="185" t="s">
        <v>411</v>
      </c>
      <c r="F334" s="186" t="s">
        <v>412</v>
      </c>
      <c r="G334" s="187" t="s">
        <v>247</v>
      </c>
      <c r="H334" s="188">
        <v>45.853999999999999</v>
      </c>
      <c r="I334" s="189"/>
      <c r="J334" s="190">
        <f>ROUND(I334*H334,2)</f>
        <v>0</v>
      </c>
      <c r="K334" s="186" t="s">
        <v>158</v>
      </c>
      <c r="L334" s="43"/>
      <c r="M334" s="191" t="s">
        <v>5</v>
      </c>
      <c r="N334" s="192" t="s">
        <v>53</v>
      </c>
      <c r="O334" s="44"/>
      <c r="P334" s="193">
        <f>O334*H334</f>
        <v>0</v>
      </c>
      <c r="Q334" s="193">
        <v>0</v>
      </c>
      <c r="R334" s="193">
        <f>Q334*H334</f>
        <v>0</v>
      </c>
      <c r="S334" s="193">
        <v>0</v>
      </c>
      <c r="T334" s="194">
        <f>S334*H334</f>
        <v>0</v>
      </c>
      <c r="AR334" s="25" t="s">
        <v>159</v>
      </c>
      <c r="AT334" s="25" t="s">
        <v>154</v>
      </c>
      <c r="AU334" s="25" t="s">
        <v>89</v>
      </c>
      <c r="AY334" s="25" t="s">
        <v>152</v>
      </c>
      <c r="BE334" s="195">
        <f>IF(N334="základní",J334,0)</f>
        <v>0</v>
      </c>
      <c r="BF334" s="195">
        <f>IF(N334="snížená",J334,0)</f>
        <v>0</v>
      </c>
      <c r="BG334" s="195">
        <f>IF(N334="zákl. přenesená",J334,0)</f>
        <v>0</v>
      </c>
      <c r="BH334" s="195">
        <f>IF(N334="sníž. přenesená",J334,0)</f>
        <v>0</v>
      </c>
      <c r="BI334" s="195">
        <f>IF(N334="nulová",J334,0)</f>
        <v>0</v>
      </c>
      <c r="BJ334" s="25" t="s">
        <v>45</v>
      </c>
      <c r="BK334" s="195">
        <f>ROUND(I334*H334,2)</f>
        <v>0</v>
      </c>
      <c r="BL334" s="25" t="s">
        <v>159</v>
      </c>
      <c r="BM334" s="25" t="s">
        <v>413</v>
      </c>
    </row>
    <row r="335" spans="2:65" s="12" customFormat="1">
      <c r="B335" s="200"/>
      <c r="D335" s="196" t="s">
        <v>163</v>
      </c>
      <c r="E335" s="201" t="s">
        <v>5</v>
      </c>
      <c r="F335" s="202" t="s">
        <v>357</v>
      </c>
      <c r="H335" s="203" t="s">
        <v>5</v>
      </c>
      <c r="I335" s="204"/>
      <c r="L335" s="200"/>
      <c r="M335" s="205"/>
      <c r="N335" s="206"/>
      <c r="O335" s="206"/>
      <c r="P335" s="206"/>
      <c r="Q335" s="206"/>
      <c r="R335" s="206"/>
      <c r="S335" s="206"/>
      <c r="T335" s="207"/>
      <c r="AT335" s="203" t="s">
        <v>163</v>
      </c>
      <c r="AU335" s="203" t="s">
        <v>89</v>
      </c>
      <c r="AV335" s="12" t="s">
        <v>45</v>
      </c>
      <c r="AW335" s="12" t="s">
        <v>42</v>
      </c>
      <c r="AX335" s="12" t="s">
        <v>82</v>
      </c>
      <c r="AY335" s="203" t="s">
        <v>152</v>
      </c>
    </row>
    <row r="336" spans="2:65" s="12" customFormat="1">
      <c r="B336" s="200"/>
      <c r="D336" s="196" t="s">
        <v>163</v>
      </c>
      <c r="E336" s="201" t="s">
        <v>5</v>
      </c>
      <c r="F336" s="202" t="s">
        <v>364</v>
      </c>
      <c r="H336" s="203" t="s">
        <v>5</v>
      </c>
      <c r="I336" s="204"/>
      <c r="L336" s="200"/>
      <c r="M336" s="205"/>
      <c r="N336" s="206"/>
      <c r="O336" s="206"/>
      <c r="P336" s="206"/>
      <c r="Q336" s="206"/>
      <c r="R336" s="206"/>
      <c r="S336" s="206"/>
      <c r="T336" s="207"/>
      <c r="AT336" s="203" t="s">
        <v>163</v>
      </c>
      <c r="AU336" s="203" t="s">
        <v>89</v>
      </c>
      <c r="AV336" s="12" t="s">
        <v>45</v>
      </c>
      <c r="AW336" s="12" t="s">
        <v>42</v>
      </c>
      <c r="AX336" s="12" t="s">
        <v>82</v>
      </c>
      <c r="AY336" s="203" t="s">
        <v>152</v>
      </c>
    </row>
    <row r="337" spans="2:65" s="13" customFormat="1">
      <c r="B337" s="208"/>
      <c r="D337" s="196" t="s">
        <v>163</v>
      </c>
      <c r="E337" s="209" t="s">
        <v>5</v>
      </c>
      <c r="F337" s="210" t="s">
        <v>406</v>
      </c>
      <c r="H337" s="211">
        <v>2.4</v>
      </c>
      <c r="I337" s="212"/>
      <c r="L337" s="208"/>
      <c r="M337" s="213"/>
      <c r="N337" s="214"/>
      <c r="O337" s="214"/>
      <c r="P337" s="214"/>
      <c r="Q337" s="214"/>
      <c r="R337" s="214"/>
      <c r="S337" s="214"/>
      <c r="T337" s="215"/>
      <c r="AT337" s="209" t="s">
        <v>163</v>
      </c>
      <c r="AU337" s="209" t="s">
        <v>89</v>
      </c>
      <c r="AV337" s="13" t="s">
        <v>89</v>
      </c>
      <c r="AW337" s="13" t="s">
        <v>42</v>
      </c>
      <c r="AX337" s="13" t="s">
        <v>82</v>
      </c>
      <c r="AY337" s="209" t="s">
        <v>152</v>
      </c>
    </row>
    <row r="338" spans="2:65" s="13" customFormat="1">
      <c r="B338" s="208"/>
      <c r="D338" s="196" t="s">
        <v>163</v>
      </c>
      <c r="E338" s="209" t="s">
        <v>5</v>
      </c>
      <c r="F338" s="210" t="s">
        <v>407</v>
      </c>
      <c r="H338" s="211">
        <v>2.97</v>
      </c>
      <c r="I338" s="212"/>
      <c r="L338" s="208"/>
      <c r="M338" s="213"/>
      <c r="N338" s="214"/>
      <c r="O338" s="214"/>
      <c r="P338" s="214"/>
      <c r="Q338" s="214"/>
      <c r="R338" s="214"/>
      <c r="S338" s="214"/>
      <c r="T338" s="215"/>
      <c r="AT338" s="209" t="s">
        <v>163</v>
      </c>
      <c r="AU338" s="209" t="s">
        <v>89</v>
      </c>
      <c r="AV338" s="13" t="s">
        <v>89</v>
      </c>
      <c r="AW338" s="13" t="s">
        <v>42</v>
      </c>
      <c r="AX338" s="13" t="s">
        <v>82</v>
      </c>
      <c r="AY338" s="209" t="s">
        <v>152</v>
      </c>
    </row>
    <row r="339" spans="2:65" s="13" customFormat="1">
      <c r="B339" s="208"/>
      <c r="D339" s="196" t="s">
        <v>163</v>
      </c>
      <c r="E339" s="209" t="s">
        <v>5</v>
      </c>
      <c r="F339" s="210" t="s">
        <v>401</v>
      </c>
      <c r="H339" s="211">
        <v>0.63400000000000001</v>
      </c>
      <c r="I339" s="212"/>
      <c r="L339" s="208"/>
      <c r="M339" s="213"/>
      <c r="N339" s="214"/>
      <c r="O339" s="214"/>
      <c r="P339" s="214"/>
      <c r="Q339" s="214"/>
      <c r="R339" s="214"/>
      <c r="S339" s="214"/>
      <c r="T339" s="215"/>
      <c r="AT339" s="209" t="s">
        <v>163</v>
      </c>
      <c r="AU339" s="209" t="s">
        <v>89</v>
      </c>
      <c r="AV339" s="13" t="s">
        <v>89</v>
      </c>
      <c r="AW339" s="13" t="s">
        <v>42</v>
      </c>
      <c r="AX339" s="13" t="s">
        <v>82</v>
      </c>
      <c r="AY339" s="209" t="s">
        <v>152</v>
      </c>
    </row>
    <row r="340" spans="2:65" s="13" customFormat="1">
      <c r="B340" s="208"/>
      <c r="D340" s="196" t="s">
        <v>163</v>
      </c>
      <c r="E340" s="209" t="s">
        <v>5</v>
      </c>
      <c r="F340" s="210" t="s">
        <v>408</v>
      </c>
      <c r="H340" s="211">
        <v>3.9</v>
      </c>
      <c r="I340" s="212"/>
      <c r="L340" s="208"/>
      <c r="M340" s="213"/>
      <c r="N340" s="214"/>
      <c r="O340" s="214"/>
      <c r="P340" s="214"/>
      <c r="Q340" s="214"/>
      <c r="R340" s="214"/>
      <c r="S340" s="214"/>
      <c r="T340" s="215"/>
      <c r="AT340" s="209" t="s">
        <v>163</v>
      </c>
      <c r="AU340" s="209" t="s">
        <v>89</v>
      </c>
      <c r="AV340" s="13" t="s">
        <v>89</v>
      </c>
      <c r="AW340" s="13" t="s">
        <v>42</v>
      </c>
      <c r="AX340" s="13" t="s">
        <v>82</v>
      </c>
      <c r="AY340" s="209" t="s">
        <v>152</v>
      </c>
    </row>
    <row r="341" spans="2:65" s="12" customFormat="1">
      <c r="B341" s="200"/>
      <c r="D341" s="196" t="s">
        <v>163</v>
      </c>
      <c r="E341" s="201" t="s">
        <v>5</v>
      </c>
      <c r="F341" s="202" t="s">
        <v>392</v>
      </c>
      <c r="H341" s="203" t="s">
        <v>5</v>
      </c>
      <c r="I341" s="204"/>
      <c r="L341" s="200"/>
      <c r="M341" s="205"/>
      <c r="N341" s="206"/>
      <c r="O341" s="206"/>
      <c r="P341" s="206"/>
      <c r="Q341" s="206"/>
      <c r="R341" s="206"/>
      <c r="S341" s="206"/>
      <c r="T341" s="207"/>
      <c r="AT341" s="203" t="s">
        <v>163</v>
      </c>
      <c r="AU341" s="203" t="s">
        <v>89</v>
      </c>
      <c r="AV341" s="12" t="s">
        <v>45</v>
      </c>
      <c r="AW341" s="12" t="s">
        <v>42</v>
      </c>
      <c r="AX341" s="12" t="s">
        <v>82</v>
      </c>
      <c r="AY341" s="203" t="s">
        <v>152</v>
      </c>
    </row>
    <row r="342" spans="2:65" s="13" customFormat="1">
      <c r="B342" s="208"/>
      <c r="D342" s="196" t="s">
        <v>163</v>
      </c>
      <c r="E342" s="209" t="s">
        <v>5</v>
      </c>
      <c r="F342" s="210" t="s">
        <v>414</v>
      </c>
      <c r="H342" s="211">
        <v>1.95</v>
      </c>
      <c r="I342" s="212"/>
      <c r="L342" s="208"/>
      <c r="M342" s="213"/>
      <c r="N342" s="214"/>
      <c r="O342" s="214"/>
      <c r="P342" s="214"/>
      <c r="Q342" s="214"/>
      <c r="R342" s="214"/>
      <c r="S342" s="214"/>
      <c r="T342" s="215"/>
      <c r="AT342" s="209" t="s">
        <v>163</v>
      </c>
      <c r="AU342" s="209" t="s">
        <v>89</v>
      </c>
      <c r="AV342" s="13" t="s">
        <v>89</v>
      </c>
      <c r="AW342" s="13" t="s">
        <v>42</v>
      </c>
      <c r="AX342" s="13" t="s">
        <v>82</v>
      </c>
      <c r="AY342" s="209" t="s">
        <v>152</v>
      </c>
    </row>
    <row r="343" spans="2:65" s="14" customFormat="1">
      <c r="B343" s="216"/>
      <c r="D343" s="196" t="s">
        <v>163</v>
      </c>
      <c r="E343" s="217" t="s">
        <v>5</v>
      </c>
      <c r="F343" s="218" t="s">
        <v>373</v>
      </c>
      <c r="H343" s="219">
        <v>11.853999999999999</v>
      </c>
      <c r="I343" s="220"/>
      <c r="L343" s="216"/>
      <c r="M343" s="221"/>
      <c r="N343" s="222"/>
      <c r="O343" s="222"/>
      <c r="P343" s="222"/>
      <c r="Q343" s="222"/>
      <c r="R343" s="222"/>
      <c r="S343" s="222"/>
      <c r="T343" s="223"/>
      <c r="AT343" s="217" t="s">
        <v>163</v>
      </c>
      <c r="AU343" s="217" t="s">
        <v>89</v>
      </c>
      <c r="AV343" s="14" t="s">
        <v>169</v>
      </c>
      <c r="AW343" s="14" t="s">
        <v>42</v>
      </c>
      <c r="AX343" s="14" t="s">
        <v>82</v>
      </c>
      <c r="AY343" s="217" t="s">
        <v>152</v>
      </c>
    </row>
    <row r="344" spans="2:65" s="12" customFormat="1">
      <c r="B344" s="200"/>
      <c r="D344" s="196" t="s">
        <v>163</v>
      </c>
      <c r="E344" s="201" t="s">
        <v>5</v>
      </c>
      <c r="F344" s="202" t="s">
        <v>374</v>
      </c>
      <c r="H344" s="203" t="s">
        <v>5</v>
      </c>
      <c r="I344" s="204"/>
      <c r="L344" s="200"/>
      <c r="M344" s="205"/>
      <c r="N344" s="206"/>
      <c r="O344" s="206"/>
      <c r="P344" s="206"/>
      <c r="Q344" s="206"/>
      <c r="R344" s="206"/>
      <c r="S344" s="206"/>
      <c r="T344" s="207"/>
      <c r="AT344" s="203" t="s">
        <v>163</v>
      </c>
      <c r="AU344" s="203" t="s">
        <v>89</v>
      </c>
      <c r="AV344" s="12" t="s">
        <v>45</v>
      </c>
      <c r="AW344" s="12" t="s">
        <v>42</v>
      </c>
      <c r="AX344" s="12" t="s">
        <v>82</v>
      </c>
      <c r="AY344" s="203" t="s">
        <v>152</v>
      </c>
    </row>
    <row r="345" spans="2:65" s="12" customFormat="1">
      <c r="B345" s="200"/>
      <c r="D345" s="196" t="s">
        <v>163</v>
      </c>
      <c r="E345" s="201" t="s">
        <v>5</v>
      </c>
      <c r="F345" s="202" t="s">
        <v>375</v>
      </c>
      <c r="H345" s="203" t="s">
        <v>5</v>
      </c>
      <c r="I345" s="204"/>
      <c r="L345" s="200"/>
      <c r="M345" s="205"/>
      <c r="N345" s="206"/>
      <c r="O345" s="206"/>
      <c r="P345" s="206"/>
      <c r="Q345" s="206"/>
      <c r="R345" s="206"/>
      <c r="S345" s="206"/>
      <c r="T345" s="207"/>
      <c r="AT345" s="203" t="s">
        <v>163</v>
      </c>
      <c r="AU345" s="203" t="s">
        <v>89</v>
      </c>
      <c r="AV345" s="12" t="s">
        <v>45</v>
      </c>
      <c r="AW345" s="12" t="s">
        <v>42</v>
      </c>
      <c r="AX345" s="12" t="s">
        <v>82</v>
      </c>
      <c r="AY345" s="203" t="s">
        <v>152</v>
      </c>
    </row>
    <row r="346" spans="2:65" s="13" customFormat="1">
      <c r="B346" s="208"/>
      <c r="D346" s="196" t="s">
        <v>163</v>
      </c>
      <c r="E346" s="209" t="s">
        <v>5</v>
      </c>
      <c r="F346" s="210" t="s">
        <v>409</v>
      </c>
      <c r="H346" s="211">
        <v>34</v>
      </c>
      <c r="I346" s="212"/>
      <c r="L346" s="208"/>
      <c r="M346" s="213"/>
      <c r="N346" s="214"/>
      <c r="O346" s="214"/>
      <c r="P346" s="214"/>
      <c r="Q346" s="214"/>
      <c r="R346" s="214"/>
      <c r="S346" s="214"/>
      <c r="T346" s="215"/>
      <c r="AT346" s="209" t="s">
        <v>163</v>
      </c>
      <c r="AU346" s="209" t="s">
        <v>89</v>
      </c>
      <c r="AV346" s="13" t="s">
        <v>89</v>
      </c>
      <c r="AW346" s="13" t="s">
        <v>42</v>
      </c>
      <c r="AX346" s="13" t="s">
        <v>82</v>
      </c>
      <c r="AY346" s="209" t="s">
        <v>152</v>
      </c>
    </row>
    <row r="347" spans="2:65" s="14" customFormat="1">
      <c r="B347" s="216"/>
      <c r="D347" s="196" t="s">
        <v>163</v>
      </c>
      <c r="E347" s="217" t="s">
        <v>5</v>
      </c>
      <c r="F347" s="218" t="s">
        <v>373</v>
      </c>
      <c r="H347" s="219">
        <v>34</v>
      </c>
      <c r="I347" s="220"/>
      <c r="L347" s="216"/>
      <c r="M347" s="221"/>
      <c r="N347" s="222"/>
      <c r="O347" s="222"/>
      <c r="P347" s="222"/>
      <c r="Q347" s="222"/>
      <c r="R347" s="222"/>
      <c r="S347" s="222"/>
      <c r="T347" s="223"/>
      <c r="AT347" s="217" t="s">
        <v>163</v>
      </c>
      <c r="AU347" s="217" t="s">
        <v>89</v>
      </c>
      <c r="AV347" s="14" t="s">
        <v>169</v>
      </c>
      <c r="AW347" s="14" t="s">
        <v>42</v>
      </c>
      <c r="AX347" s="14" t="s">
        <v>82</v>
      </c>
      <c r="AY347" s="217" t="s">
        <v>152</v>
      </c>
    </row>
    <row r="348" spans="2:65" s="15" customFormat="1">
      <c r="B348" s="224"/>
      <c r="D348" s="225" t="s">
        <v>163</v>
      </c>
      <c r="E348" s="226" t="s">
        <v>5</v>
      </c>
      <c r="F348" s="227" t="s">
        <v>170</v>
      </c>
      <c r="H348" s="228">
        <v>45.853999999999999</v>
      </c>
      <c r="I348" s="229"/>
      <c r="L348" s="224"/>
      <c r="M348" s="230"/>
      <c r="N348" s="231"/>
      <c r="O348" s="231"/>
      <c r="P348" s="231"/>
      <c r="Q348" s="231"/>
      <c r="R348" s="231"/>
      <c r="S348" s="231"/>
      <c r="T348" s="232"/>
      <c r="AT348" s="233" t="s">
        <v>163</v>
      </c>
      <c r="AU348" s="233" t="s">
        <v>89</v>
      </c>
      <c r="AV348" s="15" t="s">
        <v>159</v>
      </c>
      <c r="AW348" s="15" t="s">
        <v>42</v>
      </c>
      <c r="AX348" s="15" t="s">
        <v>45</v>
      </c>
      <c r="AY348" s="233" t="s">
        <v>152</v>
      </c>
    </row>
    <row r="349" spans="2:65" s="1" customFormat="1" ht="22.5" customHeight="1">
      <c r="B349" s="183"/>
      <c r="C349" s="184" t="s">
        <v>415</v>
      </c>
      <c r="D349" s="184" t="s">
        <v>154</v>
      </c>
      <c r="E349" s="185" t="s">
        <v>416</v>
      </c>
      <c r="F349" s="186" t="s">
        <v>417</v>
      </c>
      <c r="G349" s="187" t="s">
        <v>201</v>
      </c>
      <c r="H349" s="188">
        <v>40.200000000000003</v>
      </c>
      <c r="I349" s="189"/>
      <c r="J349" s="190">
        <f>ROUND(I349*H349,2)</f>
        <v>0</v>
      </c>
      <c r="K349" s="186" t="s">
        <v>158</v>
      </c>
      <c r="L349" s="43"/>
      <c r="M349" s="191" t="s">
        <v>5</v>
      </c>
      <c r="N349" s="192" t="s">
        <v>53</v>
      </c>
      <c r="O349" s="44"/>
      <c r="P349" s="193">
        <f>O349*H349</f>
        <v>0</v>
      </c>
      <c r="Q349" s="193">
        <v>1.2E-4</v>
      </c>
      <c r="R349" s="193">
        <f>Q349*H349</f>
        <v>4.8240000000000002E-3</v>
      </c>
      <c r="S349" s="193">
        <v>0</v>
      </c>
      <c r="T349" s="194">
        <f>S349*H349</f>
        <v>0</v>
      </c>
      <c r="AR349" s="25" t="s">
        <v>159</v>
      </c>
      <c r="AT349" s="25" t="s">
        <v>154</v>
      </c>
      <c r="AU349" s="25" t="s">
        <v>89</v>
      </c>
      <c r="AY349" s="25" t="s">
        <v>152</v>
      </c>
      <c r="BE349" s="195">
        <f>IF(N349="základní",J349,0)</f>
        <v>0</v>
      </c>
      <c r="BF349" s="195">
        <f>IF(N349="snížená",J349,0)</f>
        <v>0</v>
      </c>
      <c r="BG349" s="195">
        <f>IF(N349="zákl. přenesená",J349,0)</f>
        <v>0</v>
      </c>
      <c r="BH349" s="195">
        <f>IF(N349="sníž. přenesená",J349,0)</f>
        <v>0</v>
      </c>
      <c r="BI349" s="195">
        <f>IF(N349="nulová",J349,0)</f>
        <v>0</v>
      </c>
      <c r="BJ349" s="25" t="s">
        <v>45</v>
      </c>
      <c r="BK349" s="195">
        <f>ROUND(I349*H349,2)</f>
        <v>0</v>
      </c>
      <c r="BL349" s="25" t="s">
        <v>159</v>
      </c>
      <c r="BM349" s="25" t="s">
        <v>418</v>
      </c>
    </row>
    <row r="350" spans="2:65" s="12" customFormat="1">
      <c r="B350" s="200"/>
      <c r="D350" s="196" t="s">
        <v>163</v>
      </c>
      <c r="E350" s="201" t="s">
        <v>5</v>
      </c>
      <c r="F350" s="202" t="s">
        <v>357</v>
      </c>
      <c r="H350" s="203" t="s">
        <v>5</v>
      </c>
      <c r="I350" s="204"/>
      <c r="L350" s="200"/>
      <c r="M350" s="205"/>
      <c r="N350" s="206"/>
      <c r="O350" s="206"/>
      <c r="P350" s="206"/>
      <c r="Q350" s="206"/>
      <c r="R350" s="206"/>
      <c r="S350" s="206"/>
      <c r="T350" s="207"/>
      <c r="AT350" s="203" t="s">
        <v>163</v>
      </c>
      <c r="AU350" s="203" t="s">
        <v>89</v>
      </c>
      <c r="AV350" s="12" t="s">
        <v>45</v>
      </c>
      <c r="AW350" s="12" t="s">
        <v>42</v>
      </c>
      <c r="AX350" s="12" t="s">
        <v>82</v>
      </c>
      <c r="AY350" s="203" t="s">
        <v>152</v>
      </c>
    </row>
    <row r="351" spans="2:65" s="12" customFormat="1">
      <c r="B351" s="200"/>
      <c r="D351" s="196" t="s">
        <v>163</v>
      </c>
      <c r="E351" s="201" t="s">
        <v>5</v>
      </c>
      <c r="F351" s="202" t="s">
        <v>364</v>
      </c>
      <c r="H351" s="203" t="s">
        <v>5</v>
      </c>
      <c r="I351" s="204"/>
      <c r="L351" s="200"/>
      <c r="M351" s="205"/>
      <c r="N351" s="206"/>
      <c r="O351" s="206"/>
      <c r="P351" s="206"/>
      <c r="Q351" s="206"/>
      <c r="R351" s="206"/>
      <c r="S351" s="206"/>
      <c r="T351" s="207"/>
      <c r="AT351" s="203" t="s">
        <v>163</v>
      </c>
      <c r="AU351" s="203" t="s">
        <v>89</v>
      </c>
      <c r="AV351" s="12" t="s">
        <v>45</v>
      </c>
      <c r="AW351" s="12" t="s">
        <v>42</v>
      </c>
      <c r="AX351" s="12" t="s">
        <v>82</v>
      </c>
      <c r="AY351" s="203" t="s">
        <v>152</v>
      </c>
    </row>
    <row r="352" spans="2:65" s="13" customFormat="1">
      <c r="B352" s="208"/>
      <c r="D352" s="196" t="s">
        <v>163</v>
      </c>
      <c r="E352" s="209" t="s">
        <v>5</v>
      </c>
      <c r="F352" s="210" t="s">
        <v>419</v>
      </c>
      <c r="H352" s="211">
        <v>6.8</v>
      </c>
      <c r="I352" s="212"/>
      <c r="L352" s="208"/>
      <c r="M352" s="213"/>
      <c r="N352" s="214"/>
      <c r="O352" s="214"/>
      <c r="P352" s="214"/>
      <c r="Q352" s="214"/>
      <c r="R352" s="214"/>
      <c r="S352" s="214"/>
      <c r="T352" s="215"/>
      <c r="AT352" s="209" t="s">
        <v>163</v>
      </c>
      <c r="AU352" s="209" t="s">
        <v>89</v>
      </c>
      <c r="AV352" s="13" t="s">
        <v>89</v>
      </c>
      <c r="AW352" s="13" t="s">
        <v>42</v>
      </c>
      <c r="AX352" s="13" t="s">
        <v>82</v>
      </c>
      <c r="AY352" s="209" t="s">
        <v>152</v>
      </c>
    </row>
    <row r="353" spans="2:65" s="13" customFormat="1">
      <c r="B353" s="208"/>
      <c r="D353" s="196" t="s">
        <v>163</v>
      </c>
      <c r="E353" s="209" t="s">
        <v>5</v>
      </c>
      <c r="F353" s="210" t="s">
        <v>420</v>
      </c>
      <c r="H353" s="211">
        <v>7.35</v>
      </c>
      <c r="I353" s="212"/>
      <c r="L353" s="208"/>
      <c r="M353" s="213"/>
      <c r="N353" s="214"/>
      <c r="O353" s="214"/>
      <c r="P353" s="214"/>
      <c r="Q353" s="214"/>
      <c r="R353" s="214"/>
      <c r="S353" s="214"/>
      <c r="T353" s="215"/>
      <c r="AT353" s="209" t="s">
        <v>163</v>
      </c>
      <c r="AU353" s="209" t="s">
        <v>89</v>
      </c>
      <c r="AV353" s="13" t="s">
        <v>89</v>
      </c>
      <c r="AW353" s="13" t="s">
        <v>42</v>
      </c>
      <c r="AX353" s="13" t="s">
        <v>82</v>
      </c>
      <c r="AY353" s="209" t="s">
        <v>152</v>
      </c>
    </row>
    <row r="354" spans="2:65" s="13" customFormat="1">
      <c r="B354" s="208"/>
      <c r="D354" s="196" t="s">
        <v>163</v>
      </c>
      <c r="E354" s="209" t="s">
        <v>5</v>
      </c>
      <c r="F354" s="210" t="s">
        <v>421</v>
      </c>
      <c r="H354" s="211">
        <v>4.55</v>
      </c>
      <c r="I354" s="212"/>
      <c r="L354" s="208"/>
      <c r="M354" s="213"/>
      <c r="N354" s="214"/>
      <c r="O354" s="214"/>
      <c r="P354" s="214"/>
      <c r="Q354" s="214"/>
      <c r="R354" s="214"/>
      <c r="S354" s="214"/>
      <c r="T354" s="215"/>
      <c r="AT354" s="209" t="s">
        <v>163</v>
      </c>
      <c r="AU354" s="209" t="s">
        <v>89</v>
      </c>
      <c r="AV354" s="13" t="s">
        <v>89</v>
      </c>
      <c r="AW354" s="13" t="s">
        <v>42</v>
      </c>
      <c r="AX354" s="13" t="s">
        <v>82</v>
      </c>
      <c r="AY354" s="209" t="s">
        <v>152</v>
      </c>
    </row>
    <row r="355" spans="2:65" s="13" customFormat="1">
      <c r="B355" s="208"/>
      <c r="D355" s="196" t="s">
        <v>163</v>
      </c>
      <c r="E355" s="209" t="s">
        <v>5</v>
      </c>
      <c r="F355" s="210" t="s">
        <v>422</v>
      </c>
      <c r="H355" s="211">
        <v>7.9</v>
      </c>
      <c r="I355" s="212"/>
      <c r="L355" s="208"/>
      <c r="M355" s="213"/>
      <c r="N355" s="214"/>
      <c r="O355" s="214"/>
      <c r="P355" s="214"/>
      <c r="Q355" s="214"/>
      <c r="R355" s="214"/>
      <c r="S355" s="214"/>
      <c r="T355" s="215"/>
      <c r="AT355" s="209" t="s">
        <v>163</v>
      </c>
      <c r="AU355" s="209" t="s">
        <v>89</v>
      </c>
      <c r="AV355" s="13" t="s">
        <v>89</v>
      </c>
      <c r="AW355" s="13" t="s">
        <v>42</v>
      </c>
      <c r="AX355" s="13" t="s">
        <v>82</v>
      </c>
      <c r="AY355" s="209" t="s">
        <v>152</v>
      </c>
    </row>
    <row r="356" spans="2:65" s="12" customFormat="1">
      <c r="B356" s="200"/>
      <c r="D356" s="196" t="s">
        <v>163</v>
      </c>
      <c r="E356" s="201" t="s">
        <v>5</v>
      </c>
      <c r="F356" s="202" t="s">
        <v>392</v>
      </c>
      <c r="H356" s="203" t="s">
        <v>5</v>
      </c>
      <c r="I356" s="204"/>
      <c r="L356" s="200"/>
      <c r="M356" s="205"/>
      <c r="N356" s="206"/>
      <c r="O356" s="206"/>
      <c r="P356" s="206"/>
      <c r="Q356" s="206"/>
      <c r="R356" s="206"/>
      <c r="S356" s="206"/>
      <c r="T356" s="207"/>
      <c r="AT356" s="203" t="s">
        <v>163</v>
      </c>
      <c r="AU356" s="203" t="s">
        <v>89</v>
      </c>
      <c r="AV356" s="12" t="s">
        <v>45</v>
      </c>
      <c r="AW356" s="12" t="s">
        <v>42</v>
      </c>
      <c r="AX356" s="12" t="s">
        <v>82</v>
      </c>
      <c r="AY356" s="203" t="s">
        <v>152</v>
      </c>
    </row>
    <row r="357" spans="2:65" s="13" customFormat="1">
      <c r="B357" s="208"/>
      <c r="D357" s="196" t="s">
        <v>163</v>
      </c>
      <c r="E357" s="209" t="s">
        <v>5</v>
      </c>
      <c r="F357" s="210" t="s">
        <v>423</v>
      </c>
      <c r="H357" s="211">
        <v>13.6</v>
      </c>
      <c r="I357" s="212"/>
      <c r="L357" s="208"/>
      <c r="M357" s="213"/>
      <c r="N357" s="214"/>
      <c r="O357" s="214"/>
      <c r="P357" s="214"/>
      <c r="Q357" s="214"/>
      <c r="R357" s="214"/>
      <c r="S357" s="214"/>
      <c r="T357" s="215"/>
      <c r="AT357" s="209" t="s">
        <v>163</v>
      </c>
      <c r="AU357" s="209" t="s">
        <v>89</v>
      </c>
      <c r="AV357" s="13" t="s">
        <v>89</v>
      </c>
      <c r="AW357" s="13" t="s">
        <v>42</v>
      </c>
      <c r="AX357" s="13" t="s">
        <v>82</v>
      </c>
      <c r="AY357" s="209" t="s">
        <v>152</v>
      </c>
    </row>
    <row r="358" spans="2:65" s="15" customFormat="1">
      <c r="B358" s="224"/>
      <c r="D358" s="225" t="s">
        <v>163</v>
      </c>
      <c r="E358" s="226" t="s">
        <v>5</v>
      </c>
      <c r="F358" s="227" t="s">
        <v>170</v>
      </c>
      <c r="H358" s="228">
        <v>40.200000000000003</v>
      </c>
      <c r="I358" s="229"/>
      <c r="L358" s="224"/>
      <c r="M358" s="230"/>
      <c r="N358" s="231"/>
      <c r="O358" s="231"/>
      <c r="P358" s="231"/>
      <c r="Q358" s="231"/>
      <c r="R358" s="231"/>
      <c r="S358" s="231"/>
      <c r="T358" s="232"/>
      <c r="AT358" s="233" t="s">
        <v>163</v>
      </c>
      <c r="AU358" s="233" t="s">
        <v>89</v>
      </c>
      <c r="AV358" s="15" t="s">
        <v>159</v>
      </c>
      <c r="AW358" s="15" t="s">
        <v>42</v>
      </c>
      <c r="AX358" s="15" t="s">
        <v>45</v>
      </c>
      <c r="AY358" s="233" t="s">
        <v>152</v>
      </c>
    </row>
    <row r="359" spans="2:65" s="1" customFormat="1" ht="31.5" customHeight="1">
      <c r="B359" s="183"/>
      <c r="C359" s="184" t="s">
        <v>424</v>
      </c>
      <c r="D359" s="184" t="s">
        <v>154</v>
      </c>
      <c r="E359" s="185" t="s">
        <v>425</v>
      </c>
      <c r="F359" s="186" t="s">
        <v>426</v>
      </c>
      <c r="G359" s="187" t="s">
        <v>157</v>
      </c>
      <c r="H359" s="188">
        <v>6.7450000000000001</v>
      </c>
      <c r="I359" s="189"/>
      <c r="J359" s="190">
        <f>ROUND(I359*H359,2)</f>
        <v>0</v>
      </c>
      <c r="K359" s="186" t="s">
        <v>158</v>
      </c>
      <c r="L359" s="43"/>
      <c r="M359" s="191" t="s">
        <v>5</v>
      </c>
      <c r="N359" s="192" t="s">
        <v>53</v>
      </c>
      <c r="O359" s="44"/>
      <c r="P359" s="193">
        <f>O359*H359</f>
        <v>0</v>
      </c>
      <c r="Q359" s="193">
        <v>1.98</v>
      </c>
      <c r="R359" s="193">
        <f>Q359*H359</f>
        <v>13.3551</v>
      </c>
      <c r="S359" s="193">
        <v>0</v>
      </c>
      <c r="T359" s="194">
        <f>S359*H359</f>
        <v>0</v>
      </c>
      <c r="AR359" s="25" t="s">
        <v>159</v>
      </c>
      <c r="AT359" s="25" t="s">
        <v>154</v>
      </c>
      <c r="AU359" s="25" t="s">
        <v>89</v>
      </c>
      <c r="AY359" s="25" t="s">
        <v>152</v>
      </c>
      <c r="BE359" s="195">
        <f>IF(N359="základní",J359,0)</f>
        <v>0</v>
      </c>
      <c r="BF359" s="195">
        <f>IF(N359="snížená",J359,0)</f>
        <v>0</v>
      </c>
      <c r="BG359" s="195">
        <f>IF(N359="zákl. přenesená",J359,0)</f>
        <v>0</v>
      </c>
      <c r="BH359" s="195">
        <f>IF(N359="sníž. přenesená",J359,0)</f>
        <v>0</v>
      </c>
      <c r="BI359" s="195">
        <f>IF(N359="nulová",J359,0)</f>
        <v>0</v>
      </c>
      <c r="BJ359" s="25" t="s">
        <v>45</v>
      </c>
      <c r="BK359" s="195">
        <f>ROUND(I359*H359,2)</f>
        <v>0</v>
      </c>
      <c r="BL359" s="25" t="s">
        <v>159</v>
      </c>
      <c r="BM359" s="25" t="s">
        <v>427</v>
      </c>
    </row>
    <row r="360" spans="2:65" s="1" customFormat="1" ht="40.5">
      <c r="B360" s="43"/>
      <c r="D360" s="196" t="s">
        <v>161</v>
      </c>
      <c r="F360" s="197" t="s">
        <v>428</v>
      </c>
      <c r="I360" s="198"/>
      <c r="L360" s="43"/>
      <c r="M360" s="199"/>
      <c r="N360" s="44"/>
      <c r="O360" s="44"/>
      <c r="P360" s="44"/>
      <c r="Q360" s="44"/>
      <c r="R360" s="44"/>
      <c r="S360" s="44"/>
      <c r="T360" s="72"/>
      <c r="AT360" s="25" t="s">
        <v>161</v>
      </c>
      <c r="AU360" s="25" t="s">
        <v>89</v>
      </c>
    </row>
    <row r="361" spans="2:65" s="12" customFormat="1">
      <c r="B361" s="200"/>
      <c r="D361" s="196" t="s">
        <v>163</v>
      </c>
      <c r="E361" s="201" t="s">
        <v>5</v>
      </c>
      <c r="F361" s="202" t="s">
        <v>357</v>
      </c>
      <c r="H361" s="203" t="s">
        <v>5</v>
      </c>
      <c r="I361" s="204"/>
      <c r="L361" s="200"/>
      <c r="M361" s="205"/>
      <c r="N361" s="206"/>
      <c r="O361" s="206"/>
      <c r="P361" s="206"/>
      <c r="Q361" s="206"/>
      <c r="R361" s="206"/>
      <c r="S361" s="206"/>
      <c r="T361" s="207"/>
      <c r="AT361" s="203" t="s">
        <v>163</v>
      </c>
      <c r="AU361" s="203" t="s">
        <v>89</v>
      </c>
      <c r="AV361" s="12" t="s">
        <v>45</v>
      </c>
      <c r="AW361" s="12" t="s">
        <v>42</v>
      </c>
      <c r="AX361" s="12" t="s">
        <v>82</v>
      </c>
      <c r="AY361" s="203" t="s">
        <v>152</v>
      </c>
    </row>
    <row r="362" spans="2:65" s="12" customFormat="1">
      <c r="B362" s="200"/>
      <c r="D362" s="196" t="s">
        <v>163</v>
      </c>
      <c r="E362" s="201" t="s">
        <v>5</v>
      </c>
      <c r="F362" s="202" t="s">
        <v>429</v>
      </c>
      <c r="H362" s="203" t="s">
        <v>5</v>
      </c>
      <c r="I362" s="204"/>
      <c r="L362" s="200"/>
      <c r="M362" s="205"/>
      <c r="N362" s="206"/>
      <c r="O362" s="206"/>
      <c r="P362" s="206"/>
      <c r="Q362" s="206"/>
      <c r="R362" s="206"/>
      <c r="S362" s="206"/>
      <c r="T362" s="207"/>
      <c r="AT362" s="203" t="s">
        <v>163</v>
      </c>
      <c r="AU362" s="203" t="s">
        <v>89</v>
      </c>
      <c r="AV362" s="12" t="s">
        <v>45</v>
      </c>
      <c r="AW362" s="12" t="s">
        <v>42</v>
      </c>
      <c r="AX362" s="12" t="s">
        <v>82</v>
      </c>
      <c r="AY362" s="203" t="s">
        <v>152</v>
      </c>
    </row>
    <row r="363" spans="2:65" s="13" customFormat="1">
      <c r="B363" s="208"/>
      <c r="D363" s="196" t="s">
        <v>163</v>
      </c>
      <c r="E363" s="209" t="s">
        <v>5</v>
      </c>
      <c r="F363" s="210" t="s">
        <v>430</v>
      </c>
      <c r="H363" s="211">
        <v>0.60499999999999998</v>
      </c>
      <c r="I363" s="212"/>
      <c r="L363" s="208"/>
      <c r="M363" s="213"/>
      <c r="N363" s="214"/>
      <c r="O363" s="214"/>
      <c r="P363" s="214"/>
      <c r="Q363" s="214"/>
      <c r="R363" s="214"/>
      <c r="S363" s="214"/>
      <c r="T363" s="215"/>
      <c r="AT363" s="209" t="s">
        <v>163</v>
      </c>
      <c r="AU363" s="209" t="s">
        <v>89</v>
      </c>
      <c r="AV363" s="13" t="s">
        <v>89</v>
      </c>
      <c r="AW363" s="13" t="s">
        <v>42</v>
      </c>
      <c r="AX363" s="13" t="s">
        <v>82</v>
      </c>
      <c r="AY363" s="209" t="s">
        <v>152</v>
      </c>
    </row>
    <row r="364" spans="2:65" s="13" customFormat="1">
      <c r="B364" s="208"/>
      <c r="D364" s="196" t="s">
        <v>163</v>
      </c>
      <c r="E364" s="209" t="s">
        <v>5</v>
      </c>
      <c r="F364" s="210" t="s">
        <v>431</v>
      </c>
      <c r="H364" s="211">
        <v>1.488</v>
      </c>
      <c r="I364" s="212"/>
      <c r="L364" s="208"/>
      <c r="M364" s="213"/>
      <c r="N364" s="214"/>
      <c r="O364" s="214"/>
      <c r="P364" s="214"/>
      <c r="Q364" s="214"/>
      <c r="R364" s="214"/>
      <c r="S364" s="214"/>
      <c r="T364" s="215"/>
      <c r="AT364" s="209" t="s">
        <v>163</v>
      </c>
      <c r="AU364" s="209" t="s">
        <v>89</v>
      </c>
      <c r="AV364" s="13" t="s">
        <v>89</v>
      </c>
      <c r="AW364" s="13" t="s">
        <v>42</v>
      </c>
      <c r="AX364" s="13" t="s">
        <v>82</v>
      </c>
      <c r="AY364" s="209" t="s">
        <v>152</v>
      </c>
    </row>
    <row r="365" spans="2:65" s="13" customFormat="1">
      <c r="B365" s="208"/>
      <c r="D365" s="196" t="s">
        <v>163</v>
      </c>
      <c r="E365" s="209" t="s">
        <v>5</v>
      </c>
      <c r="F365" s="210" t="s">
        <v>432</v>
      </c>
      <c r="H365" s="211">
        <v>1.841</v>
      </c>
      <c r="I365" s="212"/>
      <c r="L365" s="208"/>
      <c r="M365" s="213"/>
      <c r="N365" s="214"/>
      <c r="O365" s="214"/>
      <c r="P365" s="214"/>
      <c r="Q365" s="214"/>
      <c r="R365" s="214"/>
      <c r="S365" s="214"/>
      <c r="T365" s="215"/>
      <c r="AT365" s="209" t="s">
        <v>163</v>
      </c>
      <c r="AU365" s="209" t="s">
        <v>89</v>
      </c>
      <c r="AV365" s="13" t="s">
        <v>89</v>
      </c>
      <c r="AW365" s="13" t="s">
        <v>42</v>
      </c>
      <c r="AX365" s="13" t="s">
        <v>82</v>
      </c>
      <c r="AY365" s="209" t="s">
        <v>152</v>
      </c>
    </row>
    <row r="366" spans="2:65" s="13" customFormat="1">
      <c r="B366" s="208"/>
      <c r="D366" s="196" t="s">
        <v>163</v>
      </c>
      <c r="E366" s="209" t="s">
        <v>5</v>
      </c>
      <c r="F366" s="210" t="s">
        <v>433</v>
      </c>
      <c r="H366" s="211">
        <v>0.39300000000000002</v>
      </c>
      <c r="I366" s="212"/>
      <c r="L366" s="208"/>
      <c r="M366" s="213"/>
      <c r="N366" s="214"/>
      <c r="O366" s="214"/>
      <c r="P366" s="214"/>
      <c r="Q366" s="214"/>
      <c r="R366" s="214"/>
      <c r="S366" s="214"/>
      <c r="T366" s="215"/>
      <c r="AT366" s="209" t="s">
        <v>163</v>
      </c>
      <c r="AU366" s="209" t="s">
        <v>89</v>
      </c>
      <c r="AV366" s="13" t="s">
        <v>89</v>
      </c>
      <c r="AW366" s="13" t="s">
        <v>42</v>
      </c>
      <c r="AX366" s="13" t="s">
        <v>82</v>
      </c>
      <c r="AY366" s="209" t="s">
        <v>152</v>
      </c>
    </row>
    <row r="367" spans="2:65" s="13" customFormat="1">
      <c r="B367" s="208"/>
      <c r="D367" s="196" t="s">
        <v>163</v>
      </c>
      <c r="E367" s="209" t="s">
        <v>5</v>
      </c>
      <c r="F367" s="210" t="s">
        <v>434</v>
      </c>
      <c r="H367" s="211">
        <v>2.4180000000000001</v>
      </c>
      <c r="I367" s="212"/>
      <c r="L367" s="208"/>
      <c r="M367" s="213"/>
      <c r="N367" s="214"/>
      <c r="O367" s="214"/>
      <c r="P367" s="214"/>
      <c r="Q367" s="214"/>
      <c r="R367" s="214"/>
      <c r="S367" s="214"/>
      <c r="T367" s="215"/>
      <c r="AT367" s="209" t="s">
        <v>163</v>
      </c>
      <c r="AU367" s="209" t="s">
        <v>89</v>
      </c>
      <c r="AV367" s="13" t="s">
        <v>89</v>
      </c>
      <c r="AW367" s="13" t="s">
        <v>42</v>
      </c>
      <c r="AX367" s="13" t="s">
        <v>82</v>
      </c>
      <c r="AY367" s="209" t="s">
        <v>152</v>
      </c>
    </row>
    <row r="368" spans="2:65" s="15" customFormat="1">
      <c r="B368" s="224"/>
      <c r="D368" s="225" t="s">
        <v>163</v>
      </c>
      <c r="E368" s="226" t="s">
        <v>5</v>
      </c>
      <c r="F368" s="227" t="s">
        <v>170</v>
      </c>
      <c r="H368" s="228">
        <v>6.7450000000000001</v>
      </c>
      <c r="I368" s="229"/>
      <c r="L368" s="224"/>
      <c r="M368" s="230"/>
      <c r="N368" s="231"/>
      <c r="O368" s="231"/>
      <c r="P368" s="231"/>
      <c r="Q368" s="231"/>
      <c r="R368" s="231"/>
      <c r="S368" s="231"/>
      <c r="T368" s="232"/>
      <c r="AT368" s="233" t="s">
        <v>163</v>
      </c>
      <c r="AU368" s="233" t="s">
        <v>89</v>
      </c>
      <c r="AV368" s="15" t="s">
        <v>159</v>
      </c>
      <c r="AW368" s="15" t="s">
        <v>42</v>
      </c>
      <c r="AX368" s="15" t="s">
        <v>45</v>
      </c>
      <c r="AY368" s="233" t="s">
        <v>152</v>
      </c>
    </row>
    <row r="369" spans="2:65" s="1" customFormat="1" ht="31.5" customHeight="1">
      <c r="B369" s="183"/>
      <c r="C369" s="184" t="s">
        <v>435</v>
      </c>
      <c r="D369" s="184" t="s">
        <v>154</v>
      </c>
      <c r="E369" s="185" t="s">
        <v>436</v>
      </c>
      <c r="F369" s="186" t="s">
        <v>437</v>
      </c>
      <c r="G369" s="187" t="s">
        <v>293</v>
      </c>
      <c r="H369" s="188">
        <v>1</v>
      </c>
      <c r="I369" s="189"/>
      <c r="J369" s="190">
        <f>ROUND(I369*H369,2)</f>
        <v>0</v>
      </c>
      <c r="K369" s="186" t="s">
        <v>158</v>
      </c>
      <c r="L369" s="43"/>
      <c r="M369" s="191" t="s">
        <v>5</v>
      </c>
      <c r="N369" s="192" t="s">
        <v>53</v>
      </c>
      <c r="O369" s="44"/>
      <c r="P369" s="193">
        <f>O369*H369</f>
        <v>0</v>
      </c>
      <c r="Q369" s="193">
        <v>4.8000000000000001E-4</v>
      </c>
      <c r="R369" s="193">
        <f>Q369*H369</f>
        <v>4.8000000000000001E-4</v>
      </c>
      <c r="S369" s="193">
        <v>0</v>
      </c>
      <c r="T369" s="194">
        <f>S369*H369</f>
        <v>0</v>
      </c>
      <c r="AR369" s="25" t="s">
        <v>159</v>
      </c>
      <c r="AT369" s="25" t="s">
        <v>154</v>
      </c>
      <c r="AU369" s="25" t="s">
        <v>89</v>
      </c>
      <c r="AY369" s="25" t="s">
        <v>152</v>
      </c>
      <c r="BE369" s="195">
        <f>IF(N369="základní",J369,0)</f>
        <v>0</v>
      </c>
      <c r="BF369" s="195">
        <f>IF(N369="snížená",J369,0)</f>
        <v>0</v>
      </c>
      <c r="BG369" s="195">
        <f>IF(N369="zákl. přenesená",J369,0)</f>
        <v>0</v>
      </c>
      <c r="BH369" s="195">
        <f>IF(N369="sníž. přenesená",J369,0)</f>
        <v>0</v>
      </c>
      <c r="BI369" s="195">
        <f>IF(N369="nulová",J369,0)</f>
        <v>0</v>
      </c>
      <c r="BJ369" s="25" t="s">
        <v>45</v>
      </c>
      <c r="BK369" s="195">
        <f>ROUND(I369*H369,2)</f>
        <v>0</v>
      </c>
      <c r="BL369" s="25" t="s">
        <v>159</v>
      </c>
      <c r="BM369" s="25" t="s">
        <v>438</v>
      </c>
    </row>
    <row r="370" spans="2:65" s="1" customFormat="1" ht="135">
      <c r="B370" s="43"/>
      <c r="D370" s="196" t="s">
        <v>161</v>
      </c>
      <c r="F370" s="197" t="s">
        <v>439</v>
      </c>
      <c r="I370" s="198"/>
      <c r="L370" s="43"/>
      <c r="M370" s="199"/>
      <c r="N370" s="44"/>
      <c r="O370" s="44"/>
      <c r="P370" s="44"/>
      <c r="Q370" s="44"/>
      <c r="R370" s="44"/>
      <c r="S370" s="44"/>
      <c r="T370" s="72"/>
      <c r="AT370" s="25" t="s">
        <v>161</v>
      </c>
      <c r="AU370" s="25" t="s">
        <v>89</v>
      </c>
    </row>
    <row r="371" spans="2:65" s="12" customFormat="1">
      <c r="B371" s="200"/>
      <c r="D371" s="196" t="s">
        <v>163</v>
      </c>
      <c r="E371" s="201" t="s">
        <v>5</v>
      </c>
      <c r="F371" s="202" t="s">
        <v>440</v>
      </c>
      <c r="H371" s="203" t="s">
        <v>5</v>
      </c>
      <c r="I371" s="204"/>
      <c r="L371" s="200"/>
      <c r="M371" s="205"/>
      <c r="N371" s="206"/>
      <c r="O371" s="206"/>
      <c r="P371" s="206"/>
      <c r="Q371" s="206"/>
      <c r="R371" s="206"/>
      <c r="S371" s="206"/>
      <c r="T371" s="207"/>
      <c r="AT371" s="203" t="s">
        <v>163</v>
      </c>
      <c r="AU371" s="203" t="s">
        <v>89</v>
      </c>
      <c r="AV371" s="12" t="s">
        <v>45</v>
      </c>
      <c r="AW371" s="12" t="s">
        <v>42</v>
      </c>
      <c r="AX371" s="12" t="s">
        <v>82</v>
      </c>
      <c r="AY371" s="203" t="s">
        <v>152</v>
      </c>
    </row>
    <row r="372" spans="2:65" s="12" customFormat="1">
      <c r="B372" s="200"/>
      <c r="D372" s="196" t="s">
        <v>163</v>
      </c>
      <c r="E372" s="201" t="s">
        <v>5</v>
      </c>
      <c r="F372" s="202" t="s">
        <v>441</v>
      </c>
      <c r="H372" s="203" t="s">
        <v>5</v>
      </c>
      <c r="I372" s="204"/>
      <c r="L372" s="200"/>
      <c r="M372" s="205"/>
      <c r="N372" s="206"/>
      <c r="O372" s="206"/>
      <c r="P372" s="206"/>
      <c r="Q372" s="206"/>
      <c r="R372" s="206"/>
      <c r="S372" s="206"/>
      <c r="T372" s="207"/>
      <c r="AT372" s="203" t="s">
        <v>163</v>
      </c>
      <c r="AU372" s="203" t="s">
        <v>89</v>
      </c>
      <c r="AV372" s="12" t="s">
        <v>45</v>
      </c>
      <c r="AW372" s="12" t="s">
        <v>42</v>
      </c>
      <c r="AX372" s="12" t="s">
        <v>82</v>
      </c>
      <c r="AY372" s="203" t="s">
        <v>152</v>
      </c>
    </row>
    <row r="373" spans="2:65" s="13" customFormat="1">
      <c r="B373" s="208"/>
      <c r="D373" s="196" t="s">
        <v>163</v>
      </c>
      <c r="E373" s="209" t="s">
        <v>5</v>
      </c>
      <c r="F373" s="210" t="s">
        <v>297</v>
      </c>
      <c r="H373" s="211">
        <v>1</v>
      </c>
      <c r="I373" s="212"/>
      <c r="L373" s="208"/>
      <c r="M373" s="213"/>
      <c r="N373" s="214"/>
      <c r="O373" s="214"/>
      <c r="P373" s="214"/>
      <c r="Q373" s="214"/>
      <c r="R373" s="214"/>
      <c r="S373" s="214"/>
      <c r="T373" s="215"/>
      <c r="AT373" s="209" t="s">
        <v>163</v>
      </c>
      <c r="AU373" s="209" t="s">
        <v>89</v>
      </c>
      <c r="AV373" s="13" t="s">
        <v>89</v>
      </c>
      <c r="AW373" s="13" t="s">
        <v>42</v>
      </c>
      <c r="AX373" s="13" t="s">
        <v>82</v>
      </c>
      <c r="AY373" s="209" t="s">
        <v>152</v>
      </c>
    </row>
    <row r="374" spans="2:65" s="15" customFormat="1">
      <c r="B374" s="224"/>
      <c r="D374" s="225" t="s">
        <v>163</v>
      </c>
      <c r="E374" s="226" t="s">
        <v>5</v>
      </c>
      <c r="F374" s="227" t="s">
        <v>170</v>
      </c>
      <c r="H374" s="228">
        <v>1</v>
      </c>
      <c r="I374" s="229"/>
      <c r="L374" s="224"/>
      <c r="M374" s="230"/>
      <c r="N374" s="231"/>
      <c r="O374" s="231"/>
      <c r="P374" s="231"/>
      <c r="Q374" s="231"/>
      <c r="R374" s="231"/>
      <c r="S374" s="231"/>
      <c r="T374" s="232"/>
      <c r="AT374" s="233" t="s">
        <v>163</v>
      </c>
      <c r="AU374" s="233" t="s">
        <v>89</v>
      </c>
      <c r="AV374" s="15" t="s">
        <v>159</v>
      </c>
      <c r="AW374" s="15" t="s">
        <v>42</v>
      </c>
      <c r="AX374" s="15" t="s">
        <v>45</v>
      </c>
      <c r="AY374" s="233" t="s">
        <v>152</v>
      </c>
    </row>
    <row r="375" spans="2:65" s="1" customFormat="1" ht="22.5" customHeight="1">
      <c r="B375" s="183"/>
      <c r="C375" s="237" t="s">
        <v>442</v>
      </c>
      <c r="D375" s="237" t="s">
        <v>266</v>
      </c>
      <c r="E375" s="238" t="s">
        <v>443</v>
      </c>
      <c r="F375" s="239" t="s">
        <v>444</v>
      </c>
      <c r="G375" s="240" t="s">
        <v>293</v>
      </c>
      <c r="H375" s="241">
        <v>1</v>
      </c>
      <c r="I375" s="242"/>
      <c r="J375" s="243">
        <f>ROUND(I375*H375,2)</f>
        <v>0</v>
      </c>
      <c r="K375" s="239" t="s">
        <v>158</v>
      </c>
      <c r="L375" s="244"/>
      <c r="M375" s="245" t="s">
        <v>5</v>
      </c>
      <c r="N375" s="246" t="s">
        <v>53</v>
      </c>
      <c r="O375" s="44"/>
      <c r="P375" s="193">
        <f>O375*H375</f>
        <v>0</v>
      </c>
      <c r="Q375" s="193">
        <v>1.38E-2</v>
      </c>
      <c r="R375" s="193">
        <f>Q375*H375</f>
        <v>1.38E-2</v>
      </c>
      <c r="S375" s="193">
        <v>0</v>
      </c>
      <c r="T375" s="194">
        <f>S375*H375</f>
        <v>0</v>
      </c>
      <c r="AR375" s="25" t="s">
        <v>206</v>
      </c>
      <c r="AT375" s="25" t="s">
        <v>266</v>
      </c>
      <c r="AU375" s="25" t="s">
        <v>89</v>
      </c>
      <c r="AY375" s="25" t="s">
        <v>152</v>
      </c>
      <c r="BE375" s="195">
        <f>IF(N375="základní",J375,0)</f>
        <v>0</v>
      </c>
      <c r="BF375" s="195">
        <f>IF(N375="snížená",J375,0)</f>
        <v>0</v>
      </c>
      <c r="BG375" s="195">
        <f>IF(N375="zákl. přenesená",J375,0)</f>
        <v>0</v>
      </c>
      <c r="BH375" s="195">
        <f>IF(N375="sníž. přenesená",J375,0)</f>
        <v>0</v>
      </c>
      <c r="BI375" s="195">
        <f>IF(N375="nulová",J375,0)</f>
        <v>0</v>
      </c>
      <c r="BJ375" s="25" t="s">
        <v>45</v>
      </c>
      <c r="BK375" s="195">
        <f>ROUND(I375*H375,2)</f>
        <v>0</v>
      </c>
      <c r="BL375" s="25" t="s">
        <v>159</v>
      </c>
      <c r="BM375" s="25" t="s">
        <v>445</v>
      </c>
    </row>
    <row r="376" spans="2:65" s="11" customFormat="1" ht="29.85" customHeight="1">
      <c r="B376" s="169"/>
      <c r="D376" s="180" t="s">
        <v>81</v>
      </c>
      <c r="E376" s="181" t="s">
        <v>214</v>
      </c>
      <c r="F376" s="181" t="s">
        <v>446</v>
      </c>
      <c r="I376" s="172"/>
      <c r="J376" s="182">
        <f>BK376</f>
        <v>0</v>
      </c>
      <c r="L376" s="169"/>
      <c r="M376" s="174"/>
      <c r="N376" s="175"/>
      <c r="O376" s="175"/>
      <c r="P376" s="176">
        <f>SUM(P377:P520)</f>
        <v>0</v>
      </c>
      <c r="Q376" s="175"/>
      <c r="R376" s="176">
        <f>SUM(R377:R520)</f>
        <v>0.1461887</v>
      </c>
      <c r="S376" s="175"/>
      <c r="T376" s="177">
        <f>SUM(T377:T520)</f>
        <v>62.650786000000011</v>
      </c>
      <c r="AR376" s="170" t="s">
        <v>45</v>
      </c>
      <c r="AT376" s="178" t="s">
        <v>81</v>
      </c>
      <c r="AU376" s="178" t="s">
        <v>45</v>
      </c>
      <c r="AY376" s="170" t="s">
        <v>152</v>
      </c>
      <c r="BK376" s="179">
        <f>SUM(BK377:BK520)</f>
        <v>0</v>
      </c>
    </row>
    <row r="377" spans="2:65" s="1" customFormat="1" ht="57" customHeight="1">
      <c r="B377" s="183"/>
      <c r="C377" s="184" t="s">
        <v>447</v>
      </c>
      <c r="D377" s="184" t="s">
        <v>154</v>
      </c>
      <c r="E377" s="185" t="s">
        <v>448</v>
      </c>
      <c r="F377" s="186" t="s">
        <v>449</v>
      </c>
      <c r="G377" s="187" t="s">
        <v>247</v>
      </c>
      <c r="H377" s="188">
        <v>233.64</v>
      </c>
      <c r="I377" s="189"/>
      <c r="J377" s="190">
        <f>ROUND(I377*H377,2)</f>
        <v>0</v>
      </c>
      <c r="K377" s="186" t="s">
        <v>158</v>
      </c>
      <c r="L377" s="43"/>
      <c r="M377" s="191" t="s">
        <v>5</v>
      </c>
      <c r="N377" s="192" t="s">
        <v>53</v>
      </c>
      <c r="O377" s="44"/>
      <c r="P377" s="193">
        <f>O377*H377</f>
        <v>0</v>
      </c>
      <c r="Q377" s="193">
        <v>4.0000000000000003E-5</v>
      </c>
      <c r="R377" s="193">
        <f>Q377*H377</f>
        <v>9.3456000000000008E-3</v>
      </c>
      <c r="S377" s="193">
        <v>0</v>
      </c>
      <c r="T377" s="194">
        <f>S377*H377</f>
        <v>0</v>
      </c>
      <c r="AR377" s="25" t="s">
        <v>159</v>
      </c>
      <c r="AT377" s="25" t="s">
        <v>154</v>
      </c>
      <c r="AU377" s="25" t="s">
        <v>89</v>
      </c>
      <c r="AY377" s="25" t="s">
        <v>152</v>
      </c>
      <c r="BE377" s="195">
        <f>IF(N377="základní",J377,0)</f>
        <v>0</v>
      </c>
      <c r="BF377" s="195">
        <f>IF(N377="snížená",J377,0)</f>
        <v>0</v>
      </c>
      <c r="BG377" s="195">
        <f>IF(N377="zákl. přenesená",J377,0)</f>
        <v>0</v>
      </c>
      <c r="BH377" s="195">
        <f>IF(N377="sníž. přenesená",J377,0)</f>
        <v>0</v>
      </c>
      <c r="BI377" s="195">
        <f>IF(N377="nulová",J377,0)</f>
        <v>0</v>
      </c>
      <c r="BJ377" s="25" t="s">
        <v>45</v>
      </c>
      <c r="BK377" s="195">
        <f>ROUND(I377*H377,2)</f>
        <v>0</v>
      </c>
      <c r="BL377" s="25" t="s">
        <v>159</v>
      </c>
      <c r="BM377" s="25" t="s">
        <v>450</v>
      </c>
    </row>
    <row r="378" spans="2:65" s="1" customFormat="1" ht="94.5">
      <c r="B378" s="43"/>
      <c r="D378" s="196" t="s">
        <v>161</v>
      </c>
      <c r="F378" s="197" t="s">
        <v>451</v>
      </c>
      <c r="I378" s="198"/>
      <c r="L378" s="43"/>
      <c r="M378" s="199"/>
      <c r="N378" s="44"/>
      <c r="O378" s="44"/>
      <c r="P378" s="44"/>
      <c r="Q378" s="44"/>
      <c r="R378" s="44"/>
      <c r="S378" s="44"/>
      <c r="T378" s="72"/>
      <c r="AT378" s="25" t="s">
        <v>161</v>
      </c>
      <c r="AU378" s="25" t="s">
        <v>89</v>
      </c>
    </row>
    <row r="379" spans="2:65" s="13" customFormat="1">
      <c r="B379" s="208"/>
      <c r="D379" s="196" t="s">
        <v>163</v>
      </c>
      <c r="E379" s="209" t="s">
        <v>5</v>
      </c>
      <c r="F379" s="210" t="s">
        <v>452</v>
      </c>
      <c r="H379" s="211">
        <v>144.51</v>
      </c>
      <c r="I379" s="212"/>
      <c r="L379" s="208"/>
      <c r="M379" s="213"/>
      <c r="N379" s="214"/>
      <c r="O379" s="214"/>
      <c r="P379" s="214"/>
      <c r="Q379" s="214"/>
      <c r="R379" s="214"/>
      <c r="S379" s="214"/>
      <c r="T379" s="215"/>
      <c r="AT379" s="209" t="s">
        <v>163</v>
      </c>
      <c r="AU379" s="209" t="s">
        <v>89</v>
      </c>
      <c r="AV379" s="13" t="s">
        <v>89</v>
      </c>
      <c r="AW379" s="13" t="s">
        <v>42</v>
      </c>
      <c r="AX379" s="13" t="s">
        <v>82</v>
      </c>
      <c r="AY379" s="209" t="s">
        <v>152</v>
      </c>
    </row>
    <row r="380" spans="2:65" s="13" customFormat="1">
      <c r="B380" s="208"/>
      <c r="D380" s="196" t="s">
        <v>163</v>
      </c>
      <c r="E380" s="209" t="s">
        <v>5</v>
      </c>
      <c r="F380" s="210" t="s">
        <v>453</v>
      </c>
      <c r="H380" s="211">
        <v>8.52</v>
      </c>
      <c r="I380" s="212"/>
      <c r="L380" s="208"/>
      <c r="M380" s="213"/>
      <c r="N380" s="214"/>
      <c r="O380" s="214"/>
      <c r="P380" s="214"/>
      <c r="Q380" s="214"/>
      <c r="R380" s="214"/>
      <c r="S380" s="214"/>
      <c r="T380" s="215"/>
      <c r="AT380" s="209" t="s">
        <v>163</v>
      </c>
      <c r="AU380" s="209" t="s">
        <v>89</v>
      </c>
      <c r="AV380" s="13" t="s">
        <v>89</v>
      </c>
      <c r="AW380" s="13" t="s">
        <v>42</v>
      </c>
      <c r="AX380" s="13" t="s">
        <v>82</v>
      </c>
      <c r="AY380" s="209" t="s">
        <v>152</v>
      </c>
    </row>
    <row r="381" spans="2:65" s="13" customFormat="1">
      <c r="B381" s="208"/>
      <c r="D381" s="196" t="s">
        <v>163</v>
      </c>
      <c r="E381" s="209" t="s">
        <v>5</v>
      </c>
      <c r="F381" s="210" t="s">
        <v>454</v>
      </c>
      <c r="H381" s="211">
        <v>4.8</v>
      </c>
      <c r="I381" s="212"/>
      <c r="L381" s="208"/>
      <c r="M381" s="213"/>
      <c r="N381" s="214"/>
      <c r="O381" s="214"/>
      <c r="P381" s="214"/>
      <c r="Q381" s="214"/>
      <c r="R381" s="214"/>
      <c r="S381" s="214"/>
      <c r="T381" s="215"/>
      <c r="AT381" s="209" t="s">
        <v>163</v>
      </c>
      <c r="AU381" s="209" t="s">
        <v>89</v>
      </c>
      <c r="AV381" s="13" t="s">
        <v>89</v>
      </c>
      <c r="AW381" s="13" t="s">
        <v>42</v>
      </c>
      <c r="AX381" s="13" t="s">
        <v>82</v>
      </c>
      <c r="AY381" s="209" t="s">
        <v>152</v>
      </c>
    </row>
    <row r="382" spans="2:65" s="13" customFormat="1">
      <c r="B382" s="208"/>
      <c r="D382" s="196" t="s">
        <v>163</v>
      </c>
      <c r="E382" s="209" t="s">
        <v>5</v>
      </c>
      <c r="F382" s="210" t="s">
        <v>455</v>
      </c>
      <c r="H382" s="211">
        <v>3.51</v>
      </c>
      <c r="I382" s="212"/>
      <c r="L382" s="208"/>
      <c r="M382" s="213"/>
      <c r="N382" s="214"/>
      <c r="O382" s="214"/>
      <c r="P382" s="214"/>
      <c r="Q382" s="214"/>
      <c r="R382" s="214"/>
      <c r="S382" s="214"/>
      <c r="T382" s="215"/>
      <c r="AT382" s="209" t="s">
        <v>163</v>
      </c>
      <c r="AU382" s="209" t="s">
        <v>89</v>
      </c>
      <c r="AV382" s="13" t="s">
        <v>89</v>
      </c>
      <c r="AW382" s="13" t="s">
        <v>42</v>
      </c>
      <c r="AX382" s="13" t="s">
        <v>82</v>
      </c>
      <c r="AY382" s="209" t="s">
        <v>152</v>
      </c>
    </row>
    <row r="383" spans="2:65" s="13" customFormat="1">
      <c r="B383" s="208"/>
      <c r="D383" s="196" t="s">
        <v>163</v>
      </c>
      <c r="E383" s="209" t="s">
        <v>5</v>
      </c>
      <c r="F383" s="210" t="s">
        <v>456</v>
      </c>
      <c r="H383" s="211">
        <v>3.9</v>
      </c>
      <c r="I383" s="212"/>
      <c r="L383" s="208"/>
      <c r="M383" s="213"/>
      <c r="N383" s="214"/>
      <c r="O383" s="214"/>
      <c r="P383" s="214"/>
      <c r="Q383" s="214"/>
      <c r="R383" s="214"/>
      <c r="S383" s="214"/>
      <c r="T383" s="215"/>
      <c r="AT383" s="209" t="s">
        <v>163</v>
      </c>
      <c r="AU383" s="209" t="s">
        <v>89</v>
      </c>
      <c r="AV383" s="13" t="s">
        <v>89</v>
      </c>
      <c r="AW383" s="13" t="s">
        <v>42</v>
      </c>
      <c r="AX383" s="13" t="s">
        <v>82</v>
      </c>
      <c r="AY383" s="209" t="s">
        <v>152</v>
      </c>
    </row>
    <row r="384" spans="2:65" s="13" customFormat="1">
      <c r="B384" s="208"/>
      <c r="D384" s="196" t="s">
        <v>163</v>
      </c>
      <c r="E384" s="209" t="s">
        <v>5</v>
      </c>
      <c r="F384" s="210" t="s">
        <v>359</v>
      </c>
      <c r="H384" s="211">
        <v>68.400000000000006</v>
      </c>
      <c r="I384" s="212"/>
      <c r="L384" s="208"/>
      <c r="M384" s="213"/>
      <c r="N384" s="214"/>
      <c r="O384" s="214"/>
      <c r="P384" s="214"/>
      <c r="Q384" s="214"/>
      <c r="R384" s="214"/>
      <c r="S384" s="214"/>
      <c r="T384" s="215"/>
      <c r="AT384" s="209" t="s">
        <v>163</v>
      </c>
      <c r="AU384" s="209" t="s">
        <v>89</v>
      </c>
      <c r="AV384" s="13" t="s">
        <v>89</v>
      </c>
      <c r="AW384" s="13" t="s">
        <v>42</v>
      </c>
      <c r="AX384" s="13" t="s">
        <v>82</v>
      </c>
      <c r="AY384" s="209" t="s">
        <v>152</v>
      </c>
    </row>
    <row r="385" spans="2:65" s="15" customFormat="1">
      <c r="B385" s="224"/>
      <c r="D385" s="225" t="s">
        <v>163</v>
      </c>
      <c r="E385" s="226" t="s">
        <v>5</v>
      </c>
      <c r="F385" s="227" t="s">
        <v>170</v>
      </c>
      <c r="H385" s="228">
        <v>233.64</v>
      </c>
      <c r="I385" s="229"/>
      <c r="L385" s="224"/>
      <c r="M385" s="230"/>
      <c r="N385" s="231"/>
      <c r="O385" s="231"/>
      <c r="P385" s="231"/>
      <c r="Q385" s="231"/>
      <c r="R385" s="231"/>
      <c r="S385" s="231"/>
      <c r="T385" s="232"/>
      <c r="AT385" s="233" t="s">
        <v>163</v>
      </c>
      <c r="AU385" s="233" t="s">
        <v>89</v>
      </c>
      <c r="AV385" s="15" t="s">
        <v>159</v>
      </c>
      <c r="AW385" s="15" t="s">
        <v>42</v>
      </c>
      <c r="AX385" s="15" t="s">
        <v>45</v>
      </c>
      <c r="AY385" s="233" t="s">
        <v>152</v>
      </c>
    </row>
    <row r="386" spans="2:65" s="1" customFormat="1" ht="22.5" customHeight="1">
      <c r="B386" s="183"/>
      <c r="C386" s="184" t="s">
        <v>457</v>
      </c>
      <c r="D386" s="184" t="s">
        <v>154</v>
      </c>
      <c r="E386" s="185" t="s">
        <v>458</v>
      </c>
      <c r="F386" s="186" t="s">
        <v>459</v>
      </c>
      <c r="G386" s="187" t="s">
        <v>157</v>
      </c>
      <c r="H386" s="188">
        <v>1.925</v>
      </c>
      <c r="I386" s="189"/>
      <c r="J386" s="190">
        <f>ROUND(I386*H386,2)</f>
        <v>0</v>
      </c>
      <c r="K386" s="186" t="s">
        <v>158</v>
      </c>
      <c r="L386" s="43"/>
      <c r="M386" s="191" t="s">
        <v>5</v>
      </c>
      <c r="N386" s="192" t="s">
        <v>53</v>
      </c>
      <c r="O386" s="44"/>
      <c r="P386" s="193">
        <f>O386*H386</f>
        <v>0</v>
      </c>
      <c r="Q386" s="193">
        <v>0</v>
      </c>
      <c r="R386" s="193">
        <f>Q386*H386</f>
        <v>0</v>
      </c>
      <c r="S386" s="193">
        <v>2</v>
      </c>
      <c r="T386" s="194">
        <f>S386*H386</f>
        <v>3.85</v>
      </c>
      <c r="AR386" s="25" t="s">
        <v>159</v>
      </c>
      <c r="AT386" s="25" t="s">
        <v>154</v>
      </c>
      <c r="AU386" s="25" t="s">
        <v>89</v>
      </c>
      <c r="AY386" s="25" t="s">
        <v>152</v>
      </c>
      <c r="BE386" s="195">
        <f>IF(N386="základní",J386,0)</f>
        <v>0</v>
      </c>
      <c r="BF386" s="195">
        <f>IF(N386="snížená",J386,0)</f>
        <v>0</v>
      </c>
      <c r="BG386" s="195">
        <f>IF(N386="zákl. přenesená",J386,0)</f>
        <v>0</v>
      </c>
      <c r="BH386" s="195">
        <f>IF(N386="sníž. přenesená",J386,0)</f>
        <v>0</v>
      </c>
      <c r="BI386" s="195">
        <f>IF(N386="nulová",J386,0)</f>
        <v>0</v>
      </c>
      <c r="BJ386" s="25" t="s">
        <v>45</v>
      </c>
      <c r="BK386" s="195">
        <f>ROUND(I386*H386,2)</f>
        <v>0</v>
      </c>
      <c r="BL386" s="25" t="s">
        <v>159</v>
      </c>
      <c r="BM386" s="25" t="s">
        <v>460</v>
      </c>
    </row>
    <row r="387" spans="2:65" s="12" customFormat="1">
      <c r="B387" s="200"/>
      <c r="D387" s="196" t="s">
        <v>163</v>
      </c>
      <c r="E387" s="201" t="s">
        <v>5</v>
      </c>
      <c r="F387" s="202" t="s">
        <v>461</v>
      </c>
      <c r="H387" s="203" t="s">
        <v>5</v>
      </c>
      <c r="I387" s="204"/>
      <c r="L387" s="200"/>
      <c r="M387" s="205"/>
      <c r="N387" s="206"/>
      <c r="O387" s="206"/>
      <c r="P387" s="206"/>
      <c r="Q387" s="206"/>
      <c r="R387" s="206"/>
      <c r="S387" s="206"/>
      <c r="T387" s="207"/>
      <c r="AT387" s="203" t="s">
        <v>163</v>
      </c>
      <c r="AU387" s="203" t="s">
        <v>89</v>
      </c>
      <c r="AV387" s="12" t="s">
        <v>45</v>
      </c>
      <c r="AW387" s="12" t="s">
        <v>42</v>
      </c>
      <c r="AX387" s="12" t="s">
        <v>82</v>
      </c>
      <c r="AY387" s="203" t="s">
        <v>152</v>
      </c>
    </row>
    <row r="388" spans="2:65" s="12" customFormat="1">
      <c r="B388" s="200"/>
      <c r="D388" s="196" t="s">
        <v>163</v>
      </c>
      <c r="E388" s="201" t="s">
        <v>5</v>
      </c>
      <c r="F388" s="202" t="s">
        <v>462</v>
      </c>
      <c r="H388" s="203" t="s">
        <v>5</v>
      </c>
      <c r="I388" s="204"/>
      <c r="L388" s="200"/>
      <c r="M388" s="205"/>
      <c r="N388" s="206"/>
      <c r="O388" s="206"/>
      <c r="P388" s="206"/>
      <c r="Q388" s="206"/>
      <c r="R388" s="206"/>
      <c r="S388" s="206"/>
      <c r="T388" s="207"/>
      <c r="AT388" s="203" t="s">
        <v>163</v>
      </c>
      <c r="AU388" s="203" t="s">
        <v>89</v>
      </c>
      <c r="AV388" s="12" t="s">
        <v>45</v>
      </c>
      <c r="AW388" s="12" t="s">
        <v>42</v>
      </c>
      <c r="AX388" s="12" t="s">
        <v>82</v>
      </c>
      <c r="AY388" s="203" t="s">
        <v>152</v>
      </c>
    </row>
    <row r="389" spans="2:65" s="13" customFormat="1">
      <c r="B389" s="208"/>
      <c r="D389" s="196" t="s">
        <v>163</v>
      </c>
      <c r="E389" s="209" t="s">
        <v>5</v>
      </c>
      <c r="F389" s="210" t="s">
        <v>463</v>
      </c>
      <c r="H389" s="211">
        <v>1.925</v>
      </c>
      <c r="I389" s="212"/>
      <c r="L389" s="208"/>
      <c r="M389" s="213"/>
      <c r="N389" s="214"/>
      <c r="O389" s="214"/>
      <c r="P389" s="214"/>
      <c r="Q389" s="214"/>
      <c r="R389" s="214"/>
      <c r="S389" s="214"/>
      <c r="T389" s="215"/>
      <c r="AT389" s="209" t="s">
        <v>163</v>
      </c>
      <c r="AU389" s="209" t="s">
        <v>89</v>
      </c>
      <c r="AV389" s="13" t="s">
        <v>89</v>
      </c>
      <c r="AW389" s="13" t="s">
        <v>42</v>
      </c>
      <c r="AX389" s="13" t="s">
        <v>82</v>
      </c>
      <c r="AY389" s="209" t="s">
        <v>152</v>
      </c>
    </row>
    <row r="390" spans="2:65" s="15" customFormat="1">
      <c r="B390" s="224"/>
      <c r="D390" s="225" t="s">
        <v>163</v>
      </c>
      <c r="E390" s="226" t="s">
        <v>5</v>
      </c>
      <c r="F390" s="227" t="s">
        <v>170</v>
      </c>
      <c r="H390" s="228">
        <v>1.925</v>
      </c>
      <c r="I390" s="229"/>
      <c r="L390" s="224"/>
      <c r="M390" s="230"/>
      <c r="N390" s="231"/>
      <c r="O390" s="231"/>
      <c r="P390" s="231"/>
      <c r="Q390" s="231"/>
      <c r="R390" s="231"/>
      <c r="S390" s="231"/>
      <c r="T390" s="232"/>
      <c r="AT390" s="233" t="s">
        <v>163</v>
      </c>
      <c r="AU390" s="233" t="s">
        <v>89</v>
      </c>
      <c r="AV390" s="15" t="s">
        <v>159</v>
      </c>
      <c r="AW390" s="15" t="s">
        <v>42</v>
      </c>
      <c r="AX390" s="15" t="s">
        <v>45</v>
      </c>
      <c r="AY390" s="233" t="s">
        <v>152</v>
      </c>
    </row>
    <row r="391" spans="2:65" s="1" customFormat="1" ht="31.5" customHeight="1">
      <c r="B391" s="183"/>
      <c r="C391" s="184" t="s">
        <v>464</v>
      </c>
      <c r="D391" s="184" t="s">
        <v>154</v>
      </c>
      <c r="E391" s="185" t="s">
        <v>465</v>
      </c>
      <c r="F391" s="186" t="s">
        <v>466</v>
      </c>
      <c r="G391" s="187" t="s">
        <v>247</v>
      </c>
      <c r="H391" s="188">
        <v>45.976999999999997</v>
      </c>
      <c r="I391" s="189"/>
      <c r="J391" s="190">
        <f>ROUND(I391*H391,2)</f>
        <v>0</v>
      </c>
      <c r="K391" s="186" t="s">
        <v>158</v>
      </c>
      <c r="L391" s="43"/>
      <c r="M391" s="191" t="s">
        <v>5</v>
      </c>
      <c r="N391" s="192" t="s">
        <v>53</v>
      </c>
      <c r="O391" s="44"/>
      <c r="P391" s="193">
        <f>O391*H391</f>
        <v>0</v>
      </c>
      <c r="Q391" s="193">
        <v>0</v>
      </c>
      <c r="R391" s="193">
        <f>Q391*H391</f>
        <v>0</v>
      </c>
      <c r="S391" s="193">
        <v>0.26100000000000001</v>
      </c>
      <c r="T391" s="194">
        <f>S391*H391</f>
        <v>11.999997</v>
      </c>
      <c r="AR391" s="25" t="s">
        <v>159</v>
      </c>
      <c r="AT391" s="25" t="s">
        <v>154</v>
      </c>
      <c r="AU391" s="25" t="s">
        <v>89</v>
      </c>
      <c r="AY391" s="25" t="s">
        <v>152</v>
      </c>
      <c r="BE391" s="195">
        <f>IF(N391="základní",J391,0)</f>
        <v>0</v>
      </c>
      <c r="BF391" s="195">
        <f>IF(N391="snížená",J391,0)</f>
        <v>0</v>
      </c>
      <c r="BG391" s="195">
        <f>IF(N391="zákl. přenesená",J391,0)</f>
        <v>0</v>
      </c>
      <c r="BH391" s="195">
        <f>IF(N391="sníž. přenesená",J391,0)</f>
        <v>0</v>
      </c>
      <c r="BI391" s="195">
        <f>IF(N391="nulová",J391,0)</f>
        <v>0</v>
      </c>
      <c r="BJ391" s="25" t="s">
        <v>45</v>
      </c>
      <c r="BK391" s="195">
        <f>ROUND(I391*H391,2)</f>
        <v>0</v>
      </c>
      <c r="BL391" s="25" t="s">
        <v>159</v>
      </c>
      <c r="BM391" s="25" t="s">
        <v>467</v>
      </c>
    </row>
    <row r="392" spans="2:65" s="12" customFormat="1">
      <c r="B392" s="200"/>
      <c r="D392" s="196" t="s">
        <v>163</v>
      </c>
      <c r="E392" s="201" t="s">
        <v>5</v>
      </c>
      <c r="F392" s="202" t="s">
        <v>461</v>
      </c>
      <c r="H392" s="203" t="s">
        <v>5</v>
      </c>
      <c r="I392" s="204"/>
      <c r="L392" s="200"/>
      <c r="M392" s="205"/>
      <c r="N392" s="206"/>
      <c r="O392" s="206"/>
      <c r="P392" s="206"/>
      <c r="Q392" s="206"/>
      <c r="R392" s="206"/>
      <c r="S392" s="206"/>
      <c r="T392" s="207"/>
      <c r="AT392" s="203" t="s">
        <v>163</v>
      </c>
      <c r="AU392" s="203" t="s">
        <v>89</v>
      </c>
      <c r="AV392" s="12" t="s">
        <v>45</v>
      </c>
      <c r="AW392" s="12" t="s">
        <v>42</v>
      </c>
      <c r="AX392" s="12" t="s">
        <v>82</v>
      </c>
      <c r="AY392" s="203" t="s">
        <v>152</v>
      </c>
    </row>
    <row r="393" spans="2:65" s="12" customFormat="1">
      <c r="B393" s="200"/>
      <c r="D393" s="196" t="s">
        <v>163</v>
      </c>
      <c r="E393" s="201" t="s">
        <v>5</v>
      </c>
      <c r="F393" s="202" t="s">
        <v>468</v>
      </c>
      <c r="H393" s="203" t="s">
        <v>5</v>
      </c>
      <c r="I393" s="204"/>
      <c r="L393" s="200"/>
      <c r="M393" s="205"/>
      <c r="N393" s="206"/>
      <c r="O393" s="206"/>
      <c r="P393" s="206"/>
      <c r="Q393" s="206"/>
      <c r="R393" s="206"/>
      <c r="S393" s="206"/>
      <c r="T393" s="207"/>
      <c r="AT393" s="203" t="s">
        <v>163</v>
      </c>
      <c r="AU393" s="203" t="s">
        <v>89</v>
      </c>
      <c r="AV393" s="12" t="s">
        <v>45</v>
      </c>
      <c r="AW393" s="12" t="s">
        <v>42</v>
      </c>
      <c r="AX393" s="12" t="s">
        <v>82</v>
      </c>
      <c r="AY393" s="203" t="s">
        <v>152</v>
      </c>
    </row>
    <row r="394" spans="2:65" s="13" customFormat="1">
      <c r="B394" s="208"/>
      <c r="D394" s="196" t="s">
        <v>163</v>
      </c>
      <c r="E394" s="209" t="s">
        <v>5</v>
      </c>
      <c r="F394" s="210" t="s">
        <v>469</v>
      </c>
      <c r="H394" s="211">
        <v>25.975000000000001</v>
      </c>
      <c r="I394" s="212"/>
      <c r="L394" s="208"/>
      <c r="M394" s="213"/>
      <c r="N394" s="214"/>
      <c r="O394" s="214"/>
      <c r="P394" s="214"/>
      <c r="Q394" s="214"/>
      <c r="R394" s="214"/>
      <c r="S394" s="214"/>
      <c r="T394" s="215"/>
      <c r="AT394" s="209" t="s">
        <v>163</v>
      </c>
      <c r="AU394" s="209" t="s">
        <v>89</v>
      </c>
      <c r="AV394" s="13" t="s">
        <v>89</v>
      </c>
      <c r="AW394" s="13" t="s">
        <v>42</v>
      </c>
      <c r="AX394" s="13" t="s">
        <v>82</v>
      </c>
      <c r="AY394" s="209" t="s">
        <v>152</v>
      </c>
    </row>
    <row r="395" spans="2:65" s="13" customFormat="1">
      <c r="B395" s="208"/>
      <c r="D395" s="196" t="s">
        <v>163</v>
      </c>
      <c r="E395" s="209" t="s">
        <v>5</v>
      </c>
      <c r="F395" s="210" t="s">
        <v>470</v>
      </c>
      <c r="H395" s="211">
        <v>14.95</v>
      </c>
      <c r="I395" s="212"/>
      <c r="L395" s="208"/>
      <c r="M395" s="213"/>
      <c r="N395" s="214"/>
      <c r="O395" s="214"/>
      <c r="P395" s="214"/>
      <c r="Q395" s="214"/>
      <c r="R395" s="214"/>
      <c r="S395" s="214"/>
      <c r="T395" s="215"/>
      <c r="AT395" s="209" t="s">
        <v>163</v>
      </c>
      <c r="AU395" s="209" t="s">
        <v>89</v>
      </c>
      <c r="AV395" s="13" t="s">
        <v>89</v>
      </c>
      <c r="AW395" s="13" t="s">
        <v>42</v>
      </c>
      <c r="AX395" s="13" t="s">
        <v>82</v>
      </c>
      <c r="AY395" s="209" t="s">
        <v>152</v>
      </c>
    </row>
    <row r="396" spans="2:65" s="13" customFormat="1">
      <c r="B396" s="208"/>
      <c r="D396" s="196" t="s">
        <v>163</v>
      </c>
      <c r="E396" s="209" t="s">
        <v>5</v>
      </c>
      <c r="F396" s="210" t="s">
        <v>303</v>
      </c>
      <c r="H396" s="211">
        <v>-1.7729999999999999</v>
      </c>
      <c r="I396" s="212"/>
      <c r="L396" s="208"/>
      <c r="M396" s="213"/>
      <c r="N396" s="214"/>
      <c r="O396" s="214"/>
      <c r="P396" s="214"/>
      <c r="Q396" s="214"/>
      <c r="R396" s="214"/>
      <c r="S396" s="214"/>
      <c r="T396" s="215"/>
      <c r="AT396" s="209" t="s">
        <v>163</v>
      </c>
      <c r="AU396" s="209" t="s">
        <v>89</v>
      </c>
      <c r="AV396" s="13" t="s">
        <v>89</v>
      </c>
      <c r="AW396" s="13" t="s">
        <v>42</v>
      </c>
      <c r="AX396" s="13" t="s">
        <v>82</v>
      </c>
      <c r="AY396" s="209" t="s">
        <v>152</v>
      </c>
    </row>
    <row r="397" spans="2:65" s="14" customFormat="1">
      <c r="B397" s="216"/>
      <c r="D397" s="196" t="s">
        <v>163</v>
      </c>
      <c r="E397" s="217" t="s">
        <v>5</v>
      </c>
      <c r="F397" s="218" t="s">
        <v>373</v>
      </c>
      <c r="H397" s="219">
        <v>39.152000000000001</v>
      </c>
      <c r="I397" s="220"/>
      <c r="L397" s="216"/>
      <c r="M397" s="221"/>
      <c r="N397" s="222"/>
      <c r="O397" s="222"/>
      <c r="P397" s="222"/>
      <c r="Q397" s="222"/>
      <c r="R397" s="222"/>
      <c r="S397" s="222"/>
      <c r="T397" s="223"/>
      <c r="AT397" s="217" t="s">
        <v>163</v>
      </c>
      <c r="AU397" s="217" t="s">
        <v>89</v>
      </c>
      <c r="AV397" s="14" t="s">
        <v>169</v>
      </c>
      <c r="AW397" s="14" t="s">
        <v>42</v>
      </c>
      <c r="AX397" s="14" t="s">
        <v>82</v>
      </c>
      <c r="AY397" s="217" t="s">
        <v>152</v>
      </c>
    </row>
    <row r="398" spans="2:65" s="12" customFormat="1">
      <c r="B398" s="200"/>
      <c r="D398" s="196" t="s">
        <v>163</v>
      </c>
      <c r="E398" s="201" t="s">
        <v>5</v>
      </c>
      <c r="F398" s="202" t="s">
        <v>471</v>
      </c>
      <c r="H398" s="203" t="s">
        <v>5</v>
      </c>
      <c r="I398" s="204"/>
      <c r="L398" s="200"/>
      <c r="M398" s="205"/>
      <c r="N398" s="206"/>
      <c r="O398" s="206"/>
      <c r="P398" s="206"/>
      <c r="Q398" s="206"/>
      <c r="R398" s="206"/>
      <c r="S398" s="206"/>
      <c r="T398" s="207"/>
      <c r="AT398" s="203" t="s">
        <v>163</v>
      </c>
      <c r="AU398" s="203" t="s">
        <v>89</v>
      </c>
      <c r="AV398" s="12" t="s">
        <v>45</v>
      </c>
      <c r="AW398" s="12" t="s">
        <v>42</v>
      </c>
      <c r="AX398" s="12" t="s">
        <v>82</v>
      </c>
      <c r="AY398" s="203" t="s">
        <v>152</v>
      </c>
    </row>
    <row r="399" spans="2:65" s="13" customFormat="1">
      <c r="B399" s="208"/>
      <c r="D399" s="196" t="s">
        <v>163</v>
      </c>
      <c r="E399" s="209" t="s">
        <v>5</v>
      </c>
      <c r="F399" s="210" t="s">
        <v>472</v>
      </c>
      <c r="H399" s="211">
        <v>6.8250000000000002</v>
      </c>
      <c r="I399" s="212"/>
      <c r="L399" s="208"/>
      <c r="M399" s="213"/>
      <c r="N399" s="214"/>
      <c r="O399" s="214"/>
      <c r="P399" s="214"/>
      <c r="Q399" s="214"/>
      <c r="R399" s="214"/>
      <c r="S399" s="214"/>
      <c r="T399" s="215"/>
      <c r="AT399" s="209" t="s">
        <v>163</v>
      </c>
      <c r="AU399" s="209" t="s">
        <v>89</v>
      </c>
      <c r="AV399" s="13" t="s">
        <v>89</v>
      </c>
      <c r="AW399" s="13" t="s">
        <v>42</v>
      </c>
      <c r="AX399" s="13" t="s">
        <v>82</v>
      </c>
      <c r="AY399" s="209" t="s">
        <v>152</v>
      </c>
    </row>
    <row r="400" spans="2:65" s="14" customFormat="1">
      <c r="B400" s="216"/>
      <c r="D400" s="196" t="s">
        <v>163</v>
      </c>
      <c r="E400" s="217" t="s">
        <v>5</v>
      </c>
      <c r="F400" s="218" t="s">
        <v>373</v>
      </c>
      <c r="H400" s="219">
        <v>6.8250000000000002</v>
      </c>
      <c r="I400" s="220"/>
      <c r="L400" s="216"/>
      <c r="M400" s="221"/>
      <c r="N400" s="222"/>
      <c r="O400" s="222"/>
      <c r="P400" s="222"/>
      <c r="Q400" s="222"/>
      <c r="R400" s="222"/>
      <c r="S400" s="222"/>
      <c r="T400" s="223"/>
      <c r="AT400" s="217" t="s">
        <v>163</v>
      </c>
      <c r="AU400" s="217" t="s">
        <v>89</v>
      </c>
      <c r="AV400" s="14" t="s">
        <v>169</v>
      </c>
      <c r="AW400" s="14" t="s">
        <v>42</v>
      </c>
      <c r="AX400" s="14" t="s">
        <v>82</v>
      </c>
      <c r="AY400" s="217" t="s">
        <v>152</v>
      </c>
    </row>
    <row r="401" spans="2:65" s="15" customFormat="1">
      <c r="B401" s="224"/>
      <c r="D401" s="225" t="s">
        <v>163</v>
      </c>
      <c r="E401" s="226" t="s">
        <v>5</v>
      </c>
      <c r="F401" s="227" t="s">
        <v>170</v>
      </c>
      <c r="H401" s="228">
        <v>45.976999999999997</v>
      </c>
      <c r="I401" s="229"/>
      <c r="L401" s="224"/>
      <c r="M401" s="230"/>
      <c r="N401" s="231"/>
      <c r="O401" s="231"/>
      <c r="P401" s="231"/>
      <c r="Q401" s="231"/>
      <c r="R401" s="231"/>
      <c r="S401" s="231"/>
      <c r="T401" s="232"/>
      <c r="AT401" s="233" t="s">
        <v>163</v>
      </c>
      <c r="AU401" s="233" t="s">
        <v>89</v>
      </c>
      <c r="AV401" s="15" t="s">
        <v>159</v>
      </c>
      <c r="AW401" s="15" t="s">
        <v>42</v>
      </c>
      <c r="AX401" s="15" t="s">
        <v>45</v>
      </c>
      <c r="AY401" s="233" t="s">
        <v>152</v>
      </c>
    </row>
    <row r="402" spans="2:65" s="1" customFormat="1" ht="22.5" customHeight="1">
      <c r="B402" s="183"/>
      <c r="C402" s="184" t="s">
        <v>473</v>
      </c>
      <c r="D402" s="184" t="s">
        <v>154</v>
      </c>
      <c r="E402" s="185" t="s">
        <v>474</v>
      </c>
      <c r="F402" s="186" t="s">
        <v>475</v>
      </c>
      <c r="G402" s="187" t="s">
        <v>157</v>
      </c>
      <c r="H402" s="188">
        <v>14.035</v>
      </c>
      <c r="I402" s="189"/>
      <c r="J402" s="190">
        <f>ROUND(I402*H402,2)</f>
        <v>0</v>
      </c>
      <c r="K402" s="186" t="s">
        <v>158</v>
      </c>
      <c r="L402" s="43"/>
      <c r="M402" s="191" t="s">
        <v>5</v>
      </c>
      <c r="N402" s="192" t="s">
        <v>53</v>
      </c>
      <c r="O402" s="44"/>
      <c r="P402" s="193">
        <f>O402*H402</f>
        <v>0</v>
      </c>
      <c r="Q402" s="193">
        <v>0</v>
      </c>
      <c r="R402" s="193">
        <f>Q402*H402</f>
        <v>0</v>
      </c>
      <c r="S402" s="193">
        <v>2.2000000000000002</v>
      </c>
      <c r="T402" s="194">
        <f>S402*H402</f>
        <v>30.877000000000002</v>
      </c>
      <c r="AR402" s="25" t="s">
        <v>159</v>
      </c>
      <c r="AT402" s="25" t="s">
        <v>154</v>
      </c>
      <c r="AU402" s="25" t="s">
        <v>89</v>
      </c>
      <c r="AY402" s="25" t="s">
        <v>152</v>
      </c>
      <c r="BE402" s="195">
        <f>IF(N402="základní",J402,0)</f>
        <v>0</v>
      </c>
      <c r="BF402" s="195">
        <f>IF(N402="snížená",J402,0)</f>
        <v>0</v>
      </c>
      <c r="BG402" s="195">
        <f>IF(N402="zákl. přenesená",J402,0)</f>
        <v>0</v>
      </c>
      <c r="BH402" s="195">
        <f>IF(N402="sníž. přenesená",J402,0)</f>
        <v>0</v>
      </c>
      <c r="BI402" s="195">
        <f>IF(N402="nulová",J402,0)</f>
        <v>0</v>
      </c>
      <c r="BJ402" s="25" t="s">
        <v>45</v>
      </c>
      <c r="BK402" s="195">
        <f>ROUND(I402*H402,2)</f>
        <v>0</v>
      </c>
      <c r="BL402" s="25" t="s">
        <v>159</v>
      </c>
      <c r="BM402" s="25" t="s">
        <v>476</v>
      </c>
    </row>
    <row r="403" spans="2:65" s="12" customFormat="1">
      <c r="B403" s="200"/>
      <c r="D403" s="196" t="s">
        <v>163</v>
      </c>
      <c r="E403" s="201" t="s">
        <v>5</v>
      </c>
      <c r="F403" s="202" t="s">
        <v>211</v>
      </c>
      <c r="H403" s="203" t="s">
        <v>5</v>
      </c>
      <c r="I403" s="204"/>
      <c r="L403" s="200"/>
      <c r="M403" s="205"/>
      <c r="N403" s="206"/>
      <c r="O403" s="206"/>
      <c r="P403" s="206"/>
      <c r="Q403" s="206"/>
      <c r="R403" s="206"/>
      <c r="S403" s="206"/>
      <c r="T403" s="207"/>
      <c r="AT403" s="203" t="s">
        <v>163</v>
      </c>
      <c r="AU403" s="203" t="s">
        <v>89</v>
      </c>
      <c r="AV403" s="12" t="s">
        <v>45</v>
      </c>
      <c r="AW403" s="12" t="s">
        <v>42</v>
      </c>
      <c r="AX403" s="12" t="s">
        <v>82</v>
      </c>
      <c r="AY403" s="203" t="s">
        <v>152</v>
      </c>
    </row>
    <row r="404" spans="2:65" s="12" customFormat="1">
      <c r="B404" s="200"/>
      <c r="D404" s="196" t="s">
        <v>163</v>
      </c>
      <c r="E404" s="201" t="s">
        <v>5</v>
      </c>
      <c r="F404" s="202" t="s">
        <v>165</v>
      </c>
      <c r="H404" s="203" t="s">
        <v>5</v>
      </c>
      <c r="I404" s="204"/>
      <c r="L404" s="200"/>
      <c r="M404" s="205"/>
      <c r="N404" s="206"/>
      <c r="O404" s="206"/>
      <c r="P404" s="206"/>
      <c r="Q404" s="206"/>
      <c r="R404" s="206"/>
      <c r="S404" s="206"/>
      <c r="T404" s="207"/>
      <c r="AT404" s="203" t="s">
        <v>163</v>
      </c>
      <c r="AU404" s="203" t="s">
        <v>89</v>
      </c>
      <c r="AV404" s="12" t="s">
        <v>45</v>
      </c>
      <c r="AW404" s="12" t="s">
        <v>42</v>
      </c>
      <c r="AX404" s="12" t="s">
        <v>82</v>
      </c>
      <c r="AY404" s="203" t="s">
        <v>152</v>
      </c>
    </row>
    <row r="405" spans="2:65" s="13" customFormat="1">
      <c r="B405" s="208"/>
      <c r="D405" s="196" t="s">
        <v>163</v>
      </c>
      <c r="E405" s="209" t="s">
        <v>5</v>
      </c>
      <c r="F405" s="210" t="s">
        <v>477</v>
      </c>
      <c r="H405" s="211">
        <v>12.348000000000001</v>
      </c>
      <c r="I405" s="212"/>
      <c r="L405" s="208"/>
      <c r="M405" s="213"/>
      <c r="N405" s="214"/>
      <c r="O405" s="214"/>
      <c r="P405" s="214"/>
      <c r="Q405" s="214"/>
      <c r="R405" s="214"/>
      <c r="S405" s="214"/>
      <c r="T405" s="215"/>
      <c r="AT405" s="209" t="s">
        <v>163</v>
      </c>
      <c r="AU405" s="209" t="s">
        <v>89</v>
      </c>
      <c r="AV405" s="13" t="s">
        <v>89</v>
      </c>
      <c r="AW405" s="13" t="s">
        <v>42</v>
      </c>
      <c r="AX405" s="13" t="s">
        <v>82</v>
      </c>
      <c r="AY405" s="209" t="s">
        <v>152</v>
      </c>
    </row>
    <row r="406" spans="2:65" s="14" customFormat="1">
      <c r="B406" s="216"/>
      <c r="D406" s="196" t="s">
        <v>163</v>
      </c>
      <c r="E406" s="217" t="s">
        <v>5</v>
      </c>
      <c r="F406" s="218" t="s">
        <v>373</v>
      </c>
      <c r="H406" s="219">
        <v>12.348000000000001</v>
      </c>
      <c r="I406" s="220"/>
      <c r="L406" s="216"/>
      <c r="M406" s="221"/>
      <c r="N406" s="222"/>
      <c r="O406" s="222"/>
      <c r="P406" s="222"/>
      <c r="Q406" s="222"/>
      <c r="R406" s="222"/>
      <c r="S406" s="222"/>
      <c r="T406" s="223"/>
      <c r="AT406" s="217" t="s">
        <v>163</v>
      </c>
      <c r="AU406" s="217" t="s">
        <v>89</v>
      </c>
      <c r="AV406" s="14" t="s">
        <v>169</v>
      </c>
      <c r="AW406" s="14" t="s">
        <v>42</v>
      </c>
      <c r="AX406" s="14" t="s">
        <v>82</v>
      </c>
      <c r="AY406" s="217" t="s">
        <v>152</v>
      </c>
    </row>
    <row r="407" spans="2:65" s="12" customFormat="1">
      <c r="B407" s="200"/>
      <c r="D407" s="196" t="s">
        <v>163</v>
      </c>
      <c r="E407" s="201" t="s">
        <v>5</v>
      </c>
      <c r="F407" s="202" t="s">
        <v>478</v>
      </c>
      <c r="H407" s="203" t="s">
        <v>5</v>
      </c>
      <c r="I407" s="204"/>
      <c r="L407" s="200"/>
      <c r="M407" s="205"/>
      <c r="N407" s="206"/>
      <c r="O407" s="206"/>
      <c r="P407" s="206"/>
      <c r="Q407" s="206"/>
      <c r="R407" s="206"/>
      <c r="S407" s="206"/>
      <c r="T407" s="207"/>
      <c r="AT407" s="203" t="s">
        <v>163</v>
      </c>
      <c r="AU407" s="203" t="s">
        <v>89</v>
      </c>
      <c r="AV407" s="12" t="s">
        <v>45</v>
      </c>
      <c r="AW407" s="12" t="s">
        <v>42</v>
      </c>
      <c r="AX407" s="12" t="s">
        <v>82</v>
      </c>
      <c r="AY407" s="203" t="s">
        <v>152</v>
      </c>
    </row>
    <row r="408" spans="2:65" s="12" customFormat="1">
      <c r="B408" s="200"/>
      <c r="D408" s="196" t="s">
        <v>163</v>
      </c>
      <c r="E408" s="201" t="s">
        <v>5</v>
      </c>
      <c r="F408" s="202" t="s">
        <v>479</v>
      </c>
      <c r="H408" s="203" t="s">
        <v>5</v>
      </c>
      <c r="I408" s="204"/>
      <c r="L408" s="200"/>
      <c r="M408" s="205"/>
      <c r="N408" s="206"/>
      <c r="O408" s="206"/>
      <c r="P408" s="206"/>
      <c r="Q408" s="206"/>
      <c r="R408" s="206"/>
      <c r="S408" s="206"/>
      <c r="T408" s="207"/>
      <c r="AT408" s="203" t="s">
        <v>163</v>
      </c>
      <c r="AU408" s="203" t="s">
        <v>89</v>
      </c>
      <c r="AV408" s="12" t="s">
        <v>45</v>
      </c>
      <c r="AW408" s="12" t="s">
        <v>42</v>
      </c>
      <c r="AX408" s="12" t="s">
        <v>82</v>
      </c>
      <c r="AY408" s="203" t="s">
        <v>152</v>
      </c>
    </row>
    <row r="409" spans="2:65" s="13" customFormat="1">
      <c r="B409" s="208"/>
      <c r="D409" s="196" t="s">
        <v>163</v>
      </c>
      <c r="E409" s="209" t="s">
        <v>5</v>
      </c>
      <c r="F409" s="210" t="s">
        <v>480</v>
      </c>
      <c r="H409" s="211">
        <v>1.6870000000000001</v>
      </c>
      <c r="I409" s="212"/>
      <c r="L409" s="208"/>
      <c r="M409" s="213"/>
      <c r="N409" s="214"/>
      <c r="O409" s="214"/>
      <c r="P409" s="214"/>
      <c r="Q409" s="214"/>
      <c r="R409" s="214"/>
      <c r="S409" s="214"/>
      <c r="T409" s="215"/>
      <c r="AT409" s="209" t="s">
        <v>163</v>
      </c>
      <c r="AU409" s="209" t="s">
        <v>89</v>
      </c>
      <c r="AV409" s="13" t="s">
        <v>89</v>
      </c>
      <c r="AW409" s="13" t="s">
        <v>42</v>
      </c>
      <c r="AX409" s="13" t="s">
        <v>82</v>
      </c>
      <c r="AY409" s="209" t="s">
        <v>152</v>
      </c>
    </row>
    <row r="410" spans="2:65" s="14" customFormat="1">
      <c r="B410" s="216"/>
      <c r="D410" s="196" t="s">
        <v>163</v>
      </c>
      <c r="E410" s="217" t="s">
        <v>5</v>
      </c>
      <c r="F410" s="218" t="s">
        <v>373</v>
      </c>
      <c r="H410" s="219">
        <v>1.6870000000000001</v>
      </c>
      <c r="I410" s="220"/>
      <c r="L410" s="216"/>
      <c r="M410" s="221"/>
      <c r="N410" s="222"/>
      <c r="O410" s="222"/>
      <c r="P410" s="222"/>
      <c r="Q410" s="222"/>
      <c r="R410" s="222"/>
      <c r="S410" s="222"/>
      <c r="T410" s="223"/>
      <c r="AT410" s="217" t="s">
        <v>163</v>
      </c>
      <c r="AU410" s="217" t="s">
        <v>89</v>
      </c>
      <c r="AV410" s="14" t="s">
        <v>169</v>
      </c>
      <c r="AW410" s="14" t="s">
        <v>42</v>
      </c>
      <c r="AX410" s="14" t="s">
        <v>82</v>
      </c>
      <c r="AY410" s="217" t="s">
        <v>152</v>
      </c>
    </row>
    <row r="411" spans="2:65" s="15" customFormat="1">
      <c r="B411" s="224"/>
      <c r="D411" s="225" t="s">
        <v>163</v>
      </c>
      <c r="E411" s="226" t="s">
        <v>5</v>
      </c>
      <c r="F411" s="227" t="s">
        <v>170</v>
      </c>
      <c r="H411" s="228">
        <v>14.035</v>
      </c>
      <c r="I411" s="229"/>
      <c r="L411" s="224"/>
      <c r="M411" s="230"/>
      <c r="N411" s="231"/>
      <c r="O411" s="231"/>
      <c r="P411" s="231"/>
      <c r="Q411" s="231"/>
      <c r="R411" s="231"/>
      <c r="S411" s="231"/>
      <c r="T411" s="232"/>
      <c r="AT411" s="233" t="s">
        <v>163</v>
      </c>
      <c r="AU411" s="233" t="s">
        <v>89</v>
      </c>
      <c r="AV411" s="15" t="s">
        <v>159</v>
      </c>
      <c r="AW411" s="15" t="s">
        <v>42</v>
      </c>
      <c r="AX411" s="15" t="s">
        <v>45</v>
      </c>
      <c r="AY411" s="233" t="s">
        <v>152</v>
      </c>
    </row>
    <row r="412" spans="2:65" s="1" customFormat="1" ht="22.5" customHeight="1">
      <c r="B412" s="183"/>
      <c r="C412" s="184" t="s">
        <v>481</v>
      </c>
      <c r="D412" s="184" t="s">
        <v>154</v>
      </c>
      <c r="E412" s="185" t="s">
        <v>482</v>
      </c>
      <c r="F412" s="186" t="s">
        <v>483</v>
      </c>
      <c r="G412" s="187" t="s">
        <v>157</v>
      </c>
      <c r="H412" s="188">
        <v>2.3439999999999999</v>
      </c>
      <c r="I412" s="189"/>
      <c r="J412" s="190">
        <f>ROUND(I412*H412,2)</f>
        <v>0</v>
      </c>
      <c r="K412" s="186" t="s">
        <v>158</v>
      </c>
      <c r="L412" s="43"/>
      <c r="M412" s="191" t="s">
        <v>5</v>
      </c>
      <c r="N412" s="192" t="s">
        <v>53</v>
      </c>
      <c r="O412" s="44"/>
      <c r="P412" s="193">
        <f>O412*H412</f>
        <v>0</v>
      </c>
      <c r="Q412" s="193">
        <v>0</v>
      </c>
      <c r="R412" s="193">
        <f>Q412*H412</f>
        <v>0</v>
      </c>
      <c r="S412" s="193">
        <v>2.2000000000000002</v>
      </c>
      <c r="T412" s="194">
        <f>S412*H412</f>
        <v>5.1568000000000005</v>
      </c>
      <c r="AR412" s="25" t="s">
        <v>159</v>
      </c>
      <c r="AT412" s="25" t="s">
        <v>154</v>
      </c>
      <c r="AU412" s="25" t="s">
        <v>89</v>
      </c>
      <c r="AY412" s="25" t="s">
        <v>152</v>
      </c>
      <c r="BE412" s="195">
        <f>IF(N412="základní",J412,0)</f>
        <v>0</v>
      </c>
      <c r="BF412" s="195">
        <f>IF(N412="snížená",J412,0)</f>
        <v>0</v>
      </c>
      <c r="BG412" s="195">
        <f>IF(N412="zákl. přenesená",J412,0)</f>
        <v>0</v>
      </c>
      <c r="BH412" s="195">
        <f>IF(N412="sníž. přenesená",J412,0)</f>
        <v>0</v>
      </c>
      <c r="BI412" s="195">
        <f>IF(N412="nulová",J412,0)</f>
        <v>0</v>
      </c>
      <c r="BJ412" s="25" t="s">
        <v>45</v>
      </c>
      <c r="BK412" s="195">
        <f>ROUND(I412*H412,2)</f>
        <v>0</v>
      </c>
      <c r="BL412" s="25" t="s">
        <v>159</v>
      </c>
      <c r="BM412" s="25" t="s">
        <v>484</v>
      </c>
    </row>
    <row r="413" spans="2:65" s="12" customFormat="1">
      <c r="B413" s="200"/>
      <c r="D413" s="196" t="s">
        <v>163</v>
      </c>
      <c r="E413" s="201" t="s">
        <v>5</v>
      </c>
      <c r="F413" s="202" t="s">
        <v>461</v>
      </c>
      <c r="H413" s="203" t="s">
        <v>5</v>
      </c>
      <c r="I413" s="204"/>
      <c r="L413" s="200"/>
      <c r="M413" s="205"/>
      <c r="N413" s="206"/>
      <c r="O413" s="206"/>
      <c r="P413" s="206"/>
      <c r="Q413" s="206"/>
      <c r="R413" s="206"/>
      <c r="S413" s="206"/>
      <c r="T413" s="207"/>
      <c r="AT413" s="203" t="s">
        <v>163</v>
      </c>
      <c r="AU413" s="203" t="s">
        <v>89</v>
      </c>
      <c r="AV413" s="12" t="s">
        <v>45</v>
      </c>
      <c r="AW413" s="12" t="s">
        <v>42</v>
      </c>
      <c r="AX413" s="12" t="s">
        <v>82</v>
      </c>
      <c r="AY413" s="203" t="s">
        <v>152</v>
      </c>
    </row>
    <row r="414" spans="2:65" s="12" customFormat="1">
      <c r="B414" s="200"/>
      <c r="D414" s="196" t="s">
        <v>163</v>
      </c>
      <c r="E414" s="201" t="s">
        <v>5</v>
      </c>
      <c r="F414" s="202" t="s">
        <v>242</v>
      </c>
      <c r="H414" s="203" t="s">
        <v>5</v>
      </c>
      <c r="I414" s="204"/>
      <c r="L414" s="200"/>
      <c r="M414" s="205"/>
      <c r="N414" s="206"/>
      <c r="O414" s="206"/>
      <c r="P414" s="206"/>
      <c r="Q414" s="206"/>
      <c r="R414" s="206"/>
      <c r="S414" s="206"/>
      <c r="T414" s="207"/>
      <c r="AT414" s="203" t="s">
        <v>163</v>
      </c>
      <c r="AU414" s="203" t="s">
        <v>89</v>
      </c>
      <c r="AV414" s="12" t="s">
        <v>45</v>
      </c>
      <c r="AW414" s="12" t="s">
        <v>42</v>
      </c>
      <c r="AX414" s="12" t="s">
        <v>82</v>
      </c>
      <c r="AY414" s="203" t="s">
        <v>152</v>
      </c>
    </row>
    <row r="415" spans="2:65" s="13" customFormat="1">
      <c r="B415" s="208"/>
      <c r="D415" s="196" t="s">
        <v>163</v>
      </c>
      <c r="E415" s="209" t="s">
        <v>5</v>
      </c>
      <c r="F415" s="210" t="s">
        <v>485</v>
      </c>
      <c r="H415" s="211">
        <v>0.86399999999999999</v>
      </c>
      <c r="I415" s="212"/>
      <c r="L415" s="208"/>
      <c r="M415" s="213"/>
      <c r="N415" s="214"/>
      <c r="O415" s="214"/>
      <c r="P415" s="214"/>
      <c r="Q415" s="214"/>
      <c r="R415" s="214"/>
      <c r="S415" s="214"/>
      <c r="T415" s="215"/>
      <c r="AT415" s="209" t="s">
        <v>163</v>
      </c>
      <c r="AU415" s="209" t="s">
        <v>89</v>
      </c>
      <c r="AV415" s="13" t="s">
        <v>89</v>
      </c>
      <c r="AW415" s="13" t="s">
        <v>42</v>
      </c>
      <c r="AX415" s="13" t="s">
        <v>82</v>
      </c>
      <c r="AY415" s="209" t="s">
        <v>152</v>
      </c>
    </row>
    <row r="416" spans="2:65" s="14" customFormat="1">
      <c r="B416" s="216"/>
      <c r="D416" s="196" t="s">
        <v>163</v>
      </c>
      <c r="E416" s="217" t="s">
        <v>5</v>
      </c>
      <c r="F416" s="218" t="s">
        <v>373</v>
      </c>
      <c r="H416" s="219">
        <v>0.86399999999999999</v>
      </c>
      <c r="I416" s="220"/>
      <c r="L416" s="216"/>
      <c r="M416" s="221"/>
      <c r="N416" s="222"/>
      <c r="O416" s="222"/>
      <c r="P416" s="222"/>
      <c r="Q416" s="222"/>
      <c r="R416" s="222"/>
      <c r="S416" s="222"/>
      <c r="T416" s="223"/>
      <c r="AT416" s="217" t="s">
        <v>163</v>
      </c>
      <c r="AU416" s="217" t="s">
        <v>89</v>
      </c>
      <c r="AV416" s="14" t="s">
        <v>169</v>
      </c>
      <c r="AW416" s="14" t="s">
        <v>42</v>
      </c>
      <c r="AX416" s="14" t="s">
        <v>82</v>
      </c>
      <c r="AY416" s="217" t="s">
        <v>152</v>
      </c>
    </row>
    <row r="417" spans="2:65" s="12" customFormat="1">
      <c r="B417" s="200"/>
      <c r="D417" s="196" t="s">
        <v>163</v>
      </c>
      <c r="E417" s="201" t="s">
        <v>5</v>
      </c>
      <c r="F417" s="202" t="s">
        <v>486</v>
      </c>
      <c r="H417" s="203" t="s">
        <v>5</v>
      </c>
      <c r="I417" s="204"/>
      <c r="L417" s="200"/>
      <c r="M417" s="205"/>
      <c r="N417" s="206"/>
      <c r="O417" s="206"/>
      <c r="P417" s="206"/>
      <c r="Q417" s="206"/>
      <c r="R417" s="206"/>
      <c r="S417" s="206"/>
      <c r="T417" s="207"/>
      <c r="AT417" s="203" t="s">
        <v>163</v>
      </c>
      <c r="AU417" s="203" t="s">
        <v>89</v>
      </c>
      <c r="AV417" s="12" t="s">
        <v>45</v>
      </c>
      <c r="AW417" s="12" t="s">
        <v>42</v>
      </c>
      <c r="AX417" s="12" t="s">
        <v>82</v>
      </c>
      <c r="AY417" s="203" t="s">
        <v>152</v>
      </c>
    </row>
    <row r="418" spans="2:65" s="13" customFormat="1">
      <c r="B418" s="208"/>
      <c r="D418" s="196" t="s">
        <v>163</v>
      </c>
      <c r="E418" s="209" t="s">
        <v>5</v>
      </c>
      <c r="F418" s="210" t="s">
        <v>487</v>
      </c>
      <c r="H418" s="211">
        <v>0.437</v>
      </c>
      <c r="I418" s="212"/>
      <c r="L418" s="208"/>
      <c r="M418" s="213"/>
      <c r="N418" s="214"/>
      <c r="O418" s="214"/>
      <c r="P418" s="214"/>
      <c r="Q418" s="214"/>
      <c r="R418" s="214"/>
      <c r="S418" s="214"/>
      <c r="T418" s="215"/>
      <c r="AT418" s="209" t="s">
        <v>163</v>
      </c>
      <c r="AU418" s="209" t="s">
        <v>89</v>
      </c>
      <c r="AV418" s="13" t="s">
        <v>89</v>
      </c>
      <c r="AW418" s="13" t="s">
        <v>42</v>
      </c>
      <c r="AX418" s="13" t="s">
        <v>82</v>
      </c>
      <c r="AY418" s="209" t="s">
        <v>152</v>
      </c>
    </row>
    <row r="419" spans="2:65" s="13" customFormat="1">
      <c r="B419" s="208"/>
      <c r="D419" s="196" t="s">
        <v>163</v>
      </c>
      <c r="E419" s="209" t="s">
        <v>5</v>
      </c>
      <c r="F419" s="210" t="s">
        <v>488</v>
      </c>
      <c r="H419" s="211">
        <v>9.8000000000000004E-2</v>
      </c>
      <c r="I419" s="212"/>
      <c r="L419" s="208"/>
      <c r="M419" s="213"/>
      <c r="N419" s="214"/>
      <c r="O419" s="214"/>
      <c r="P419" s="214"/>
      <c r="Q419" s="214"/>
      <c r="R419" s="214"/>
      <c r="S419" s="214"/>
      <c r="T419" s="215"/>
      <c r="AT419" s="209" t="s">
        <v>163</v>
      </c>
      <c r="AU419" s="209" t="s">
        <v>89</v>
      </c>
      <c r="AV419" s="13" t="s">
        <v>89</v>
      </c>
      <c r="AW419" s="13" t="s">
        <v>42</v>
      </c>
      <c r="AX419" s="13" t="s">
        <v>82</v>
      </c>
      <c r="AY419" s="209" t="s">
        <v>152</v>
      </c>
    </row>
    <row r="420" spans="2:65" s="13" customFormat="1">
      <c r="B420" s="208"/>
      <c r="D420" s="196" t="s">
        <v>163</v>
      </c>
      <c r="E420" s="209" t="s">
        <v>5</v>
      </c>
      <c r="F420" s="210" t="s">
        <v>489</v>
      </c>
      <c r="H420" s="211">
        <v>0.58499999999999996</v>
      </c>
      <c r="I420" s="212"/>
      <c r="L420" s="208"/>
      <c r="M420" s="213"/>
      <c r="N420" s="214"/>
      <c r="O420" s="214"/>
      <c r="P420" s="214"/>
      <c r="Q420" s="214"/>
      <c r="R420" s="214"/>
      <c r="S420" s="214"/>
      <c r="T420" s="215"/>
      <c r="AT420" s="209" t="s">
        <v>163</v>
      </c>
      <c r="AU420" s="209" t="s">
        <v>89</v>
      </c>
      <c r="AV420" s="13" t="s">
        <v>89</v>
      </c>
      <c r="AW420" s="13" t="s">
        <v>42</v>
      </c>
      <c r="AX420" s="13" t="s">
        <v>82</v>
      </c>
      <c r="AY420" s="209" t="s">
        <v>152</v>
      </c>
    </row>
    <row r="421" spans="2:65" s="14" customFormat="1">
      <c r="B421" s="216"/>
      <c r="D421" s="196" t="s">
        <v>163</v>
      </c>
      <c r="E421" s="217" t="s">
        <v>5</v>
      </c>
      <c r="F421" s="218" t="s">
        <v>373</v>
      </c>
      <c r="H421" s="219">
        <v>1.1200000000000001</v>
      </c>
      <c r="I421" s="220"/>
      <c r="L421" s="216"/>
      <c r="M421" s="221"/>
      <c r="N421" s="222"/>
      <c r="O421" s="222"/>
      <c r="P421" s="222"/>
      <c r="Q421" s="222"/>
      <c r="R421" s="222"/>
      <c r="S421" s="222"/>
      <c r="T421" s="223"/>
      <c r="AT421" s="217" t="s">
        <v>163</v>
      </c>
      <c r="AU421" s="217" t="s">
        <v>89</v>
      </c>
      <c r="AV421" s="14" t="s">
        <v>169</v>
      </c>
      <c r="AW421" s="14" t="s">
        <v>42</v>
      </c>
      <c r="AX421" s="14" t="s">
        <v>82</v>
      </c>
      <c r="AY421" s="217" t="s">
        <v>152</v>
      </c>
    </row>
    <row r="422" spans="2:65" s="12" customFormat="1">
      <c r="B422" s="200"/>
      <c r="D422" s="196" t="s">
        <v>163</v>
      </c>
      <c r="E422" s="201" t="s">
        <v>5</v>
      </c>
      <c r="F422" s="202" t="s">
        <v>490</v>
      </c>
      <c r="H422" s="203" t="s">
        <v>5</v>
      </c>
      <c r="I422" s="204"/>
      <c r="L422" s="200"/>
      <c r="M422" s="205"/>
      <c r="N422" s="206"/>
      <c r="O422" s="206"/>
      <c r="P422" s="206"/>
      <c r="Q422" s="206"/>
      <c r="R422" s="206"/>
      <c r="S422" s="206"/>
      <c r="T422" s="207"/>
      <c r="AT422" s="203" t="s">
        <v>163</v>
      </c>
      <c r="AU422" s="203" t="s">
        <v>89</v>
      </c>
      <c r="AV422" s="12" t="s">
        <v>45</v>
      </c>
      <c r="AW422" s="12" t="s">
        <v>42</v>
      </c>
      <c r="AX422" s="12" t="s">
        <v>82</v>
      </c>
      <c r="AY422" s="203" t="s">
        <v>152</v>
      </c>
    </row>
    <row r="423" spans="2:65" s="13" customFormat="1">
      <c r="B423" s="208"/>
      <c r="D423" s="196" t="s">
        <v>163</v>
      </c>
      <c r="E423" s="209" t="s">
        <v>5</v>
      </c>
      <c r="F423" s="210" t="s">
        <v>491</v>
      </c>
      <c r="H423" s="211">
        <v>0.36</v>
      </c>
      <c r="I423" s="212"/>
      <c r="L423" s="208"/>
      <c r="M423" s="213"/>
      <c r="N423" s="214"/>
      <c r="O423" s="214"/>
      <c r="P423" s="214"/>
      <c r="Q423" s="214"/>
      <c r="R423" s="214"/>
      <c r="S423" s="214"/>
      <c r="T423" s="215"/>
      <c r="AT423" s="209" t="s">
        <v>163</v>
      </c>
      <c r="AU423" s="209" t="s">
        <v>89</v>
      </c>
      <c r="AV423" s="13" t="s">
        <v>89</v>
      </c>
      <c r="AW423" s="13" t="s">
        <v>42</v>
      </c>
      <c r="AX423" s="13" t="s">
        <v>82</v>
      </c>
      <c r="AY423" s="209" t="s">
        <v>152</v>
      </c>
    </row>
    <row r="424" spans="2:65" s="14" customFormat="1">
      <c r="B424" s="216"/>
      <c r="D424" s="196" t="s">
        <v>163</v>
      </c>
      <c r="E424" s="217" t="s">
        <v>5</v>
      </c>
      <c r="F424" s="218" t="s">
        <v>373</v>
      </c>
      <c r="H424" s="219">
        <v>0.36</v>
      </c>
      <c r="I424" s="220"/>
      <c r="L424" s="216"/>
      <c r="M424" s="221"/>
      <c r="N424" s="222"/>
      <c r="O424" s="222"/>
      <c r="P424" s="222"/>
      <c r="Q424" s="222"/>
      <c r="R424" s="222"/>
      <c r="S424" s="222"/>
      <c r="T424" s="223"/>
      <c r="AT424" s="217" t="s">
        <v>163</v>
      </c>
      <c r="AU424" s="217" t="s">
        <v>89</v>
      </c>
      <c r="AV424" s="14" t="s">
        <v>169</v>
      </c>
      <c r="AW424" s="14" t="s">
        <v>42</v>
      </c>
      <c r="AX424" s="14" t="s">
        <v>82</v>
      </c>
      <c r="AY424" s="217" t="s">
        <v>152</v>
      </c>
    </row>
    <row r="425" spans="2:65" s="15" customFormat="1">
      <c r="B425" s="224"/>
      <c r="D425" s="225" t="s">
        <v>163</v>
      </c>
      <c r="E425" s="226" t="s">
        <v>5</v>
      </c>
      <c r="F425" s="227" t="s">
        <v>170</v>
      </c>
      <c r="H425" s="228">
        <v>2.3439999999999999</v>
      </c>
      <c r="I425" s="229"/>
      <c r="L425" s="224"/>
      <c r="M425" s="230"/>
      <c r="N425" s="231"/>
      <c r="O425" s="231"/>
      <c r="P425" s="231"/>
      <c r="Q425" s="231"/>
      <c r="R425" s="231"/>
      <c r="S425" s="231"/>
      <c r="T425" s="232"/>
      <c r="AT425" s="233" t="s">
        <v>163</v>
      </c>
      <c r="AU425" s="233" t="s">
        <v>89</v>
      </c>
      <c r="AV425" s="15" t="s">
        <v>159</v>
      </c>
      <c r="AW425" s="15" t="s">
        <v>42</v>
      </c>
      <c r="AX425" s="15" t="s">
        <v>45</v>
      </c>
      <c r="AY425" s="233" t="s">
        <v>152</v>
      </c>
    </row>
    <row r="426" spans="2:65" s="1" customFormat="1" ht="31.5" customHeight="1">
      <c r="B426" s="183"/>
      <c r="C426" s="184" t="s">
        <v>492</v>
      </c>
      <c r="D426" s="184" t="s">
        <v>154</v>
      </c>
      <c r="E426" s="185" t="s">
        <v>493</v>
      </c>
      <c r="F426" s="186" t="s">
        <v>494</v>
      </c>
      <c r="G426" s="187" t="s">
        <v>157</v>
      </c>
      <c r="H426" s="188">
        <v>16.379000000000001</v>
      </c>
      <c r="I426" s="189"/>
      <c r="J426" s="190">
        <f>ROUND(I426*H426,2)</f>
        <v>0</v>
      </c>
      <c r="K426" s="186" t="s">
        <v>158</v>
      </c>
      <c r="L426" s="43"/>
      <c r="M426" s="191" t="s">
        <v>5</v>
      </c>
      <c r="N426" s="192" t="s">
        <v>53</v>
      </c>
      <c r="O426" s="44"/>
      <c r="P426" s="193">
        <f>O426*H426</f>
        <v>0</v>
      </c>
      <c r="Q426" s="193">
        <v>0</v>
      </c>
      <c r="R426" s="193">
        <f>Q426*H426</f>
        <v>0</v>
      </c>
      <c r="S426" s="193">
        <v>2.9000000000000001E-2</v>
      </c>
      <c r="T426" s="194">
        <f>S426*H426</f>
        <v>0.47499100000000005</v>
      </c>
      <c r="AR426" s="25" t="s">
        <v>159</v>
      </c>
      <c r="AT426" s="25" t="s">
        <v>154</v>
      </c>
      <c r="AU426" s="25" t="s">
        <v>89</v>
      </c>
      <c r="AY426" s="25" t="s">
        <v>152</v>
      </c>
      <c r="BE426" s="195">
        <f>IF(N426="základní",J426,0)</f>
        <v>0</v>
      </c>
      <c r="BF426" s="195">
        <f>IF(N426="snížená",J426,0)</f>
        <v>0</v>
      </c>
      <c r="BG426" s="195">
        <f>IF(N426="zákl. přenesená",J426,0)</f>
        <v>0</v>
      </c>
      <c r="BH426" s="195">
        <f>IF(N426="sníž. přenesená",J426,0)</f>
        <v>0</v>
      </c>
      <c r="BI426" s="195">
        <f>IF(N426="nulová",J426,0)</f>
        <v>0</v>
      </c>
      <c r="BJ426" s="25" t="s">
        <v>45</v>
      </c>
      <c r="BK426" s="195">
        <f>ROUND(I426*H426,2)</f>
        <v>0</v>
      </c>
      <c r="BL426" s="25" t="s">
        <v>159</v>
      </c>
      <c r="BM426" s="25" t="s">
        <v>495</v>
      </c>
    </row>
    <row r="427" spans="2:65" s="13" customFormat="1">
      <c r="B427" s="208"/>
      <c r="D427" s="196" t="s">
        <v>163</v>
      </c>
      <c r="E427" s="209" t="s">
        <v>5</v>
      </c>
      <c r="F427" s="210" t="s">
        <v>496</v>
      </c>
      <c r="H427" s="211">
        <v>16.379000000000001</v>
      </c>
      <c r="I427" s="212"/>
      <c r="L427" s="208"/>
      <c r="M427" s="213"/>
      <c r="N427" s="214"/>
      <c r="O427" s="214"/>
      <c r="P427" s="214"/>
      <c r="Q427" s="214"/>
      <c r="R427" s="214"/>
      <c r="S427" s="214"/>
      <c r="T427" s="215"/>
      <c r="AT427" s="209" t="s">
        <v>163</v>
      </c>
      <c r="AU427" s="209" t="s">
        <v>89</v>
      </c>
      <c r="AV427" s="13" t="s">
        <v>89</v>
      </c>
      <c r="AW427" s="13" t="s">
        <v>42</v>
      </c>
      <c r="AX427" s="13" t="s">
        <v>82</v>
      </c>
      <c r="AY427" s="209" t="s">
        <v>152</v>
      </c>
    </row>
    <row r="428" spans="2:65" s="15" customFormat="1">
      <c r="B428" s="224"/>
      <c r="D428" s="225" t="s">
        <v>163</v>
      </c>
      <c r="E428" s="226" t="s">
        <v>5</v>
      </c>
      <c r="F428" s="227" t="s">
        <v>170</v>
      </c>
      <c r="H428" s="228">
        <v>16.379000000000001</v>
      </c>
      <c r="I428" s="229"/>
      <c r="L428" s="224"/>
      <c r="M428" s="230"/>
      <c r="N428" s="231"/>
      <c r="O428" s="231"/>
      <c r="P428" s="231"/>
      <c r="Q428" s="231"/>
      <c r="R428" s="231"/>
      <c r="S428" s="231"/>
      <c r="T428" s="232"/>
      <c r="AT428" s="233" t="s">
        <v>163</v>
      </c>
      <c r="AU428" s="233" t="s">
        <v>89</v>
      </c>
      <c r="AV428" s="15" t="s">
        <v>159</v>
      </c>
      <c r="AW428" s="15" t="s">
        <v>42</v>
      </c>
      <c r="AX428" s="15" t="s">
        <v>45</v>
      </c>
      <c r="AY428" s="233" t="s">
        <v>152</v>
      </c>
    </row>
    <row r="429" spans="2:65" s="1" customFormat="1" ht="31.5" customHeight="1">
      <c r="B429" s="183"/>
      <c r="C429" s="184" t="s">
        <v>497</v>
      </c>
      <c r="D429" s="184" t="s">
        <v>154</v>
      </c>
      <c r="E429" s="185" t="s">
        <v>498</v>
      </c>
      <c r="F429" s="186" t="s">
        <v>499</v>
      </c>
      <c r="G429" s="187" t="s">
        <v>157</v>
      </c>
      <c r="H429" s="188">
        <v>5.3570000000000002</v>
      </c>
      <c r="I429" s="189"/>
      <c r="J429" s="190">
        <f>ROUND(I429*H429,2)</f>
        <v>0</v>
      </c>
      <c r="K429" s="186" t="s">
        <v>158</v>
      </c>
      <c r="L429" s="43"/>
      <c r="M429" s="191" t="s">
        <v>5</v>
      </c>
      <c r="N429" s="192" t="s">
        <v>53</v>
      </c>
      <c r="O429" s="44"/>
      <c r="P429" s="193">
        <f>O429*H429</f>
        <v>0</v>
      </c>
      <c r="Q429" s="193">
        <v>0</v>
      </c>
      <c r="R429" s="193">
        <f>Q429*H429</f>
        <v>0</v>
      </c>
      <c r="S429" s="193">
        <v>1.4</v>
      </c>
      <c r="T429" s="194">
        <f>S429*H429</f>
        <v>7.4997999999999996</v>
      </c>
      <c r="AR429" s="25" t="s">
        <v>159</v>
      </c>
      <c r="AT429" s="25" t="s">
        <v>154</v>
      </c>
      <c r="AU429" s="25" t="s">
        <v>89</v>
      </c>
      <c r="AY429" s="25" t="s">
        <v>152</v>
      </c>
      <c r="BE429" s="195">
        <f>IF(N429="základní",J429,0)</f>
        <v>0</v>
      </c>
      <c r="BF429" s="195">
        <f>IF(N429="snížená",J429,0)</f>
        <v>0</v>
      </c>
      <c r="BG429" s="195">
        <f>IF(N429="zákl. přenesená",J429,0)</f>
        <v>0</v>
      </c>
      <c r="BH429" s="195">
        <f>IF(N429="sníž. přenesená",J429,0)</f>
        <v>0</v>
      </c>
      <c r="BI429" s="195">
        <f>IF(N429="nulová",J429,0)</f>
        <v>0</v>
      </c>
      <c r="BJ429" s="25" t="s">
        <v>45</v>
      </c>
      <c r="BK429" s="195">
        <f>ROUND(I429*H429,2)</f>
        <v>0</v>
      </c>
      <c r="BL429" s="25" t="s">
        <v>159</v>
      </c>
      <c r="BM429" s="25" t="s">
        <v>500</v>
      </c>
    </row>
    <row r="430" spans="2:65" s="12" customFormat="1">
      <c r="B430" s="200"/>
      <c r="D430" s="196" t="s">
        <v>163</v>
      </c>
      <c r="E430" s="201" t="s">
        <v>5</v>
      </c>
      <c r="F430" s="202" t="s">
        <v>461</v>
      </c>
      <c r="H430" s="203" t="s">
        <v>5</v>
      </c>
      <c r="I430" s="204"/>
      <c r="L430" s="200"/>
      <c r="M430" s="205"/>
      <c r="N430" s="206"/>
      <c r="O430" s="206"/>
      <c r="P430" s="206"/>
      <c r="Q430" s="206"/>
      <c r="R430" s="206"/>
      <c r="S430" s="206"/>
      <c r="T430" s="207"/>
      <c r="AT430" s="203" t="s">
        <v>163</v>
      </c>
      <c r="AU430" s="203" t="s">
        <v>89</v>
      </c>
      <c r="AV430" s="12" t="s">
        <v>45</v>
      </c>
      <c r="AW430" s="12" t="s">
        <v>42</v>
      </c>
      <c r="AX430" s="12" t="s">
        <v>82</v>
      </c>
      <c r="AY430" s="203" t="s">
        <v>152</v>
      </c>
    </row>
    <row r="431" spans="2:65" s="12" customFormat="1">
      <c r="B431" s="200"/>
      <c r="D431" s="196" t="s">
        <v>163</v>
      </c>
      <c r="E431" s="201" t="s">
        <v>5</v>
      </c>
      <c r="F431" s="202" t="s">
        <v>486</v>
      </c>
      <c r="H431" s="203" t="s">
        <v>5</v>
      </c>
      <c r="I431" s="204"/>
      <c r="L431" s="200"/>
      <c r="M431" s="205"/>
      <c r="N431" s="206"/>
      <c r="O431" s="206"/>
      <c r="P431" s="206"/>
      <c r="Q431" s="206"/>
      <c r="R431" s="206"/>
      <c r="S431" s="206"/>
      <c r="T431" s="207"/>
      <c r="AT431" s="203" t="s">
        <v>163</v>
      </c>
      <c r="AU431" s="203" t="s">
        <v>89</v>
      </c>
      <c r="AV431" s="12" t="s">
        <v>45</v>
      </c>
      <c r="AW431" s="12" t="s">
        <v>42</v>
      </c>
      <c r="AX431" s="12" t="s">
        <v>82</v>
      </c>
      <c r="AY431" s="203" t="s">
        <v>152</v>
      </c>
    </row>
    <row r="432" spans="2:65" s="12" customFormat="1">
      <c r="B432" s="200"/>
      <c r="D432" s="196" t="s">
        <v>163</v>
      </c>
      <c r="E432" s="201" t="s">
        <v>5</v>
      </c>
      <c r="F432" s="202" t="s">
        <v>501</v>
      </c>
      <c r="H432" s="203" t="s">
        <v>5</v>
      </c>
      <c r="I432" s="204"/>
      <c r="L432" s="200"/>
      <c r="M432" s="205"/>
      <c r="N432" s="206"/>
      <c r="O432" s="206"/>
      <c r="P432" s="206"/>
      <c r="Q432" s="206"/>
      <c r="R432" s="206"/>
      <c r="S432" s="206"/>
      <c r="T432" s="207"/>
      <c r="AT432" s="203" t="s">
        <v>163</v>
      </c>
      <c r="AU432" s="203" t="s">
        <v>89</v>
      </c>
      <c r="AV432" s="12" t="s">
        <v>45</v>
      </c>
      <c r="AW432" s="12" t="s">
        <v>42</v>
      </c>
      <c r="AX432" s="12" t="s">
        <v>82</v>
      </c>
      <c r="AY432" s="203" t="s">
        <v>152</v>
      </c>
    </row>
    <row r="433" spans="2:65" s="13" customFormat="1">
      <c r="B433" s="208"/>
      <c r="D433" s="196" t="s">
        <v>163</v>
      </c>
      <c r="E433" s="209" t="s">
        <v>5</v>
      </c>
      <c r="F433" s="210" t="s">
        <v>502</v>
      </c>
      <c r="H433" s="211">
        <v>1.4510000000000001</v>
      </c>
      <c r="I433" s="212"/>
      <c r="L433" s="208"/>
      <c r="M433" s="213"/>
      <c r="N433" s="214"/>
      <c r="O433" s="214"/>
      <c r="P433" s="214"/>
      <c r="Q433" s="214"/>
      <c r="R433" s="214"/>
      <c r="S433" s="214"/>
      <c r="T433" s="215"/>
      <c r="AT433" s="209" t="s">
        <v>163</v>
      </c>
      <c r="AU433" s="209" t="s">
        <v>89</v>
      </c>
      <c r="AV433" s="13" t="s">
        <v>89</v>
      </c>
      <c r="AW433" s="13" t="s">
        <v>42</v>
      </c>
      <c r="AX433" s="13" t="s">
        <v>82</v>
      </c>
      <c r="AY433" s="209" t="s">
        <v>152</v>
      </c>
    </row>
    <row r="434" spans="2:65" s="13" customFormat="1">
      <c r="B434" s="208"/>
      <c r="D434" s="196" t="s">
        <v>163</v>
      </c>
      <c r="E434" s="209" t="s">
        <v>5</v>
      </c>
      <c r="F434" s="210" t="s">
        <v>503</v>
      </c>
      <c r="H434" s="211">
        <v>2.4180000000000001</v>
      </c>
      <c r="I434" s="212"/>
      <c r="L434" s="208"/>
      <c r="M434" s="213"/>
      <c r="N434" s="214"/>
      <c r="O434" s="214"/>
      <c r="P434" s="214"/>
      <c r="Q434" s="214"/>
      <c r="R434" s="214"/>
      <c r="S434" s="214"/>
      <c r="T434" s="215"/>
      <c r="AT434" s="209" t="s">
        <v>163</v>
      </c>
      <c r="AU434" s="209" t="s">
        <v>89</v>
      </c>
      <c r="AV434" s="13" t="s">
        <v>89</v>
      </c>
      <c r="AW434" s="13" t="s">
        <v>42</v>
      </c>
      <c r="AX434" s="13" t="s">
        <v>82</v>
      </c>
      <c r="AY434" s="209" t="s">
        <v>152</v>
      </c>
    </row>
    <row r="435" spans="2:65" s="14" customFormat="1">
      <c r="B435" s="216"/>
      <c r="D435" s="196" t="s">
        <v>163</v>
      </c>
      <c r="E435" s="217" t="s">
        <v>5</v>
      </c>
      <c r="F435" s="218" t="s">
        <v>373</v>
      </c>
      <c r="H435" s="219">
        <v>3.8690000000000002</v>
      </c>
      <c r="I435" s="220"/>
      <c r="L435" s="216"/>
      <c r="M435" s="221"/>
      <c r="N435" s="222"/>
      <c r="O435" s="222"/>
      <c r="P435" s="222"/>
      <c r="Q435" s="222"/>
      <c r="R435" s="222"/>
      <c r="S435" s="222"/>
      <c r="T435" s="223"/>
      <c r="AT435" s="217" t="s">
        <v>163</v>
      </c>
      <c r="AU435" s="217" t="s">
        <v>89</v>
      </c>
      <c r="AV435" s="14" t="s">
        <v>169</v>
      </c>
      <c r="AW435" s="14" t="s">
        <v>42</v>
      </c>
      <c r="AX435" s="14" t="s">
        <v>82</v>
      </c>
      <c r="AY435" s="217" t="s">
        <v>152</v>
      </c>
    </row>
    <row r="436" spans="2:65" s="12" customFormat="1">
      <c r="B436" s="200"/>
      <c r="D436" s="196" t="s">
        <v>163</v>
      </c>
      <c r="E436" s="201" t="s">
        <v>5</v>
      </c>
      <c r="F436" s="202" t="s">
        <v>504</v>
      </c>
      <c r="H436" s="203" t="s">
        <v>5</v>
      </c>
      <c r="I436" s="204"/>
      <c r="L436" s="200"/>
      <c r="M436" s="205"/>
      <c r="N436" s="206"/>
      <c r="O436" s="206"/>
      <c r="P436" s="206"/>
      <c r="Q436" s="206"/>
      <c r="R436" s="206"/>
      <c r="S436" s="206"/>
      <c r="T436" s="207"/>
      <c r="AT436" s="203" t="s">
        <v>163</v>
      </c>
      <c r="AU436" s="203" t="s">
        <v>89</v>
      </c>
      <c r="AV436" s="12" t="s">
        <v>45</v>
      </c>
      <c r="AW436" s="12" t="s">
        <v>42</v>
      </c>
      <c r="AX436" s="12" t="s">
        <v>82</v>
      </c>
      <c r="AY436" s="203" t="s">
        <v>152</v>
      </c>
    </row>
    <row r="437" spans="2:65" s="13" customFormat="1">
      <c r="B437" s="208"/>
      <c r="D437" s="196" t="s">
        <v>163</v>
      </c>
      <c r="E437" s="209" t="s">
        <v>5</v>
      </c>
      <c r="F437" s="210" t="s">
        <v>505</v>
      </c>
      <c r="H437" s="211">
        <v>1.488</v>
      </c>
      <c r="I437" s="212"/>
      <c r="L437" s="208"/>
      <c r="M437" s="213"/>
      <c r="N437" s="214"/>
      <c r="O437" s="214"/>
      <c r="P437" s="214"/>
      <c r="Q437" s="214"/>
      <c r="R437" s="214"/>
      <c r="S437" s="214"/>
      <c r="T437" s="215"/>
      <c r="AT437" s="209" t="s">
        <v>163</v>
      </c>
      <c r="AU437" s="209" t="s">
        <v>89</v>
      </c>
      <c r="AV437" s="13" t="s">
        <v>89</v>
      </c>
      <c r="AW437" s="13" t="s">
        <v>42</v>
      </c>
      <c r="AX437" s="13" t="s">
        <v>82</v>
      </c>
      <c r="AY437" s="209" t="s">
        <v>152</v>
      </c>
    </row>
    <row r="438" spans="2:65" s="14" customFormat="1">
      <c r="B438" s="216"/>
      <c r="D438" s="196" t="s">
        <v>163</v>
      </c>
      <c r="E438" s="217" t="s">
        <v>5</v>
      </c>
      <c r="F438" s="218" t="s">
        <v>373</v>
      </c>
      <c r="H438" s="219">
        <v>1.488</v>
      </c>
      <c r="I438" s="220"/>
      <c r="L438" s="216"/>
      <c r="M438" s="221"/>
      <c r="N438" s="222"/>
      <c r="O438" s="222"/>
      <c r="P438" s="222"/>
      <c r="Q438" s="222"/>
      <c r="R438" s="222"/>
      <c r="S438" s="222"/>
      <c r="T438" s="223"/>
      <c r="AT438" s="217" t="s">
        <v>163</v>
      </c>
      <c r="AU438" s="217" t="s">
        <v>89</v>
      </c>
      <c r="AV438" s="14" t="s">
        <v>169</v>
      </c>
      <c r="AW438" s="14" t="s">
        <v>42</v>
      </c>
      <c r="AX438" s="14" t="s">
        <v>82</v>
      </c>
      <c r="AY438" s="217" t="s">
        <v>152</v>
      </c>
    </row>
    <row r="439" spans="2:65" s="15" customFormat="1">
      <c r="B439" s="224"/>
      <c r="D439" s="225" t="s">
        <v>163</v>
      </c>
      <c r="E439" s="226" t="s">
        <v>5</v>
      </c>
      <c r="F439" s="227" t="s">
        <v>170</v>
      </c>
      <c r="H439" s="228">
        <v>5.3570000000000002</v>
      </c>
      <c r="I439" s="229"/>
      <c r="L439" s="224"/>
      <c r="M439" s="230"/>
      <c r="N439" s="231"/>
      <c r="O439" s="231"/>
      <c r="P439" s="231"/>
      <c r="Q439" s="231"/>
      <c r="R439" s="231"/>
      <c r="S439" s="231"/>
      <c r="T439" s="232"/>
      <c r="AT439" s="233" t="s">
        <v>163</v>
      </c>
      <c r="AU439" s="233" t="s">
        <v>89</v>
      </c>
      <c r="AV439" s="15" t="s">
        <v>159</v>
      </c>
      <c r="AW439" s="15" t="s">
        <v>42</v>
      </c>
      <c r="AX439" s="15" t="s">
        <v>45</v>
      </c>
      <c r="AY439" s="233" t="s">
        <v>152</v>
      </c>
    </row>
    <row r="440" spans="2:65" s="1" customFormat="1" ht="31.5" customHeight="1">
      <c r="B440" s="183"/>
      <c r="C440" s="184" t="s">
        <v>506</v>
      </c>
      <c r="D440" s="184" t="s">
        <v>154</v>
      </c>
      <c r="E440" s="185" t="s">
        <v>507</v>
      </c>
      <c r="F440" s="186" t="s">
        <v>508</v>
      </c>
      <c r="G440" s="187" t="s">
        <v>247</v>
      </c>
      <c r="H440" s="188">
        <v>1.7729999999999999</v>
      </c>
      <c r="I440" s="189"/>
      <c r="J440" s="190">
        <f>ROUND(I440*H440,2)</f>
        <v>0</v>
      </c>
      <c r="K440" s="186" t="s">
        <v>158</v>
      </c>
      <c r="L440" s="43"/>
      <c r="M440" s="191" t="s">
        <v>5</v>
      </c>
      <c r="N440" s="192" t="s">
        <v>53</v>
      </c>
      <c r="O440" s="44"/>
      <c r="P440" s="193">
        <f>O440*H440</f>
        <v>0</v>
      </c>
      <c r="Q440" s="193">
        <v>0</v>
      </c>
      <c r="R440" s="193">
        <f>Q440*H440</f>
        <v>0</v>
      </c>
      <c r="S440" s="193">
        <v>7.5999999999999998E-2</v>
      </c>
      <c r="T440" s="194">
        <f>S440*H440</f>
        <v>0.13474799999999998</v>
      </c>
      <c r="AR440" s="25" t="s">
        <v>159</v>
      </c>
      <c r="AT440" s="25" t="s">
        <v>154</v>
      </c>
      <c r="AU440" s="25" t="s">
        <v>89</v>
      </c>
      <c r="AY440" s="25" t="s">
        <v>152</v>
      </c>
      <c r="BE440" s="195">
        <f>IF(N440="základní",J440,0)</f>
        <v>0</v>
      </c>
      <c r="BF440" s="195">
        <f>IF(N440="snížená",J440,0)</f>
        <v>0</v>
      </c>
      <c r="BG440" s="195">
        <f>IF(N440="zákl. přenesená",J440,0)</f>
        <v>0</v>
      </c>
      <c r="BH440" s="195">
        <f>IF(N440="sníž. přenesená",J440,0)</f>
        <v>0</v>
      </c>
      <c r="BI440" s="195">
        <f>IF(N440="nulová",J440,0)</f>
        <v>0</v>
      </c>
      <c r="BJ440" s="25" t="s">
        <v>45</v>
      </c>
      <c r="BK440" s="195">
        <f>ROUND(I440*H440,2)</f>
        <v>0</v>
      </c>
      <c r="BL440" s="25" t="s">
        <v>159</v>
      </c>
      <c r="BM440" s="25" t="s">
        <v>509</v>
      </c>
    </row>
    <row r="441" spans="2:65" s="1" customFormat="1" ht="40.5">
      <c r="B441" s="43"/>
      <c r="D441" s="196" t="s">
        <v>161</v>
      </c>
      <c r="F441" s="197" t="s">
        <v>510</v>
      </c>
      <c r="I441" s="198"/>
      <c r="L441" s="43"/>
      <c r="M441" s="199"/>
      <c r="N441" s="44"/>
      <c r="O441" s="44"/>
      <c r="P441" s="44"/>
      <c r="Q441" s="44"/>
      <c r="R441" s="44"/>
      <c r="S441" s="44"/>
      <c r="T441" s="72"/>
      <c r="AT441" s="25" t="s">
        <v>161</v>
      </c>
      <c r="AU441" s="25" t="s">
        <v>89</v>
      </c>
    </row>
    <row r="442" spans="2:65" s="12" customFormat="1">
      <c r="B442" s="200"/>
      <c r="D442" s="196" t="s">
        <v>163</v>
      </c>
      <c r="E442" s="201" t="s">
        <v>5</v>
      </c>
      <c r="F442" s="202" t="s">
        <v>511</v>
      </c>
      <c r="H442" s="203" t="s">
        <v>5</v>
      </c>
      <c r="I442" s="204"/>
      <c r="L442" s="200"/>
      <c r="M442" s="205"/>
      <c r="N442" s="206"/>
      <c r="O442" s="206"/>
      <c r="P442" s="206"/>
      <c r="Q442" s="206"/>
      <c r="R442" s="206"/>
      <c r="S442" s="206"/>
      <c r="T442" s="207"/>
      <c r="AT442" s="203" t="s">
        <v>163</v>
      </c>
      <c r="AU442" s="203" t="s">
        <v>89</v>
      </c>
      <c r="AV442" s="12" t="s">
        <v>45</v>
      </c>
      <c r="AW442" s="12" t="s">
        <v>42</v>
      </c>
      <c r="AX442" s="12" t="s">
        <v>82</v>
      </c>
      <c r="AY442" s="203" t="s">
        <v>152</v>
      </c>
    </row>
    <row r="443" spans="2:65" s="13" customFormat="1">
      <c r="B443" s="208"/>
      <c r="D443" s="196" t="s">
        <v>163</v>
      </c>
      <c r="E443" s="209" t="s">
        <v>5</v>
      </c>
      <c r="F443" s="210" t="s">
        <v>512</v>
      </c>
      <c r="H443" s="211">
        <v>1.7729999999999999</v>
      </c>
      <c r="I443" s="212"/>
      <c r="L443" s="208"/>
      <c r="M443" s="213"/>
      <c r="N443" s="214"/>
      <c r="O443" s="214"/>
      <c r="P443" s="214"/>
      <c r="Q443" s="214"/>
      <c r="R443" s="214"/>
      <c r="S443" s="214"/>
      <c r="T443" s="215"/>
      <c r="AT443" s="209" t="s">
        <v>163</v>
      </c>
      <c r="AU443" s="209" t="s">
        <v>89</v>
      </c>
      <c r="AV443" s="13" t="s">
        <v>89</v>
      </c>
      <c r="AW443" s="13" t="s">
        <v>42</v>
      </c>
      <c r="AX443" s="13" t="s">
        <v>82</v>
      </c>
      <c r="AY443" s="209" t="s">
        <v>152</v>
      </c>
    </row>
    <row r="444" spans="2:65" s="15" customFormat="1">
      <c r="B444" s="224"/>
      <c r="D444" s="225" t="s">
        <v>163</v>
      </c>
      <c r="E444" s="226" t="s">
        <v>5</v>
      </c>
      <c r="F444" s="227" t="s">
        <v>170</v>
      </c>
      <c r="H444" s="228">
        <v>1.7729999999999999</v>
      </c>
      <c r="I444" s="229"/>
      <c r="L444" s="224"/>
      <c r="M444" s="230"/>
      <c r="N444" s="231"/>
      <c r="O444" s="231"/>
      <c r="P444" s="231"/>
      <c r="Q444" s="231"/>
      <c r="R444" s="231"/>
      <c r="S444" s="231"/>
      <c r="T444" s="232"/>
      <c r="AT444" s="233" t="s">
        <v>163</v>
      </c>
      <c r="AU444" s="233" t="s">
        <v>89</v>
      </c>
      <c r="AV444" s="15" t="s">
        <v>159</v>
      </c>
      <c r="AW444" s="15" t="s">
        <v>42</v>
      </c>
      <c r="AX444" s="15" t="s">
        <v>45</v>
      </c>
      <c r="AY444" s="233" t="s">
        <v>152</v>
      </c>
    </row>
    <row r="445" spans="2:65" s="1" customFormat="1" ht="31.5" customHeight="1">
      <c r="B445" s="183"/>
      <c r="C445" s="184" t="s">
        <v>513</v>
      </c>
      <c r="D445" s="184" t="s">
        <v>154</v>
      </c>
      <c r="E445" s="185" t="s">
        <v>514</v>
      </c>
      <c r="F445" s="186" t="s">
        <v>515</v>
      </c>
      <c r="G445" s="187" t="s">
        <v>201</v>
      </c>
      <c r="H445" s="188">
        <v>9.6</v>
      </c>
      <c r="I445" s="189"/>
      <c r="J445" s="190">
        <f>ROUND(I445*H445,2)</f>
        <v>0</v>
      </c>
      <c r="K445" s="186" t="s">
        <v>158</v>
      </c>
      <c r="L445" s="43"/>
      <c r="M445" s="191" t="s">
        <v>5</v>
      </c>
      <c r="N445" s="192" t="s">
        <v>53</v>
      </c>
      <c r="O445" s="44"/>
      <c r="P445" s="193">
        <f>O445*H445</f>
        <v>0</v>
      </c>
      <c r="Q445" s="193">
        <v>3.3400000000000001E-3</v>
      </c>
      <c r="R445" s="193">
        <f>Q445*H445</f>
        <v>3.2064000000000002E-2</v>
      </c>
      <c r="S445" s="193">
        <v>0.159</v>
      </c>
      <c r="T445" s="194">
        <f>S445*H445</f>
        <v>1.5264</v>
      </c>
      <c r="AR445" s="25" t="s">
        <v>159</v>
      </c>
      <c r="AT445" s="25" t="s">
        <v>154</v>
      </c>
      <c r="AU445" s="25" t="s">
        <v>89</v>
      </c>
      <c r="AY445" s="25" t="s">
        <v>152</v>
      </c>
      <c r="BE445" s="195">
        <f>IF(N445="základní",J445,0)</f>
        <v>0</v>
      </c>
      <c r="BF445" s="195">
        <f>IF(N445="snížená",J445,0)</f>
        <v>0</v>
      </c>
      <c r="BG445" s="195">
        <f>IF(N445="zákl. přenesená",J445,0)</f>
        <v>0</v>
      </c>
      <c r="BH445" s="195">
        <f>IF(N445="sníž. přenesená",J445,0)</f>
        <v>0</v>
      </c>
      <c r="BI445" s="195">
        <f>IF(N445="nulová",J445,0)</f>
        <v>0</v>
      </c>
      <c r="BJ445" s="25" t="s">
        <v>45</v>
      </c>
      <c r="BK445" s="195">
        <f>ROUND(I445*H445,2)</f>
        <v>0</v>
      </c>
      <c r="BL445" s="25" t="s">
        <v>159</v>
      </c>
      <c r="BM445" s="25" t="s">
        <v>516</v>
      </c>
    </row>
    <row r="446" spans="2:65" s="1" customFormat="1" ht="54">
      <c r="B446" s="43"/>
      <c r="D446" s="196" t="s">
        <v>161</v>
      </c>
      <c r="F446" s="197" t="s">
        <v>517</v>
      </c>
      <c r="I446" s="198"/>
      <c r="L446" s="43"/>
      <c r="M446" s="199"/>
      <c r="N446" s="44"/>
      <c r="O446" s="44"/>
      <c r="P446" s="44"/>
      <c r="Q446" s="44"/>
      <c r="R446" s="44"/>
      <c r="S446" s="44"/>
      <c r="T446" s="72"/>
      <c r="AT446" s="25" t="s">
        <v>161</v>
      </c>
      <c r="AU446" s="25" t="s">
        <v>89</v>
      </c>
    </row>
    <row r="447" spans="2:65" s="12" customFormat="1">
      <c r="B447" s="200"/>
      <c r="D447" s="196" t="s">
        <v>163</v>
      </c>
      <c r="E447" s="201" t="s">
        <v>5</v>
      </c>
      <c r="F447" s="202" t="s">
        <v>203</v>
      </c>
      <c r="H447" s="203" t="s">
        <v>5</v>
      </c>
      <c r="I447" s="204"/>
      <c r="L447" s="200"/>
      <c r="M447" s="205"/>
      <c r="N447" s="206"/>
      <c r="O447" s="206"/>
      <c r="P447" s="206"/>
      <c r="Q447" s="206"/>
      <c r="R447" s="206"/>
      <c r="S447" s="206"/>
      <c r="T447" s="207"/>
      <c r="AT447" s="203" t="s">
        <v>163</v>
      </c>
      <c r="AU447" s="203" t="s">
        <v>89</v>
      </c>
      <c r="AV447" s="12" t="s">
        <v>45</v>
      </c>
      <c r="AW447" s="12" t="s">
        <v>42</v>
      </c>
      <c r="AX447" s="12" t="s">
        <v>82</v>
      </c>
      <c r="AY447" s="203" t="s">
        <v>152</v>
      </c>
    </row>
    <row r="448" spans="2:65" s="12" customFormat="1">
      <c r="B448" s="200"/>
      <c r="D448" s="196" t="s">
        <v>163</v>
      </c>
      <c r="E448" s="201" t="s">
        <v>5</v>
      </c>
      <c r="F448" s="202" t="s">
        <v>518</v>
      </c>
      <c r="H448" s="203" t="s">
        <v>5</v>
      </c>
      <c r="I448" s="204"/>
      <c r="L448" s="200"/>
      <c r="M448" s="205"/>
      <c r="N448" s="206"/>
      <c r="O448" s="206"/>
      <c r="P448" s="206"/>
      <c r="Q448" s="206"/>
      <c r="R448" s="206"/>
      <c r="S448" s="206"/>
      <c r="T448" s="207"/>
      <c r="AT448" s="203" t="s">
        <v>163</v>
      </c>
      <c r="AU448" s="203" t="s">
        <v>89</v>
      </c>
      <c r="AV448" s="12" t="s">
        <v>45</v>
      </c>
      <c r="AW448" s="12" t="s">
        <v>42</v>
      </c>
      <c r="AX448" s="12" t="s">
        <v>82</v>
      </c>
      <c r="AY448" s="203" t="s">
        <v>152</v>
      </c>
    </row>
    <row r="449" spans="2:65" s="13" customFormat="1">
      <c r="B449" s="208"/>
      <c r="D449" s="196" t="s">
        <v>163</v>
      </c>
      <c r="E449" s="209" t="s">
        <v>5</v>
      </c>
      <c r="F449" s="210" t="s">
        <v>519</v>
      </c>
      <c r="H449" s="211">
        <v>9.6</v>
      </c>
      <c r="I449" s="212"/>
      <c r="L449" s="208"/>
      <c r="M449" s="213"/>
      <c r="N449" s="214"/>
      <c r="O449" s="214"/>
      <c r="P449" s="214"/>
      <c r="Q449" s="214"/>
      <c r="R449" s="214"/>
      <c r="S449" s="214"/>
      <c r="T449" s="215"/>
      <c r="AT449" s="209" t="s">
        <v>163</v>
      </c>
      <c r="AU449" s="209" t="s">
        <v>89</v>
      </c>
      <c r="AV449" s="13" t="s">
        <v>89</v>
      </c>
      <c r="AW449" s="13" t="s">
        <v>42</v>
      </c>
      <c r="AX449" s="13" t="s">
        <v>82</v>
      </c>
      <c r="AY449" s="209" t="s">
        <v>152</v>
      </c>
    </row>
    <row r="450" spans="2:65" s="15" customFormat="1">
      <c r="B450" s="224"/>
      <c r="D450" s="225" t="s">
        <v>163</v>
      </c>
      <c r="E450" s="226" t="s">
        <v>5</v>
      </c>
      <c r="F450" s="227" t="s">
        <v>170</v>
      </c>
      <c r="H450" s="228">
        <v>9.6</v>
      </c>
      <c r="I450" s="229"/>
      <c r="L450" s="224"/>
      <c r="M450" s="230"/>
      <c r="N450" s="231"/>
      <c r="O450" s="231"/>
      <c r="P450" s="231"/>
      <c r="Q450" s="231"/>
      <c r="R450" s="231"/>
      <c r="S450" s="231"/>
      <c r="T450" s="232"/>
      <c r="AT450" s="233" t="s">
        <v>163</v>
      </c>
      <c r="AU450" s="233" t="s">
        <v>89</v>
      </c>
      <c r="AV450" s="15" t="s">
        <v>159</v>
      </c>
      <c r="AW450" s="15" t="s">
        <v>42</v>
      </c>
      <c r="AX450" s="15" t="s">
        <v>45</v>
      </c>
      <c r="AY450" s="233" t="s">
        <v>152</v>
      </c>
    </row>
    <row r="451" spans="2:65" s="1" customFormat="1" ht="22.5" customHeight="1">
      <c r="B451" s="183"/>
      <c r="C451" s="184" t="s">
        <v>520</v>
      </c>
      <c r="D451" s="184" t="s">
        <v>154</v>
      </c>
      <c r="E451" s="185" t="s">
        <v>521</v>
      </c>
      <c r="F451" s="186" t="s">
        <v>522</v>
      </c>
      <c r="G451" s="187" t="s">
        <v>201</v>
      </c>
      <c r="H451" s="188">
        <v>94.82</v>
      </c>
      <c r="I451" s="189"/>
      <c r="J451" s="190">
        <f>ROUND(I451*H451,2)</f>
        <v>0</v>
      </c>
      <c r="K451" s="186" t="s">
        <v>158</v>
      </c>
      <c r="L451" s="43"/>
      <c r="M451" s="191" t="s">
        <v>5</v>
      </c>
      <c r="N451" s="192" t="s">
        <v>53</v>
      </c>
      <c r="O451" s="44"/>
      <c r="P451" s="193">
        <f>O451*H451</f>
        <v>0</v>
      </c>
      <c r="Q451" s="193">
        <v>0</v>
      </c>
      <c r="R451" s="193">
        <f>Q451*H451</f>
        <v>0</v>
      </c>
      <c r="S451" s="193">
        <v>0</v>
      </c>
      <c r="T451" s="194">
        <f>S451*H451</f>
        <v>0</v>
      </c>
      <c r="AR451" s="25" t="s">
        <v>159</v>
      </c>
      <c r="AT451" s="25" t="s">
        <v>154</v>
      </c>
      <c r="AU451" s="25" t="s">
        <v>89</v>
      </c>
      <c r="AY451" s="25" t="s">
        <v>152</v>
      </c>
      <c r="BE451" s="195">
        <f>IF(N451="základní",J451,0)</f>
        <v>0</v>
      </c>
      <c r="BF451" s="195">
        <f>IF(N451="snížená",J451,0)</f>
        <v>0</v>
      </c>
      <c r="BG451" s="195">
        <f>IF(N451="zákl. přenesená",J451,0)</f>
        <v>0</v>
      </c>
      <c r="BH451" s="195">
        <f>IF(N451="sníž. přenesená",J451,0)</f>
        <v>0</v>
      </c>
      <c r="BI451" s="195">
        <f>IF(N451="nulová",J451,0)</f>
        <v>0</v>
      </c>
      <c r="BJ451" s="25" t="s">
        <v>45</v>
      </c>
      <c r="BK451" s="195">
        <f>ROUND(I451*H451,2)</f>
        <v>0</v>
      </c>
      <c r="BL451" s="25" t="s">
        <v>159</v>
      </c>
      <c r="BM451" s="25" t="s">
        <v>523</v>
      </c>
    </row>
    <row r="452" spans="2:65" s="12" customFormat="1">
      <c r="B452" s="200"/>
      <c r="D452" s="196" t="s">
        <v>163</v>
      </c>
      <c r="E452" s="201" t="s">
        <v>5</v>
      </c>
      <c r="F452" s="202" t="s">
        <v>211</v>
      </c>
      <c r="H452" s="203" t="s">
        <v>5</v>
      </c>
      <c r="I452" s="204"/>
      <c r="L452" s="200"/>
      <c r="M452" s="205"/>
      <c r="N452" s="206"/>
      <c r="O452" s="206"/>
      <c r="P452" s="206"/>
      <c r="Q452" s="206"/>
      <c r="R452" s="206"/>
      <c r="S452" s="206"/>
      <c r="T452" s="207"/>
      <c r="AT452" s="203" t="s">
        <v>163</v>
      </c>
      <c r="AU452" s="203" t="s">
        <v>89</v>
      </c>
      <c r="AV452" s="12" t="s">
        <v>45</v>
      </c>
      <c r="AW452" s="12" t="s">
        <v>42</v>
      </c>
      <c r="AX452" s="12" t="s">
        <v>82</v>
      </c>
      <c r="AY452" s="203" t="s">
        <v>152</v>
      </c>
    </row>
    <row r="453" spans="2:65" s="12" customFormat="1">
      <c r="B453" s="200"/>
      <c r="D453" s="196" t="s">
        <v>163</v>
      </c>
      <c r="E453" s="201" t="s">
        <v>5</v>
      </c>
      <c r="F453" s="202" t="s">
        <v>165</v>
      </c>
      <c r="H453" s="203" t="s">
        <v>5</v>
      </c>
      <c r="I453" s="204"/>
      <c r="L453" s="200"/>
      <c r="M453" s="205"/>
      <c r="N453" s="206"/>
      <c r="O453" s="206"/>
      <c r="P453" s="206"/>
      <c r="Q453" s="206"/>
      <c r="R453" s="206"/>
      <c r="S453" s="206"/>
      <c r="T453" s="207"/>
      <c r="AT453" s="203" t="s">
        <v>163</v>
      </c>
      <c r="AU453" s="203" t="s">
        <v>89</v>
      </c>
      <c r="AV453" s="12" t="s">
        <v>45</v>
      </c>
      <c r="AW453" s="12" t="s">
        <v>42</v>
      </c>
      <c r="AX453" s="12" t="s">
        <v>82</v>
      </c>
      <c r="AY453" s="203" t="s">
        <v>152</v>
      </c>
    </row>
    <row r="454" spans="2:65" s="13" customFormat="1">
      <c r="B454" s="208"/>
      <c r="D454" s="196" t="s">
        <v>163</v>
      </c>
      <c r="E454" s="209" t="s">
        <v>5</v>
      </c>
      <c r="F454" s="210" t="s">
        <v>524</v>
      </c>
      <c r="H454" s="211">
        <v>67.2</v>
      </c>
      <c r="I454" s="212"/>
      <c r="L454" s="208"/>
      <c r="M454" s="213"/>
      <c r="N454" s="214"/>
      <c r="O454" s="214"/>
      <c r="P454" s="214"/>
      <c r="Q454" s="214"/>
      <c r="R454" s="214"/>
      <c r="S454" s="214"/>
      <c r="T454" s="215"/>
      <c r="AT454" s="209" t="s">
        <v>163</v>
      </c>
      <c r="AU454" s="209" t="s">
        <v>89</v>
      </c>
      <c r="AV454" s="13" t="s">
        <v>89</v>
      </c>
      <c r="AW454" s="13" t="s">
        <v>42</v>
      </c>
      <c r="AX454" s="13" t="s">
        <v>82</v>
      </c>
      <c r="AY454" s="209" t="s">
        <v>152</v>
      </c>
    </row>
    <row r="455" spans="2:65" s="14" customFormat="1">
      <c r="B455" s="216"/>
      <c r="D455" s="196" t="s">
        <v>163</v>
      </c>
      <c r="E455" s="217" t="s">
        <v>5</v>
      </c>
      <c r="F455" s="218" t="s">
        <v>525</v>
      </c>
      <c r="H455" s="219">
        <v>67.2</v>
      </c>
      <c r="I455" s="220"/>
      <c r="L455" s="216"/>
      <c r="M455" s="221"/>
      <c r="N455" s="222"/>
      <c r="O455" s="222"/>
      <c r="P455" s="222"/>
      <c r="Q455" s="222"/>
      <c r="R455" s="222"/>
      <c r="S455" s="222"/>
      <c r="T455" s="223"/>
      <c r="AT455" s="217" t="s">
        <v>163</v>
      </c>
      <c r="AU455" s="217" t="s">
        <v>89</v>
      </c>
      <c r="AV455" s="14" t="s">
        <v>169</v>
      </c>
      <c r="AW455" s="14" t="s">
        <v>42</v>
      </c>
      <c r="AX455" s="14" t="s">
        <v>82</v>
      </c>
      <c r="AY455" s="217" t="s">
        <v>152</v>
      </c>
    </row>
    <row r="456" spans="2:65" s="12" customFormat="1">
      <c r="B456" s="200"/>
      <c r="D456" s="196" t="s">
        <v>163</v>
      </c>
      <c r="E456" s="201" t="s">
        <v>5</v>
      </c>
      <c r="F456" s="202" t="s">
        <v>242</v>
      </c>
      <c r="H456" s="203" t="s">
        <v>5</v>
      </c>
      <c r="I456" s="204"/>
      <c r="L456" s="200"/>
      <c r="M456" s="205"/>
      <c r="N456" s="206"/>
      <c r="O456" s="206"/>
      <c r="P456" s="206"/>
      <c r="Q456" s="206"/>
      <c r="R456" s="206"/>
      <c r="S456" s="206"/>
      <c r="T456" s="207"/>
      <c r="AT456" s="203" t="s">
        <v>163</v>
      </c>
      <c r="AU456" s="203" t="s">
        <v>89</v>
      </c>
      <c r="AV456" s="12" t="s">
        <v>45</v>
      </c>
      <c r="AW456" s="12" t="s">
        <v>42</v>
      </c>
      <c r="AX456" s="12" t="s">
        <v>82</v>
      </c>
      <c r="AY456" s="203" t="s">
        <v>152</v>
      </c>
    </row>
    <row r="457" spans="2:65" s="13" customFormat="1">
      <c r="B457" s="208"/>
      <c r="D457" s="196" t="s">
        <v>163</v>
      </c>
      <c r="E457" s="209" t="s">
        <v>5</v>
      </c>
      <c r="F457" s="210" t="s">
        <v>526</v>
      </c>
      <c r="H457" s="211">
        <v>13.2</v>
      </c>
      <c r="I457" s="212"/>
      <c r="L457" s="208"/>
      <c r="M457" s="213"/>
      <c r="N457" s="214"/>
      <c r="O457" s="214"/>
      <c r="P457" s="214"/>
      <c r="Q457" s="214"/>
      <c r="R457" s="214"/>
      <c r="S457" s="214"/>
      <c r="T457" s="215"/>
      <c r="AT457" s="209" t="s">
        <v>163</v>
      </c>
      <c r="AU457" s="209" t="s">
        <v>89</v>
      </c>
      <c r="AV457" s="13" t="s">
        <v>89</v>
      </c>
      <c r="AW457" s="13" t="s">
        <v>42</v>
      </c>
      <c r="AX457" s="13" t="s">
        <v>82</v>
      </c>
      <c r="AY457" s="209" t="s">
        <v>152</v>
      </c>
    </row>
    <row r="458" spans="2:65" s="14" customFormat="1">
      <c r="B458" s="216"/>
      <c r="D458" s="196" t="s">
        <v>163</v>
      </c>
      <c r="E458" s="217" t="s">
        <v>5</v>
      </c>
      <c r="F458" s="218" t="s">
        <v>527</v>
      </c>
      <c r="H458" s="219">
        <v>13.2</v>
      </c>
      <c r="I458" s="220"/>
      <c r="L458" s="216"/>
      <c r="M458" s="221"/>
      <c r="N458" s="222"/>
      <c r="O458" s="222"/>
      <c r="P458" s="222"/>
      <c r="Q458" s="222"/>
      <c r="R458" s="222"/>
      <c r="S458" s="222"/>
      <c r="T458" s="223"/>
      <c r="AT458" s="217" t="s">
        <v>163</v>
      </c>
      <c r="AU458" s="217" t="s">
        <v>89</v>
      </c>
      <c r="AV458" s="14" t="s">
        <v>169</v>
      </c>
      <c r="AW458" s="14" t="s">
        <v>42</v>
      </c>
      <c r="AX458" s="14" t="s">
        <v>82</v>
      </c>
      <c r="AY458" s="217" t="s">
        <v>152</v>
      </c>
    </row>
    <row r="459" spans="2:65" s="12" customFormat="1">
      <c r="B459" s="200"/>
      <c r="D459" s="196" t="s">
        <v>163</v>
      </c>
      <c r="E459" s="201" t="s">
        <v>5</v>
      </c>
      <c r="F459" s="202" t="s">
        <v>479</v>
      </c>
      <c r="H459" s="203" t="s">
        <v>5</v>
      </c>
      <c r="I459" s="204"/>
      <c r="L459" s="200"/>
      <c r="M459" s="205"/>
      <c r="N459" s="206"/>
      <c r="O459" s="206"/>
      <c r="P459" s="206"/>
      <c r="Q459" s="206"/>
      <c r="R459" s="206"/>
      <c r="S459" s="206"/>
      <c r="T459" s="207"/>
      <c r="AT459" s="203" t="s">
        <v>163</v>
      </c>
      <c r="AU459" s="203" t="s">
        <v>89</v>
      </c>
      <c r="AV459" s="12" t="s">
        <v>45</v>
      </c>
      <c r="AW459" s="12" t="s">
        <v>42</v>
      </c>
      <c r="AX459" s="12" t="s">
        <v>82</v>
      </c>
      <c r="AY459" s="203" t="s">
        <v>152</v>
      </c>
    </row>
    <row r="460" spans="2:65" s="13" customFormat="1">
      <c r="B460" s="208"/>
      <c r="D460" s="196" t="s">
        <v>163</v>
      </c>
      <c r="E460" s="209" t="s">
        <v>5</v>
      </c>
      <c r="F460" s="210" t="s">
        <v>528</v>
      </c>
      <c r="H460" s="211">
        <v>8.82</v>
      </c>
      <c r="I460" s="212"/>
      <c r="L460" s="208"/>
      <c r="M460" s="213"/>
      <c r="N460" s="214"/>
      <c r="O460" s="214"/>
      <c r="P460" s="214"/>
      <c r="Q460" s="214"/>
      <c r="R460" s="214"/>
      <c r="S460" s="214"/>
      <c r="T460" s="215"/>
      <c r="AT460" s="209" t="s">
        <v>163</v>
      </c>
      <c r="AU460" s="209" t="s">
        <v>89</v>
      </c>
      <c r="AV460" s="13" t="s">
        <v>89</v>
      </c>
      <c r="AW460" s="13" t="s">
        <v>42</v>
      </c>
      <c r="AX460" s="13" t="s">
        <v>82</v>
      </c>
      <c r="AY460" s="209" t="s">
        <v>152</v>
      </c>
    </row>
    <row r="461" spans="2:65" s="14" customFormat="1">
      <c r="B461" s="216"/>
      <c r="D461" s="196" t="s">
        <v>163</v>
      </c>
      <c r="E461" s="217" t="s">
        <v>5</v>
      </c>
      <c r="F461" s="218" t="s">
        <v>529</v>
      </c>
      <c r="H461" s="219">
        <v>8.82</v>
      </c>
      <c r="I461" s="220"/>
      <c r="L461" s="216"/>
      <c r="M461" s="221"/>
      <c r="N461" s="222"/>
      <c r="O461" s="222"/>
      <c r="P461" s="222"/>
      <c r="Q461" s="222"/>
      <c r="R461" s="222"/>
      <c r="S461" s="222"/>
      <c r="T461" s="223"/>
      <c r="AT461" s="217" t="s">
        <v>163</v>
      </c>
      <c r="AU461" s="217" t="s">
        <v>89</v>
      </c>
      <c r="AV461" s="14" t="s">
        <v>169</v>
      </c>
      <c r="AW461" s="14" t="s">
        <v>42</v>
      </c>
      <c r="AX461" s="14" t="s">
        <v>82</v>
      </c>
      <c r="AY461" s="217" t="s">
        <v>152</v>
      </c>
    </row>
    <row r="462" spans="2:65" s="12" customFormat="1">
      <c r="B462" s="200"/>
      <c r="D462" s="196" t="s">
        <v>163</v>
      </c>
      <c r="E462" s="201" t="s">
        <v>5</v>
      </c>
      <c r="F462" s="202" t="s">
        <v>530</v>
      </c>
      <c r="H462" s="203" t="s">
        <v>5</v>
      </c>
      <c r="I462" s="204"/>
      <c r="L462" s="200"/>
      <c r="M462" s="205"/>
      <c r="N462" s="206"/>
      <c r="O462" s="206"/>
      <c r="P462" s="206"/>
      <c r="Q462" s="206"/>
      <c r="R462" s="206"/>
      <c r="S462" s="206"/>
      <c r="T462" s="207"/>
      <c r="AT462" s="203" t="s">
        <v>163</v>
      </c>
      <c r="AU462" s="203" t="s">
        <v>89</v>
      </c>
      <c r="AV462" s="12" t="s">
        <v>45</v>
      </c>
      <c r="AW462" s="12" t="s">
        <v>42</v>
      </c>
      <c r="AX462" s="12" t="s">
        <v>82</v>
      </c>
      <c r="AY462" s="203" t="s">
        <v>152</v>
      </c>
    </row>
    <row r="463" spans="2:65" s="13" customFormat="1">
      <c r="B463" s="208"/>
      <c r="D463" s="196" t="s">
        <v>163</v>
      </c>
      <c r="E463" s="209" t="s">
        <v>5</v>
      </c>
      <c r="F463" s="210" t="s">
        <v>531</v>
      </c>
      <c r="H463" s="211">
        <v>3.2</v>
      </c>
      <c r="I463" s="212"/>
      <c r="L463" s="208"/>
      <c r="M463" s="213"/>
      <c r="N463" s="214"/>
      <c r="O463" s="214"/>
      <c r="P463" s="214"/>
      <c r="Q463" s="214"/>
      <c r="R463" s="214"/>
      <c r="S463" s="214"/>
      <c r="T463" s="215"/>
      <c r="AT463" s="209" t="s">
        <v>163</v>
      </c>
      <c r="AU463" s="209" t="s">
        <v>89</v>
      </c>
      <c r="AV463" s="13" t="s">
        <v>89</v>
      </c>
      <c r="AW463" s="13" t="s">
        <v>42</v>
      </c>
      <c r="AX463" s="13" t="s">
        <v>82</v>
      </c>
      <c r="AY463" s="209" t="s">
        <v>152</v>
      </c>
    </row>
    <row r="464" spans="2:65" s="14" customFormat="1">
      <c r="B464" s="216"/>
      <c r="D464" s="196" t="s">
        <v>163</v>
      </c>
      <c r="E464" s="217" t="s">
        <v>5</v>
      </c>
      <c r="F464" s="218" t="s">
        <v>532</v>
      </c>
      <c r="H464" s="219">
        <v>3.2</v>
      </c>
      <c r="I464" s="220"/>
      <c r="L464" s="216"/>
      <c r="M464" s="221"/>
      <c r="N464" s="222"/>
      <c r="O464" s="222"/>
      <c r="P464" s="222"/>
      <c r="Q464" s="222"/>
      <c r="R464" s="222"/>
      <c r="S464" s="222"/>
      <c r="T464" s="223"/>
      <c r="AT464" s="217" t="s">
        <v>163</v>
      </c>
      <c r="AU464" s="217" t="s">
        <v>89</v>
      </c>
      <c r="AV464" s="14" t="s">
        <v>169</v>
      </c>
      <c r="AW464" s="14" t="s">
        <v>42</v>
      </c>
      <c r="AX464" s="14" t="s">
        <v>82</v>
      </c>
      <c r="AY464" s="217" t="s">
        <v>152</v>
      </c>
    </row>
    <row r="465" spans="2:65" s="12" customFormat="1">
      <c r="B465" s="200"/>
      <c r="D465" s="196" t="s">
        <v>163</v>
      </c>
      <c r="E465" s="201" t="s">
        <v>5</v>
      </c>
      <c r="F465" s="202" t="s">
        <v>533</v>
      </c>
      <c r="H465" s="203" t="s">
        <v>5</v>
      </c>
      <c r="I465" s="204"/>
      <c r="L465" s="200"/>
      <c r="M465" s="205"/>
      <c r="N465" s="206"/>
      <c r="O465" s="206"/>
      <c r="P465" s="206"/>
      <c r="Q465" s="206"/>
      <c r="R465" s="206"/>
      <c r="S465" s="206"/>
      <c r="T465" s="207"/>
      <c r="AT465" s="203" t="s">
        <v>163</v>
      </c>
      <c r="AU465" s="203" t="s">
        <v>89</v>
      </c>
      <c r="AV465" s="12" t="s">
        <v>45</v>
      </c>
      <c r="AW465" s="12" t="s">
        <v>42</v>
      </c>
      <c r="AX465" s="12" t="s">
        <v>82</v>
      </c>
      <c r="AY465" s="203" t="s">
        <v>152</v>
      </c>
    </row>
    <row r="466" spans="2:65" s="13" customFormat="1">
      <c r="B466" s="208"/>
      <c r="D466" s="196" t="s">
        <v>163</v>
      </c>
      <c r="E466" s="209" t="s">
        <v>5</v>
      </c>
      <c r="F466" s="210" t="s">
        <v>534</v>
      </c>
      <c r="H466" s="211">
        <v>2.4</v>
      </c>
      <c r="I466" s="212"/>
      <c r="L466" s="208"/>
      <c r="M466" s="213"/>
      <c r="N466" s="214"/>
      <c r="O466" s="214"/>
      <c r="P466" s="214"/>
      <c r="Q466" s="214"/>
      <c r="R466" s="214"/>
      <c r="S466" s="214"/>
      <c r="T466" s="215"/>
      <c r="AT466" s="209" t="s">
        <v>163</v>
      </c>
      <c r="AU466" s="209" t="s">
        <v>89</v>
      </c>
      <c r="AV466" s="13" t="s">
        <v>89</v>
      </c>
      <c r="AW466" s="13" t="s">
        <v>42</v>
      </c>
      <c r="AX466" s="13" t="s">
        <v>82</v>
      </c>
      <c r="AY466" s="209" t="s">
        <v>152</v>
      </c>
    </row>
    <row r="467" spans="2:65" s="14" customFormat="1">
      <c r="B467" s="216"/>
      <c r="D467" s="196" t="s">
        <v>163</v>
      </c>
      <c r="E467" s="217" t="s">
        <v>5</v>
      </c>
      <c r="F467" s="218" t="s">
        <v>535</v>
      </c>
      <c r="H467" s="219">
        <v>2.4</v>
      </c>
      <c r="I467" s="220"/>
      <c r="L467" s="216"/>
      <c r="M467" s="221"/>
      <c r="N467" s="222"/>
      <c r="O467" s="222"/>
      <c r="P467" s="222"/>
      <c r="Q467" s="222"/>
      <c r="R467" s="222"/>
      <c r="S467" s="222"/>
      <c r="T467" s="223"/>
      <c r="AT467" s="217" t="s">
        <v>163</v>
      </c>
      <c r="AU467" s="217" t="s">
        <v>89</v>
      </c>
      <c r="AV467" s="14" t="s">
        <v>169</v>
      </c>
      <c r="AW467" s="14" t="s">
        <v>42</v>
      </c>
      <c r="AX467" s="14" t="s">
        <v>82</v>
      </c>
      <c r="AY467" s="217" t="s">
        <v>152</v>
      </c>
    </row>
    <row r="468" spans="2:65" s="15" customFormat="1">
      <c r="B468" s="224"/>
      <c r="D468" s="225" t="s">
        <v>163</v>
      </c>
      <c r="E468" s="226" t="s">
        <v>5</v>
      </c>
      <c r="F468" s="227" t="s">
        <v>170</v>
      </c>
      <c r="H468" s="228">
        <v>94.82</v>
      </c>
      <c r="I468" s="229"/>
      <c r="L468" s="224"/>
      <c r="M468" s="230"/>
      <c r="N468" s="231"/>
      <c r="O468" s="231"/>
      <c r="P468" s="231"/>
      <c r="Q468" s="231"/>
      <c r="R468" s="231"/>
      <c r="S468" s="231"/>
      <c r="T468" s="232"/>
      <c r="AT468" s="233" t="s">
        <v>163</v>
      </c>
      <c r="AU468" s="233" t="s">
        <v>89</v>
      </c>
      <c r="AV468" s="15" t="s">
        <v>159</v>
      </c>
      <c r="AW468" s="15" t="s">
        <v>42</v>
      </c>
      <c r="AX468" s="15" t="s">
        <v>45</v>
      </c>
      <c r="AY468" s="233" t="s">
        <v>152</v>
      </c>
    </row>
    <row r="469" spans="2:65" s="1" customFormat="1" ht="22.5" customHeight="1">
      <c r="B469" s="183"/>
      <c r="C469" s="184" t="s">
        <v>536</v>
      </c>
      <c r="D469" s="184" t="s">
        <v>154</v>
      </c>
      <c r="E469" s="185" t="s">
        <v>537</v>
      </c>
      <c r="F469" s="186" t="s">
        <v>538</v>
      </c>
      <c r="G469" s="187" t="s">
        <v>201</v>
      </c>
      <c r="H469" s="188">
        <v>76.02</v>
      </c>
      <c r="I469" s="189"/>
      <c r="J469" s="190">
        <f>ROUND(I469*H469,2)</f>
        <v>0</v>
      </c>
      <c r="K469" s="186" t="s">
        <v>158</v>
      </c>
      <c r="L469" s="43"/>
      <c r="M469" s="191" t="s">
        <v>5</v>
      </c>
      <c r="N469" s="192" t="s">
        <v>53</v>
      </c>
      <c r="O469" s="44"/>
      <c r="P469" s="193">
        <f>O469*H469</f>
        <v>0</v>
      </c>
      <c r="Q469" s="193">
        <v>1.0000000000000001E-5</v>
      </c>
      <c r="R469" s="193">
        <f>Q469*H469</f>
        <v>7.6020000000000005E-4</v>
      </c>
      <c r="S469" s="193">
        <v>0</v>
      </c>
      <c r="T469" s="194">
        <f>S469*H469</f>
        <v>0</v>
      </c>
      <c r="AR469" s="25" t="s">
        <v>159</v>
      </c>
      <c r="AT469" s="25" t="s">
        <v>154</v>
      </c>
      <c r="AU469" s="25" t="s">
        <v>89</v>
      </c>
      <c r="AY469" s="25" t="s">
        <v>152</v>
      </c>
      <c r="BE469" s="195">
        <f>IF(N469="základní",J469,0)</f>
        <v>0</v>
      </c>
      <c r="BF469" s="195">
        <f>IF(N469="snížená",J469,0)</f>
        <v>0</v>
      </c>
      <c r="BG469" s="195">
        <f>IF(N469="zákl. přenesená",J469,0)</f>
        <v>0</v>
      </c>
      <c r="BH469" s="195">
        <f>IF(N469="sníž. přenesená",J469,0)</f>
        <v>0</v>
      </c>
      <c r="BI469" s="195">
        <f>IF(N469="nulová",J469,0)</f>
        <v>0</v>
      </c>
      <c r="BJ469" s="25" t="s">
        <v>45</v>
      </c>
      <c r="BK469" s="195">
        <f>ROUND(I469*H469,2)</f>
        <v>0</v>
      </c>
      <c r="BL469" s="25" t="s">
        <v>159</v>
      </c>
      <c r="BM469" s="25" t="s">
        <v>539</v>
      </c>
    </row>
    <row r="470" spans="2:65" s="12" customFormat="1">
      <c r="B470" s="200"/>
      <c r="D470" s="196" t="s">
        <v>163</v>
      </c>
      <c r="E470" s="201" t="s">
        <v>5</v>
      </c>
      <c r="F470" s="202" t="s">
        <v>211</v>
      </c>
      <c r="H470" s="203" t="s">
        <v>5</v>
      </c>
      <c r="I470" s="204"/>
      <c r="L470" s="200"/>
      <c r="M470" s="205"/>
      <c r="N470" s="206"/>
      <c r="O470" s="206"/>
      <c r="P470" s="206"/>
      <c r="Q470" s="206"/>
      <c r="R470" s="206"/>
      <c r="S470" s="206"/>
      <c r="T470" s="207"/>
      <c r="AT470" s="203" t="s">
        <v>163</v>
      </c>
      <c r="AU470" s="203" t="s">
        <v>89</v>
      </c>
      <c r="AV470" s="12" t="s">
        <v>45</v>
      </c>
      <c r="AW470" s="12" t="s">
        <v>42</v>
      </c>
      <c r="AX470" s="12" t="s">
        <v>82</v>
      </c>
      <c r="AY470" s="203" t="s">
        <v>152</v>
      </c>
    </row>
    <row r="471" spans="2:65" s="12" customFormat="1">
      <c r="B471" s="200"/>
      <c r="D471" s="196" t="s">
        <v>163</v>
      </c>
      <c r="E471" s="201" t="s">
        <v>5</v>
      </c>
      <c r="F471" s="202" t="s">
        <v>165</v>
      </c>
      <c r="H471" s="203" t="s">
        <v>5</v>
      </c>
      <c r="I471" s="204"/>
      <c r="L471" s="200"/>
      <c r="M471" s="205"/>
      <c r="N471" s="206"/>
      <c r="O471" s="206"/>
      <c r="P471" s="206"/>
      <c r="Q471" s="206"/>
      <c r="R471" s="206"/>
      <c r="S471" s="206"/>
      <c r="T471" s="207"/>
      <c r="AT471" s="203" t="s">
        <v>163</v>
      </c>
      <c r="AU471" s="203" t="s">
        <v>89</v>
      </c>
      <c r="AV471" s="12" t="s">
        <v>45</v>
      </c>
      <c r="AW471" s="12" t="s">
        <v>42</v>
      </c>
      <c r="AX471" s="12" t="s">
        <v>82</v>
      </c>
      <c r="AY471" s="203" t="s">
        <v>152</v>
      </c>
    </row>
    <row r="472" spans="2:65" s="13" customFormat="1">
      <c r="B472" s="208"/>
      <c r="D472" s="196" t="s">
        <v>163</v>
      </c>
      <c r="E472" s="209" t="s">
        <v>5</v>
      </c>
      <c r="F472" s="210" t="s">
        <v>524</v>
      </c>
      <c r="H472" s="211">
        <v>67.2</v>
      </c>
      <c r="I472" s="212"/>
      <c r="L472" s="208"/>
      <c r="M472" s="213"/>
      <c r="N472" s="214"/>
      <c r="O472" s="214"/>
      <c r="P472" s="214"/>
      <c r="Q472" s="214"/>
      <c r="R472" s="214"/>
      <c r="S472" s="214"/>
      <c r="T472" s="215"/>
      <c r="AT472" s="209" t="s">
        <v>163</v>
      </c>
      <c r="AU472" s="209" t="s">
        <v>89</v>
      </c>
      <c r="AV472" s="13" t="s">
        <v>89</v>
      </c>
      <c r="AW472" s="13" t="s">
        <v>42</v>
      </c>
      <c r="AX472" s="13" t="s">
        <v>82</v>
      </c>
      <c r="AY472" s="209" t="s">
        <v>152</v>
      </c>
    </row>
    <row r="473" spans="2:65" s="14" customFormat="1">
      <c r="B473" s="216"/>
      <c r="D473" s="196" t="s">
        <v>163</v>
      </c>
      <c r="E473" s="217" t="s">
        <v>5</v>
      </c>
      <c r="F473" s="218" t="s">
        <v>525</v>
      </c>
      <c r="H473" s="219">
        <v>67.2</v>
      </c>
      <c r="I473" s="220"/>
      <c r="L473" s="216"/>
      <c r="M473" s="221"/>
      <c r="N473" s="222"/>
      <c r="O473" s="222"/>
      <c r="P473" s="222"/>
      <c r="Q473" s="222"/>
      <c r="R473" s="222"/>
      <c r="S473" s="222"/>
      <c r="T473" s="223"/>
      <c r="AT473" s="217" t="s">
        <v>163</v>
      </c>
      <c r="AU473" s="217" t="s">
        <v>89</v>
      </c>
      <c r="AV473" s="14" t="s">
        <v>169</v>
      </c>
      <c r="AW473" s="14" t="s">
        <v>42</v>
      </c>
      <c r="AX473" s="14" t="s">
        <v>82</v>
      </c>
      <c r="AY473" s="217" t="s">
        <v>152</v>
      </c>
    </row>
    <row r="474" spans="2:65" s="12" customFormat="1">
      <c r="B474" s="200"/>
      <c r="D474" s="196" t="s">
        <v>163</v>
      </c>
      <c r="E474" s="201" t="s">
        <v>5</v>
      </c>
      <c r="F474" s="202" t="s">
        <v>540</v>
      </c>
      <c r="H474" s="203" t="s">
        <v>5</v>
      </c>
      <c r="I474" s="204"/>
      <c r="L474" s="200"/>
      <c r="M474" s="205"/>
      <c r="N474" s="206"/>
      <c r="O474" s="206"/>
      <c r="P474" s="206"/>
      <c r="Q474" s="206"/>
      <c r="R474" s="206"/>
      <c r="S474" s="206"/>
      <c r="T474" s="207"/>
      <c r="AT474" s="203" t="s">
        <v>163</v>
      </c>
      <c r="AU474" s="203" t="s">
        <v>89</v>
      </c>
      <c r="AV474" s="12" t="s">
        <v>45</v>
      </c>
      <c r="AW474" s="12" t="s">
        <v>42</v>
      </c>
      <c r="AX474" s="12" t="s">
        <v>82</v>
      </c>
      <c r="AY474" s="203" t="s">
        <v>152</v>
      </c>
    </row>
    <row r="475" spans="2:65" s="12" customFormat="1">
      <c r="B475" s="200"/>
      <c r="D475" s="196" t="s">
        <v>163</v>
      </c>
      <c r="E475" s="201" t="s">
        <v>5</v>
      </c>
      <c r="F475" s="202" t="s">
        <v>541</v>
      </c>
      <c r="H475" s="203" t="s">
        <v>5</v>
      </c>
      <c r="I475" s="204"/>
      <c r="L475" s="200"/>
      <c r="M475" s="205"/>
      <c r="N475" s="206"/>
      <c r="O475" s="206"/>
      <c r="P475" s="206"/>
      <c r="Q475" s="206"/>
      <c r="R475" s="206"/>
      <c r="S475" s="206"/>
      <c r="T475" s="207"/>
      <c r="AT475" s="203" t="s">
        <v>163</v>
      </c>
      <c r="AU475" s="203" t="s">
        <v>89</v>
      </c>
      <c r="AV475" s="12" t="s">
        <v>45</v>
      </c>
      <c r="AW475" s="12" t="s">
        <v>42</v>
      </c>
      <c r="AX475" s="12" t="s">
        <v>82</v>
      </c>
      <c r="AY475" s="203" t="s">
        <v>152</v>
      </c>
    </row>
    <row r="476" spans="2:65" s="13" customFormat="1">
      <c r="B476" s="208"/>
      <c r="D476" s="196" t="s">
        <v>163</v>
      </c>
      <c r="E476" s="209" t="s">
        <v>5</v>
      </c>
      <c r="F476" s="210" t="s">
        <v>528</v>
      </c>
      <c r="H476" s="211">
        <v>8.82</v>
      </c>
      <c r="I476" s="212"/>
      <c r="L476" s="208"/>
      <c r="M476" s="213"/>
      <c r="N476" s="214"/>
      <c r="O476" s="214"/>
      <c r="P476" s="214"/>
      <c r="Q476" s="214"/>
      <c r="R476" s="214"/>
      <c r="S476" s="214"/>
      <c r="T476" s="215"/>
      <c r="AT476" s="209" t="s">
        <v>163</v>
      </c>
      <c r="AU476" s="209" t="s">
        <v>89</v>
      </c>
      <c r="AV476" s="13" t="s">
        <v>89</v>
      </c>
      <c r="AW476" s="13" t="s">
        <v>42</v>
      </c>
      <c r="AX476" s="13" t="s">
        <v>82</v>
      </c>
      <c r="AY476" s="209" t="s">
        <v>152</v>
      </c>
    </row>
    <row r="477" spans="2:65" s="14" customFormat="1">
      <c r="B477" s="216"/>
      <c r="D477" s="196" t="s">
        <v>163</v>
      </c>
      <c r="E477" s="217" t="s">
        <v>5</v>
      </c>
      <c r="F477" s="218" t="s">
        <v>529</v>
      </c>
      <c r="H477" s="219">
        <v>8.82</v>
      </c>
      <c r="I477" s="220"/>
      <c r="L477" s="216"/>
      <c r="M477" s="221"/>
      <c r="N477" s="222"/>
      <c r="O477" s="222"/>
      <c r="P477" s="222"/>
      <c r="Q477" s="222"/>
      <c r="R477" s="222"/>
      <c r="S477" s="222"/>
      <c r="T477" s="223"/>
      <c r="AT477" s="217" t="s">
        <v>163</v>
      </c>
      <c r="AU477" s="217" t="s">
        <v>89</v>
      </c>
      <c r="AV477" s="14" t="s">
        <v>169</v>
      </c>
      <c r="AW477" s="14" t="s">
        <v>42</v>
      </c>
      <c r="AX477" s="14" t="s">
        <v>82</v>
      </c>
      <c r="AY477" s="217" t="s">
        <v>152</v>
      </c>
    </row>
    <row r="478" spans="2:65" s="15" customFormat="1">
      <c r="B478" s="224"/>
      <c r="D478" s="225" t="s">
        <v>163</v>
      </c>
      <c r="E478" s="226" t="s">
        <v>5</v>
      </c>
      <c r="F478" s="227" t="s">
        <v>170</v>
      </c>
      <c r="H478" s="228">
        <v>76.02</v>
      </c>
      <c r="I478" s="229"/>
      <c r="L478" s="224"/>
      <c r="M478" s="230"/>
      <c r="N478" s="231"/>
      <c r="O478" s="231"/>
      <c r="P478" s="231"/>
      <c r="Q478" s="231"/>
      <c r="R478" s="231"/>
      <c r="S478" s="231"/>
      <c r="T478" s="232"/>
      <c r="AT478" s="233" t="s">
        <v>163</v>
      </c>
      <c r="AU478" s="233" t="s">
        <v>89</v>
      </c>
      <c r="AV478" s="15" t="s">
        <v>159</v>
      </c>
      <c r="AW478" s="15" t="s">
        <v>42</v>
      </c>
      <c r="AX478" s="15" t="s">
        <v>45</v>
      </c>
      <c r="AY478" s="233" t="s">
        <v>152</v>
      </c>
    </row>
    <row r="479" spans="2:65" s="1" customFormat="1" ht="22.5" customHeight="1">
      <c r="B479" s="183"/>
      <c r="C479" s="184" t="s">
        <v>542</v>
      </c>
      <c r="D479" s="184" t="s">
        <v>154</v>
      </c>
      <c r="E479" s="185" t="s">
        <v>543</v>
      </c>
      <c r="F479" s="186" t="s">
        <v>544</v>
      </c>
      <c r="G479" s="187" t="s">
        <v>247</v>
      </c>
      <c r="H479" s="188">
        <v>48.255000000000003</v>
      </c>
      <c r="I479" s="189"/>
      <c r="J479" s="190">
        <f>ROUND(I479*H479,2)</f>
        <v>0</v>
      </c>
      <c r="K479" s="186" t="s">
        <v>158</v>
      </c>
      <c r="L479" s="43"/>
      <c r="M479" s="191" t="s">
        <v>5</v>
      </c>
      <c r="N479" s="192" t="s">
        <v>53</v>
      </c>
      <c r="O479" s="44"/>
      <c r="P479" s="193">
        <f>O479*H479</f>
        <v>0</v>
      </c>
      <c r="Q479" s="193">
        <v>0</v>
      </c>
      <c r="R479" s="193">
        <f>Q479*H479</f>
        <v>0</v>
      </c>
      <c r="S479" s="193">
        <v>2.1999999999999999E-2</v>
      </c>
      <c r="T479" s="194">
        <f>S479*H479</f>
        <v>1.0616099999999999</v>
      </c>
      <c r="AR479" s="25" t="s">
        <v>159</v>
      </c>
      <c r="AT479" s="25" t="s">
        <v>154</v>
      </c>
      <c r="AU479" s="25" t="s">
        <v>89</v>
      </c>
      <c r="AY479" s="25" t="s">
        <v>152</v>
      </c>
      <c r="BE479" s="195">
        <f>IF(N479="základní",J479,0)</f>
        <v>0</v>
      </c>
      <c r="BF479" s="195">
        <f>IF(N479="snížená",J479,0)</f>
        <v>0</v>
      </c>
      <c r="BG479" s="195">
        <f>IF(N479="zákl. přenesená",J479,0)</f>
        <v>0</v>
      </c>
      <c r="BH479" s="195">
        <f>IF(N479="sníž. přenesená",J479,0)</f>
        <v>0</v>
      </c>
      <c r="BI479" s="195">
        <f>IF(N479="nulová",J479,0)</f>
        <v>0</v>
      </c>
      <c r="BJ479" s="25" t="s">
        <v>45</v>
      </c>
      <c r="BK479" s="195">
        <f>ROUND(I479*H479,2)</f>
        <v>0</v>
      </c>
      <c r="BL479" s="25" t="s">
        <v>159</v>
      </c>
      <c r="BM479" s="25" t="s">
        <v>545</v>
      </c>
    </row>
    <row r="480" spans="2:65" s="1" customFormat="1" ht="40.5">
      <c r="B480" s="43"/>
      <c r="D480" s="196" t="s">
        <v>161</v>
      </c>
      <c r="F480" s="197" t="s">
        <v>546</v>
      </c>
      <c r="I480" s="198"/>
      <c r="L480" s="43"/>
      <c r="M480" s="199"/>
      <c r="N480" s="44"/>
      <c r="O480" s="44"/>
      <c r="P480" s="44"/>
      <c r="Q480" s="44"/>
      <c r="R480" s="44"/>
      <c r="S480" s="44"/>
      <c r="T480" s="72"/>
      <c r="AT480" s="25" t="s">
        <v>161</v>
      </c>
      <c r="AU480" s="25" t="s">
        <v>89</v>
      </c>
    </row>
    <row r="481" spans="2:65" s="12" customFormat="1">
      <c r="B481" s="200"/>
      <c r="D481" s="196" t="s">
        <v>163</v>
      </c>
      <c r="E481" s="201" t="s">
        <v>5</v>
      </c>
      <c r="F481" s="202" t="s">
        <v>211</v>
      </c>
      <c r="H481" s="203" t="s">
        <v>5</v>
      </c>
      <c r="I481" s="204"/>
      <c r="L481" s="200"/>
      <c r="M481" s="205"/>
      <c r="N481" s="206"/>
      <c r="O481" s="206"/>
      <c r="P481" s="206"/>
      <c r="Q481" s="206"/>
      <c r="R481" s="206"/>
      <c r="S481" s="206"/>
      <c r="T481" s="207"/>
      <c r="AT481" s="203" t="s">
        <v>163</v>
      </c>
      <c r="AU481" s="203" t="s">
        <v>89</v>
      </c>
      <c r="AV481" s="12" t="s">
        <v>45</v>
      </c>
      <c r="AW481" s="12" t="s">
        <v>42</v>
      </c>
      <c r="AX481" s="12" t="s">
        <v>82</v>
      </c>
      <c r="AY481" s="203" t="s">
        <v>152</v>
      </c>
    </row>
    <row r="482" spans="2:65" s="12" customFormat="1">
      <c r="B482" s="200"/>
      <c r="D482" s="196" t="s">
        <v>163</v>
      </c>
      <c r="E482" s="201" t="s">
        <v>5</v>
      </c>
      <c r="F482" s="202" t="s">
        <v>547</v>
      </c>
      <c r="H482" s="203" t="s">
        <v>5</v>
      </c>
      <c r="I482" s="204"/>
      <c r="L482" s="200"/>
      <c r="M482" s="205"/>
      <c r="N482" s="206"/>
      <c r="O482" s="206"/>
      <c r="P482" s="206"/>
      <c r="Q482" s="206"/>
      <c r="R482" s="206"/>
      <c r="S482" s="206"/>
      <c r="T482" s="207"/>
      <c r="AT482" s="203" t="s">
        <v>163</v>
      </c>
      <c r="AU482" s="203" t="s">
        <v>89</v>
      </c>
      <c r="AV482" s="12" t="s">
        <v>45</v>
      </c>
      <c r="AW482" s="12" t="s">
        <v>42</v>
      </c>
      <c r="AX482" s="12" t="s">
        <v>82</v>
      </c>
      <c r="AY482" s="203" t="s">
        <v>152</v>
      </c>
    </row>
    <row r="483" spans="2:65" s="13" customFormat="1">
      <c r="B483" s="208"/>
      <c r="D483" s="196" t="s">
        <v>163</v>
      </c>
      <c r="E483" s="209" t="s">
        <v>5</v>
      </c>
      <c r="F483" s="210" t="s">
        <v>548</v>
      </c>
      <c r="H483" s="211">
        <v>48.255000000000003</v>
      </c>
      <c r="I483" s="212"/>
      <c r="L483" s="208"/>
      <c r="M483" s="213"/>
      <c r="N483" s="214"/>
      <c r="O483" s="214"/>
      <c r="P483" s="214"/>
      <c r="Q483" s="214"/>
      <c r="R483" s="214"/>
      <c r="S483" s="214"/>
      <c r="T483" s="215"/>
      <c r="AT483" s="209" t="s">
        <v>163</v>
      </c>
      <c r="AU483" s="209" t="s">
        <v>89</v>
      </c>
      <c r="AV483" s="13" t="s">
        <v>89</v>
      </c>
      <c r="AW483" s="13" t="s">
        <v>42</v>
      </c>
      <c r="AX483" s="13" t="s">
        <v>82</v>
      </c>
      <c r="AY483" s="209" t="s">
        <v>152</v>
      </c>
    </row>
    <row r="484" spans="2:65" s="15" customFormat="1">
      <c r="B484" s="224"/>
      <c r="D484" s="225" t="s">
        <v>163</v>
      </c>
      <c r="E484" s="226" t="s">
        <v>5</v>
      </c>
      <c r="F484" s="227" t="s">
        <v>170</v>
      </c>
      <c r="H484" s="228">
        <v>48.255000000000003</v>
      </c>
      <c r="I484" s="229"/>
      <c r="L484" s="224"/>
      <c r="M484" s="230"/>
      <c r="N484" s="231"/>
      <c r="O484" s="231"/>
      <c r="P484" s="231"/>
      <c r="Q484" s="231"/>
      <c r="R484" s="231"/>
      <c r="S484" s="231"/>
      <c r="T484" s="232"/>
      <c r="AT484" s="233" t="s">
        <v>163</v>
      </c>
      <c r="AU484" s="233" t="s">
        <v>89</v>
      </c>
      <c r="AV484" s="15" t="s">
        <v>159</v>
      </c>
      <c r="AW484" s="15" t="s">
        <v>42</v>
      </c>
      <c r="AX484" s="15" t="s">
        <v>45</v>
      </c>
      <c r="AY484" s="233" t="s">
        <v>152</v>
      </c>
    </row>
    <row r="485" spans="2:65" s="1" customFormat="1" ht="22.5" customHeight="1">
      <c r="B485" s="183"/>
      <c r="C485" s="184" t="s">
        <v>549</v>
      </c>
      <c r="D485" s="184" t="s">
        <v>154</v>
      </c>
      <c r="E485" s="185" t="s">
        <v>550</v>
      </c>
      <c r="F485" s="186" t="s">
        <v>551</v>
      </c>
      <c r="G485" s="187" t="s">
        <v>247</v>
      </c>
      <c r="H485" s="188">
        <v>48.255000000000003</v>
      </c>
      <c r="I485" s="189"/>
      <c r="J485" s="190">
        <f>ROUND(I485*H485,2)</f>
        <v>0</v>
      </c>
      <c r="K485" s="186" t="s">
        <v>158</v>
      </c>
      <c r="L485" s="43"/>
      <c r="M485" s="191" t="s">
        <v>5</v>
      </c>
      <c r="N485" s="192" t="s">
        <v>53</v>
      </c>
      <c r="O485" s="44"/>
      <c r="P485" s="193">
        <f>O485*H485</f>
        <v>0</v>
      </c>
      <c r="Q485" s="193">
        <v>0</v>
      </c>
      <c r="R485" s="193">
        <f>Q485*H485</f>
        <v>0</v>
      </c>
      <c r="S485" s="193">
        <v>0</v>
      </c>
      <c r="T485" s="194">
        <f>S485*H485</f>
        <v>0</v>
      </c>
      <c r="AR485" s="25" t="s">
        <v>159</v>
      </c>
      <c r="AT485" s="25" t="s">
        <v>154</v>
      </c>
      <c r="AU485" s="25" t="s">
        <v>89</v>
      </c>
      <c r="AY485" s="25" t="s">
        <v>152</v>
      </c>
      <c r="BE485" s="195">
        <f>IF(N485="základní",J485,0)</f>
        <v>0</v>
      </c>
      <c r="BF485" s="195">
        <f>IF(N485="snížená",J485,0)</f>
        <v>0</v>
      </c>
      <c r="BG485" s="195">
        <f>IF(N485="zákl. přenesená",J485,0)</f>
        <v>0</v>
      </c>
      <c r="BH485" s="195">
        <f>IF(N485="sníž. přenesená",J485,0)</f>
        <v>0</v>
      </c>
      <c r="BI485" s="195">
        <f>IF(N485="nulová",J485,0)</f>
        <v>0</v>
      </c>
      <c r="BJ485" s="25" t="s">
        <v>45</v>
      </c>
      <c r="BK485" s="195">
        <f>ROUND(I485*H485,2)</f>
        <v>0</v>
      </c>
      <c r="BL485" s="25" t="s">
        <v>159</v>
      </c>
      <c r="BM485" s="25" t="s">
        <v>552</v>
      </c>
    </row>
    <row r="486" spans="2:65" s="1" customFormat="1" ht="40.5">
      <c r="B486" s="43"/>
      <c r="D486" s="225" t="s">
        <v>161</v>
      </c>
      <c r="F486" s="236" t="s">
        <v>546</v>
      </c>
      <c r="I486" s="198"/>
      <c r="L486" s="43"/>
      <c r="M486" s="199"/>
      <c r="N486" s="44"/>
      <c r="O486" s="44"/>
      <c r="P486" s="44"/>
      <c r="Q486" s="44"/>
      <c r="R486" s="44"/>
      <c r="S486" s="44"/>
      <c r="T486" s="72"/>
      <c r="AT486" s="25" t="s">
        <v>161</v>
      </c>
      <c r="AU486" s="25" t="s">
        <v>89</v>
      </c>
    </row>
    <row r="487" spans="2:65" s="1" customFormat="1" ht="22.5" customHeight="1">
      <c r="B487" s="183"/>
      <c r="C487" s="184" t="s">
        <v>553</v>
      </c>
      <c r="D487" s="184" t="s">
        <v>154</v>
      </c>
      <c r="E487" s="185" t="s">
        <v>554</v>
      </c>
      <c r="F487" s="186" t="s">
        <v>555</v>
      </c>
      <c r="G487" s="187" t="s">
        <v>247</v>
      </c>
      <c r="H487" s="188">
        <v>48.255000000000003</v>
      </c>
      <c r="I487" s="189"/>
      <c r="J487" s="190">
        <f>ROUND(I487*H487,2)</f>
        <v>0</v>
      </c>
      <c r="K487" s="186" t="s">
        <v>158</v>
      </c>
      <c r="L487" s="43"/>
      <c r="M487" s="191" t="s">
        <v>5</v>
      </c>
      <c r="N487" s="192" t="s">
        <v>53</v>
      </c>
      <c r="O487" s="44"/>
      <c r="P487" s="193">
        <f>O487*H487</f>
        <v>0</v>
      </c>
      <c r="Q487" s="193">
        <v>0</v>
      </c>
      <c r="R487" s="193">
        <f>Q487*H487</f>
        <v>0</v>
      </c>
      <c r="S487" s="193">
        <v>0</v>
      </c>
      <c r="T487" s="194">
        <f>S487*H487</f>
        <v>0</v>
      </c>
      <c r="AR487" s="25" t="s">
        <v>159</v>
      </c>
      <c r="AT487" s="25" t="s">
        <v>154</v>
      </c>
      <c r="AU487" s="25" t="s">
        <v>89</v>
      </c>
      <c r="AY487" s="25" t="s">
        <v>152</v>
      </c>
      <c r="BE487" s="195">
        <f>IF(N487="základní",J487,0)</f>
        <v>0</v>
      </c>
      <c r="BF487" s="195">
        <f>IF(N487="snížená",J487,0)</f>
        <v>0</v>
      </c>
      <c r="BG487" s="195">
        <f>IF(N487="zákl. přenesená",J487,0)</f>
        <v>0</v>
      </c>
      <c r="BH487" s="195">
        <f>IF(N487="sníž. přenesená",J487,0)</f>
        <v>0</v>
      </c>
      <c r="BI487" s="195">
        <f>IF(N487="nulová",J487,0)</f>
        <v>0</v>
      </c>
      <c r="BJ487" s="25" t="s">
        <v>45</v>
      </c>
      <c r="BK487" s="195">
        <f>ROUND(I487*H487,2)</f>
        <v>0</v>
      </c>
      <c r="BL487" s="25" t="s">
        <v>159</v>
      </c>
      <c r="BM487" s="25" t="s">
        <v>556</v>
      </c>
    </row>
    <row r="488" spans="2:65" s="1" customFormat="1" ht="40.5">
      <c r="B488" s="43"/>
      <c r="D488" s="225" t="s">
        <v>161</v>
      </c>
      <c r="F488" s="236" t="s">
        <v>546</v>
      </c>
      <c r="I488" s="198"/>
      <c r="L488" s="43"/>
      <c r="M488" s="199"/>
      <c r="N488" s="44"/>
      <c r="O488" s="44"/>
      <c r="P488" s="44"/>
      <c r="Q488" s="44"/>
      <c r="R488" s="44"/>
      <c r="S488" s="44"/>
      <c r="T488" s="72"/>
      <c r="AT488" s="25" t="s">
        <v>161</v>
      </c>
      <c r="AU488" s="25" t="s">
        <v>89</v>
      </c>
    </row>
    <row r="489" spans="2:65" s="1" customFormat="1" ht="22.5" customHeight="1">
      <c r="B489" s="183"/>
      <c r="C489" s="184" t="s">
        <v>557</v>
      </c>
      <c r="D489" s="184" t="s">
        <v>154</v>
      </c>
      <c r="E489" s="185" t="s">
        <v>558</v>
      </c>
      <c r="F489" s="186" t="s">
        <v>559</v>
      </c>
      <c r="G489" s="187" t="s">
        <v>247</v>
      </c>
      <c r="H489" s="188">
        <v>48.255000000000003</v>
      </c>
      <c r="I489" s="189"/>
      <c r="J489" s="190">
        <f>ROUND(I489*H489,2)</f>
        <v>0</v>
      </c>
      <c r="K489" s="186" t="s">
        <v>158</v>
      </c>
      <c r="L489" s="43"/>
      <c r="M489" s="191" t="s">
        <v>5</v>
      </c>
      <c r="N489" s="192" t="s">
        <v>53</v>
      </c>
      <c r="O489" s="44"/>
      <c r="P489" s="193">
        <f>O489*H489</f>
        <v>0</v>
      </c>
      <c r="Q489" s="193">
        <v>0</v>
      </c>
      <c r="R489" s="193">
        <f>Q489*H489</f>
        <v>0</v>
      </c>
      <c r="S489" s="193">
        <v>0</v>
      </c>
      <c r="T489" s="194">
        <f>S489*H489</f>
        <v>0</v>
      </c>
      <c r="AR489" s="25" t="s">
        <v>159</v>
      </c>
      <c r="AT489" s="25" t="s">
        <v>154</v>
      </c>
      <c r="AU489" s="25" t="s">
        <v>89</v>
      </c>
      <c r="AY489" s="25" t="s">
        <v>152</v>
      </c>
      <c r="BE489" s="195">
        <f>IF(N489="základní",J489,0)</f>
        <v>0</v>
      </c>
      <c r="BF489" s="195">
        <f>IF(N489="snížená",J489,0)</f>
        <v>0</v>
      </c>
      <c r="BG489" s="195">
        <f>IF(N489="zákl. přenesená",J489,0)</f>
        <v>0</v>
      </c>
      <c r="BH489" s="195">
        <f>IF(N489="sníž. přenesená",J489,0)</f>
        <v>0</v>
      </c>
      <c r="BI489" s="195">
        <f>IF(N489="nulová",J489,0)</f>
        <v>0</v>
      </c>
      <c r="BJ489" s="25" t="s">
        <v>45</v>
      </c>
      <c r="BK489" s="195">
        <f>ROUND(I489*H489,2)</f>
        <v>0</v>
      </c>
      <c r="BL489" s="25" t="s">
        <v>159</v>
      </c>
      <c r="BM489" s="25" t="s">
        <v>560</v>
      </c>
    </row>
    <row r="490" spans="2:65" s="1" customFormat="1" ht="67.5">
      <c r="B490" s="43"/>
      <c r="D490" s="196" t="s">
        <v>161</v>
      </c>
      <c r="F490" s="197" t="s">
        <v>561</v>
      </c>
      <c r="I490" s="198"/>
      <c r="L490" s="43"/>
      <c r="M490" s="199"/>
      <c r="N490" s="44"/>
      <c r="O490" s="44"/>
      <c r="P490" s="44"/>
      <c r="Q490" s="44"/>
      <c r="R490" s="44"/>
      <c r="S490" s="44"/>
      <c r="T490" s="72"/>
      <c r="AT490" s="25" t="s">
        <v>161</v>
      </c>
      <c r="AU490" s="25" t="s">
        <v>89</v>
      </c>
    </row>
    <row r="491" spans="2:65" s="12" customFormat="1">
      <c r="B491" s="200"/>
      <c r="D491" s="196" t="s">
        <v>163</v>
      </c>
      <c r="E491" s="201" t="s">
        <v>5</v>
      </c>
      <c r="F491" s="202" t="s">
        <v>211</v>
      </c>
      <c r="H491" s="203" t="s">
        <v>5</v>
      </c>
      <c r="I491" s="204"/>
      <c r="L491" s="200"/>
      <c r="M491" s="205"/>
      <c r="N491" s="206"/>
      <c r="O491" s="206"/>
      <c r="P491" s="206"/>
      <c r="Q491" s="206"/>
      <c r="R491" s="206"/>
      <c r="S491" s="206"/>
      <c r="T491" s="207"/>
      <c r="AT491" s="203" t="s">
        <v>163</v>
      </c>
      <c r="AU491" s="203" t="s">
        <v>89</v>
      </c>
      <c r="AV491" s="12" t="s">
        <v>45</v>
      </c>
      <c r="AW491" s="12" t="s">
        <v>42</v>
      </c>
      <c r="AX491" s="12" t="s">
        <v>82</v>
      </c>
      <c r="AY491" s="203" t="s">
        <v>152</v>
      </c>
    </row>
    <row r="492" spans="2:65" s="12" customFormat="1">
      <c r="B492" s="200"/>
      <c r="D492" s="196" t="s">
        <v>163</v>
      </c>
      <c r="E492" s="201" t="s">
        <v>5</v>
      </c>
      <c r="F492" s="202" t="s">
        <v>547</v>
      </c>
      <c r="H492" s="203" t="s">
        <v>5</v>
      </c>
      <c r="I492" s="204"/>
      <c r="L492" s="200"/>
      <c r="M492" s="205"/>
      <c r="N492" s="206"/>
      <c r="O492" s="206"/>
      <c r="P492" s="206"/>
      <c r="Q492" s="206"/>
      <c r="R492" s="206"/>
      <c r="S492" s="206"/>
      <c r="T492" s="207"/>
      <c r="AT492" s="203" t="s">
        <v>163</v>
      </c>
      <c r="AU492" s="203" t="s">
        <v>89</v>
      </c>
      <c r="AV492" s="12" t="s">
        <v>45</v>
      </c>
      <c r="AW492" s="12" t="s">
        <v>42</v>
      </c>
      <c r="AX492" s="12" t="s">
        <v>82</v>
      </c>
      <c r="AY492" s="203" t="s">
        <v>152</v>
      </c>
    </row>
    <row r="493" spans="2:65" s="13" customFormat="1">
      <c r="B493" s="208"/>
      <c r="D493" s="196" t="s">
        <v>163</v>
      </c>
      <c r="E493" s="209" t="s">
        <v>5</v>
      </c>
      <c r="F493" s="210" t="s">
        <v>548</v>
      </c>
      <c r="H493" s="211">
        <v>48.255000000000003</v>
      </c>
      <c r="I493" s="212"/>
      <c r="L493" s="208"/>
      <c r="M493" s="213"/>
      <c r="N493" s="214"/>
      <c r="O493" s="214"/>
      <c r="P493" s="214"/>
      <c r="Q493" s="214"/>
      <c r="R493" s="214"/>
      <c r="S493" s="214"/>
      <c r="T493" s="215"/>
      <c r="AT493" s="209" t="s">
        <v>163</v>
      </c>
      <c r="AU493" s="209" t="s">
        <v>89</v>
      </c>
      <c r="AV493" s="13" t="s">
        <v>89</v>
      </c>
      <c r="AW493" s="13" t="s">
        <v>42</v>
      </c>
      <c r="AX493" s="13" t="s">
        <v>82</v>
      </c>
      <c r="AY493" s="209" t="s">
        <v>152</v>
      </c>
    </row>
    <row r="494" spans="2:65" s="15" customFormat="1">
      <c r="B494" s="224"/>
      <c r="D494" s="225" t="s">
        <v>163</v>
      </c>
      <c r="E494" s="226" t="s">
        <v>5</v>
      </c>
      <c r="F494" s="227" t="s">
        <v>170</v>
      </c>
      <c r="H494" s="228">
        <v>48.255000000000003</v>
      </c>
      <c r="I494" s="229"/>
      <c r="L494" s="224"/>
      <c r="M494" s="230"/>
      <c r="N494" s="231"/>
      <c r="O494" s="231"/>
      <c r="P494" s="231"/>
      <c r="Q494" s="231"/>
      <c r="R494" s="231"/>
      <c r="S494" s="231"/>
      <c r="T494" s="232"/>
      <c r="AT494" s="233" t="s">
        <v>163</v>
      </c>
      <c r="AU494" s="233" t="s">
        <v>89</v>
      </c>
      <c r="AV494" s="15" t="s">
        <v>159</v>
      </c>
      <c r="AW494" s="15" t="s">
        <v>42</v>
      </c>
      <c r="AX494" s="15" t="s">
        <v>45</v>
      </c>
      <c r="AY494" s="233" t="s">
        <v>152</v>
      </c>
    </row>
    <row r="495" spans="2:65" s="1" customFormat="1" ht="22.5" customHeight="1">
      <c r="B495" s="183"/>
      <c r="C495" s="184" t="s">
        <v>562</v>
      </c>
      <c r="D495" s="184" t="s">
        <v>154</v>
      </c>
      <c r="E495" s="185" t="s">
        <v>563</v>
      </c>
      <c r="F495" s="186" t="s">
        <v>564</v>
      </c>
      <c r="G495" s="187" t="s">
        <v>247</v>
      </c>
      <c r="H495" s="188">
        <v>48.255000000000003</v>
      </c>
      <c r="I495" s="189"/>
      <c r="J495" s="190">
        <f>ROUND(I495*H495,2)</f>
        <v>0</v>
      </c>
      <c r="K495" s="186" t="s">
        <v>158</v>
      </c>
      <c r="L495" s="43"/>
      <c r="M495" s="191" t="s">
        <v>5</v>
      </c>
      <c r="N495" s="192" t="s">
        <v>53</v>
      </c>
      <c r="O495" s="44"/>
      <c r="P495" s="193">
        <f>O495*H495</f>
        <v>0</v>
      </c>
      <c r="Q495" s="193">
        <v>0</v>
      </c>
      <c r="R495" s="193">
        <f>Q495*H495</f>
        <v>0</v>
      </c>
      <c r="S495" s="193">
        <v>0</v>
      </c>
      <c r="T495" s="194">
        <f>S495*H495</f>
        <v>0</v>
      </c>
      <c r="AR495" s="25" t="s">
        <v>159</v>
      </c>
      <c r="AT495" s="25" t="s">
        <v>154</v>
      </c>
      <c r="AU495" s="25" t="s">
        <v>89</v>
      </c>
      <c r="AY495" s="25" t="s">
        <v>152</v>
      </c>
      <c r="BE495" s="195">
        <f>IF(N495="základní",J495,0)</f>
        <v>0</v>
      </c>
      <c r="BF495" s="195">
        <f>IF(N495="snížená",J495,0)</f>
        <v>0</v>
      </c>
      <c r="BG495" s="195">
        <f>IF(N495="zákl. přenesená",J495,0)</f>
        <v>0</v>
      </c>
      <c r="BH495" s="195">
        <f>IF(N495="sníž. přenesená",J495,0)</f>
        <v>0</v>
      </c>
      <c r="BI495" s="195">
        <f>IF(N495="nulová",J495,0)</f>
        <v>0</v>
      </c>
      <c r="BJ495" s="25" t="s">
        <v>45</v>
      </c>
      <c r="BK495" s="195">
        <f>ROUND(I495*H495,2)</f>
        <v>0</v>
      </c>
      <c r="BL495" s="25" t="s">
        <v>159</v>
      </c>
      <c r="BM495" s="25" t="s">
        <v>565</v>
      </c>
    </row>
    <row r="496" spans="2:65" s="1" customFormat="1" ht="67.5">
      <c r="B496" s="43"/>
      <c r="D496" s="196" t="s">
        <v>161</v>
      </c>
      <c r="F496" s="197" t="s">
        <v>561</v>
      </c>
      <c r="I496" s="198"/>
      <c r="L496" s="43"/>
      <c r="M496" s="199"/>
      <c r="N496" s="44"/>
      <c r="O496" s="44"/>
      <c r="P496" s="44"/>
      <c r="Q496" s="44"/>
      <c r="R496" s="44"/>
      <c r="S496" s="44"/>
      <c r="T496" s="72"/>
      <c r="AT496" s="25" t="s">
        <v>161</v>
      </c>
      <c r="AU496" s="25" t="s">
        <v>89</v>
      </c>
    </row>
    <row r="497" spans="2:65" s="12" customFormat="1">
      <c r="B497" s="200"/>
      <c r="D497" s="196" t="s">
        <v>163</v>
      </c>
      <c r="E497" s="201" t="s">
        <v>5</v>
      </c>
      <c r="F497" s="202" t="s">
        <v>211</v>
      </c>
      <c r="H497" s="203" t="s">
        <v>5</v>
      </c>
      <c r="I497" s="204"/>
      <c r="L497" s="200"/>
      <c r="M497" s="205"/>
      <c r="N497" s="206"/>
      <c r="O497" s="206"/>
      <c r="P497" s="206"/>
      <c r="Q497" s="206"/>
      <c r="R497" s="206"/>
      <c r="S497" s="206"/>
      <c r="T497" s="207"/>
      <c r="AT497" s="203" t="s">
        <v>163</v>
      </c>
      <c r="AU497" s="203" t="s">
        <v>89</v>
      </c>
      <c r="AV497" s="12" t="s">
        <v>45</v>
      </c>
      <c r="AW497" s="12" t="s">
        <v>42</v>
      </c>
      <c r="AX497" s="12" t="s">
        <v>82</v>
      </c>
      <c r="AY497" s="203" t="s">
        <v>152</v>
      </c>
    </row>
    <row r="498" spans="2:65" s="12" customFormat="1">
      <c r="B498" s="200"/>
      <c r="D498" s="196" t="s">
        <v>163</v>
      </c>
      <c r="E498" s="201" t="s">
        <v>5</v>
      </c>
      <c r="F498" s="202" t="s">
        <v>547</v>
      </c>
      <c r="H498" s="203" t="s">
        <v>5</v>
      </c>
      <c r="I498" s="204"/>
      <c r="L498" s="200"/>
      <c r="M498" s="205"/>
      <c r="N498" s="206"/>
      <c r="O498" s="206"/>
      <c r="P498" s="206"/>
      <c r="Q498" s="206"/>
      <c r="R498" s="206"/>
      <c r="S498" s="206"/>
      <c r="T498" s="207"/>
      <c r="AT498" s="203" t="s">
        <v>163</v>
      </c>
      <c r="AU498" s="203" t="s">
        <v>89</v>
      </c>
      <c r="AV498" s="12" t="s">
        <v>45</v>
      </c>
      <c r="AW498" s="12" t="s">
        <v>42</v>
      </c>
      <c r="AX498" s="12" t="s">
        <v>82</v>
      </c>
      <c r="AY498" s="203" t="s">
        <v>152</v>
      </c>
    </row>
    <row r="499" spans="2:65" s="13" customFormat="1">
      <c r="B499" s="208"/>
      <c r="D499" s="196" t="s">
        <v>163</v>
      </c>
      <c r="E499" s="209" t="s">
        <v>5</v>
      </c>
      <c r="F499" s="210" t="s">
        <v>548</v>
      </c>
      <c r="H499" s="211">
        <v>48.255000000000003</v>
      </c>
      <c r="I499" s="212"/>
      <c r="L499" s="208"/>
      <c r="M499" s="213"/>
      <c r="N499" s="214"/>
      <c r="O499" s="214"/>
      <c r="P499" s="214"/>
      <c r="Q499" s="214"/>
      <c r="R499" s="214"/>
      <c r="S499" s="214"/>
      <c r="T499" s="215"/>
      <c r="AT499" s="209" t="s">
        <v>163</v>
      </c>
      <c r="AU499" s="209" t="s">
        <v>89</v>
      </c>
      <c r="AV499" s="13" t="s">
        <v>89</v>
      </c>
      <c r="AW499" s="13" t="s">
        <v>42</v>
      </c>
      <c r="AX499" s="13" t="s">
        <v>82</v>
      </c>
      <c r="AY499" s="209" t="s">
        <v>152</v>
      </c>
    </row>
    <row r="500" spans="2:65" s="15" customFormat="1">
      <c r="B500" s="224"/>
      <c r="D500" s="225" t="s">
        <v>163</v>
      </c>
      <c r="E500" s="226" t="s">
        <v>5</v>
      </c>
      <c r="F500" s="227" t="s">
        <v>170</v>
      </c>
      <c r="H500" s="228">
        <v>48.255000000000003</v>
      </c>
      <c r="I500" s="229"/>
      <c r="L500" s="224"/>
      <c r="M500" s="230"/>
      <c r="N500" s="231"/>
      <c r="O500" s="231"/>
      <c r="P500" s="231"/>
      <c r="Q500" s="231"/>
      <c r="R500" s="231"/>
      <c r="S500" s="231"/>
      <c r="T500" s="232"/>
      <c r="AT500" s="233" t="s">
        <v>163</v>
      </c>
      <c r="AU500" s="233" t="s">
        <v>89</v>
      </c>
      <c r="AV500" s="15" t="s">
        <v>159</v>
      </c>
      <c r="AW500" s="15" t="s">
        <v>42</v>
      </c>
      <c r="AX500" s="15" t="s">
        <v>45</v>
      </c>
      <c r="AY500" s="233" t="s">
        <v>152</v>
      </c>
    </row>
    <row r="501" spans="2:65" s="1" customFormat="1" ht="22.5" customHeight="1">
      <c r="B501" s="183"/>
      <c r="C501" s="184" t="s">
        <v>566</v>
      </c>
      <c r="D501" s="184" t="s">
        <v>154</v>
      </c>
      <c r="E501" s="185" t="s">
        <v>567</v>
      </c>
      <c r="F501" s="186" t="s">
        <v>568</v>
      </c>
      <c r="G501" s="187" t="s">
        <v>247</v>
      </c>
      <c r="H501" s="188">
        <v>48.255000000000003</v>
      </c>
      <c r="I501" s="189"/>
      <c r="J501" s="190">
        <f>ROUND(I501*H501,2)</f>
        <v>0</v>
      </c>
      <c r="K501" s="186" t="s">
        <v>158</v>
      </c>
      <c r="L501" s="43"/>
      <c r="M501" s="191" t="s">
        <v>5</v>
      </c>
      <c r="N501" s="192" t="s">
        <v>53</v>
      </c>
      <c r="O501" s="44"/>
      <c r="P501" s="193">
        <f>O501*H501</f>
        <v>0</v>
      </c>
      <c r="Q501" s="193">
        <v>1.58E-3</v>
      </c>
      <c r="R501" s="193">
        <f>Q501*H501</f>
        <v>7.6242900000000002E-2</v>
      </c>
      <c r="S501" s="193">
        <v>0</v>
      </c>
      <c r="T501" s="194">
        <f>S501*H501</f>
        <v>0</v>
      </c>
      <c r="AR501" s="25" t="s">
        <v>159</v>
      </c>
      <c r="AT501" s="25" t="s">
        <v>154</v>
      </c>
      <c r="AU501" s="25" t="s">
        <v>89</v>
      </c>
      <c r="AY501" s="25" t="s">
        <v>152</v>
      </c>
      <c r="BE501" s="195">
        <f>IF(N501="základní",J501,0)</f>
        <v>0</v>
      </c>
      <c r="BF501" s="195">
        <f>IF(N501="snížená",J501,0)</f>
        <v>0</v>
      </c>
      <c r="BG501" s="195">
        <f>IF(N501="zákl. přenesená",J501,0)</f>
        <v>0</v>
      </c>
      <c r="BH501" s="195">
        <f>IF(N501="sníž. přenesená",J501,0)</f>
        <v>0</v>
      </c>
      <c r="BI501" s="195">
        <f>IF(N501="nulová",J501,0)</f>
        <v>0</v>
      </c>
      <c r="BJ501" s="25" t="s">
        <v>45</v>
      </c>
      <c r="BK501" s="195">
        <f>ROUND(I501*H501,2)</f>
        <v>0</v>
      </c>
      <c r="BL501" s="25" t="s">
        <v>159</v>
      </c>
      <c r="BM501" s="25" t="s">
        <v>569</v>
      </c>
    </row>
    <row r="502" spans="2:65" s="12" customFormat="1">
      <c r="B502" s="200"/>
      <c r="D502" s="196" t="s">
        <v>163</v>
      </c>
      <c r="E502" s="201" t="s">
        <v>5</v>
      </c>
      <c r="F502" s="202" t="s">
        <v>211</v>
      </c>
      <c r="H502" s="203" t="s">
        <v>5</v>
      </c>
      <c r="I502" s="204"/>
      <c r="L502" s="200"/>
      <c r="M502" s="205"/>
      <c r="N502" s="206"/>
      <c r="O502" s="206"/>
      <c r="P502" s="206"/>
      <c r="Q502" s="206"/>
      <c r="R502" s="206"/>
      <c r="S502" s="206"/>
      <c r="T502" s="207"/>
      <c r="AT502" s="203" t="s">
        <v>163</v>
      </c>
      <c r="AU502" s="203" t="s">
        <v>89</v>
      </c>
      <c r="AV502" s="12" t="s">
        <v>45</v>
      </c>
      <c r="AW502" s="12" t="s">
        <v>42</v>
      </c>
      <c r="AX502" s="12" t="s">
        <v>82</v>
      </c>
      <c r="AY502" s="203" t="s">
        <v>152</v>
      </c>
    </row>
    <row r="503" spans="2:65" s="12" customFormat="1">
      <c r="B503" s="200"/>
      <c r="D503" s="196" t="s">
        <v>163</v>
      </c>
      <c r="E503" s="201" t="s">
        <v>5</v>
      </c>
      <c r="F503" s="202" t="s">
        <v>547</v>
      </c>
      <c r="H503" s="203" t="s">
        <v>5</v>
      </c>
      <c r="I503" s="204"/>
      <c r="L503" s="200"/>
      <c r="M503" s="205"/>
      <c r="N503" s="206"/>
      <c r="O503" s="206"/>
      <c r="P503" s="206"/>
      <c r="Q503" s="206"/>
      <c r="R503" s="206"/>
      <c r="S503" s="206"/>
      <c r="T503" s="207"/>
      <c r="AT503" s="203" t="s">
        <v>163</v>
      </c>
      <c r="AU503" s="203" t="s">
        <v>89</v>
      </c>
      <c r="AV503" s="12" t="s">
        <v>45</v>
      </c>
      <c r="AW503" s="12" t="s">
        <v>42</v>
      </c>
      <c r="AX503" s="12" t="s">
        <v>82</v>
      </c>
      <c r="AY503" s="203" t="s">
        <v>152</v>
      </c>
    </row>
    <row r="504" spans="2:65" s="13" customFormat="1">
      <c r="B504" s="208"/>
      <c r="D504" s="196" t="s">
        <v>163</v>
      </c>
      <c r="E504" s="209" t="s">
        <v>5</v>
      </c>
      <c r="F504" s="210" t="s">
        <v>548</v>
      </c>
      <c r="H504" s="211">
        <v>48.255000000000003</v>
      </c>
      <c r="I504" s="212"/>
      <c r="L504" s="208"/>
      <c r="M504" s="213"/>
      <c r="N504" s="214"/>
      <c r="O504" s="214"/>
      <c r="P504" s="214"/>
      <c r="Q504" s="214"/>
      <c r="R504" s="214"/>
      <c r="S504" s="214"/>
      <c r="T504" s="215"/>
      <c r="AT504" s="209" t="s">
        <v>163</v>
      </c>
      <c r="AU504" s="209" t="s">
        <v>89</v>
      </c>
      <c r="AV504" s="13" t="s">
        <v>89</v>
      </c>
      <c r="AW504" s="13" t="s">
        <v>42</v>
      </c>
      <c r="AX504" s="13" t="s">
        <v>82</v>
      </c>
      <c r="AY504" s="209" t="s">
        <v>152</v>
      </c>
    </row>
    <row r="505" spans="2:65" s="15" customFormat="1">
      <c r="B505" s="224"/>
      <c r="D505" s="225" t="s">
        <v>163</v>
      </c>
      <c r="E505" s="226" t="s">
        <v>5</v>
      </c>
      <c r="F505" s="227" t="s">
        <v>170</v>
      </c>
      <c r="H505" s="228">
        <v>48.255000000000003</v>
      </c>
      <c r="I505" s="229"/>
      <c r="L505" s="224"/>
      <c r="M505" s="230"/>
      <c r="N505" s="231"/>
      <c r="O505" s="231"/>
      <c r="P505" s="231"/>
      <c r="Q505" s="231"/>
      <c r="R505" s="231"/>
      <c r="S505" s="231"/>
      <c r="T505" s="232"/>
      <c r="AT505" s="233" t="s">
        <v>163</v>
      </c>
      <c r="AU505" s="233" t="s">
        <v>89</v>
      </c>
      <c r="AV505" s="15" t="s">
        <v>159</v>
      </c>
      <c r="AW505" s="15" t="s">
        <v>42</v>
      </c>
      <c r="AX505" s="15" t="s">
        <v>45</v>
      </c>
      <c r="AY505" s="233" t="s">
        <v>152</v>
      </c>
    </row>
    <row r="506" spans="2:65" s="1" customFormat="1" ht="31.5" customHeight="1">
      <c r="B506" s="183"/>
      <c r="C506" s="184" t="s">
        <v>570</v>
      </c>
      <c r="D506" s="184" t="s">
        <v>154</v>
      </c>
      <c r="E506" s="185" t="s">
        <v>571</v>
      </c>
      <c r="F506" s="186" t="s">
        <v>572</v>
      </c>
      <c r="G506" s="187" t="s">
        <v>247</v>
      </c>
      <c r="H506" s="188">
        <v>48.255000000000003</v>
      </c>
      <c r="I506" s="189"/>
      <c r="J506" s="190">
        <f>ROUND(I506*H506,2)</f>
        <v>0</v>
      </c>
      <c r="K506" s="186" t="s">
        <v>158</v>
      </c>
      <c r="L506" s="43"/>
      <c r="M506" s="191" t="s">
        <v>5</v>
      </c>
      <c r="N506" s="192" t="s">
        <v>53</v>
      </c>
      <c r="O506" s="44"/>
      <c r="P506" s="193">
        <f>O506*H506</f>
        <v>0</v>
      </c>
      <c r="Q506" s="193">
        <v>0</v>
      </c>
      <c r="R506" s="193">
        <f>Q506*H506</f>
        <v>0</v>
      </c>
      <c r="S506" s="193">
        <v>0</v>
      </c>
      <c r="T506" s="194">
        <f>S506*H506</f>
        <v>0</v>
      </c>
      <c r="AR506" s="25" t="s">
        <v>159</v>
      </c>
      <c r="AT506" s="25" t="s">
        <v>154</v>
      </c>
      <c r="AU506" s="25" t="s">
        <v>89</v>
      </c>
      <c r="AY506" s="25" t="s">
        <v>152</v>
      </c>
      <c r="BE506" s="195">
        <f>IF(N506="základní",J506,0)</f>
        <v>0</v>
      </c>
      <c r="BF506" s="195">
        <f>IF(N506="snížená",J506,0)</f>
        <v>0</v>
      </c>
      <c r="BG506" s="195">
        <f>IF(N506="zákl. přenesená",J506,0)</f>
        <v>0</v>
      </c>
      <c r="BH506" s="195">
        <f>IF(N506="sníž. přenesená",J506,0)</f>
        <v>0</v>
      </c>
      <c r="BI506" s="195">
        <f>IF(N506="nulová",J506,0)</f>
        <v>0</v>
      </c>
      <c r="BJ506" s="25" t="s">
        <v>45</v>
      </c>
      <c r="BK506" s="195">
        <f>ROUND(I506*H506,2)</f>
        <v>0</v>
      </c>
      <c r="BL506" s="25" t="s">
        <v>159</v>
      </c>
      <c r="BM506" s="25" t="s">
        <v>573</v>
      </c>
    </row>
    <row r="507" spans="2:65" s="1" customFormat="1" ht="31.5" customHeight="1">
      <c r="B507" s="183"/>
      <c r="C507" s="184" t="s">
        <v>574</v>
      </c>
      <c r="D507" s="184" t="s">
        <v>154</v>
      </c>
      <c r="E507" s="185" t="s">
        <v>575</v>
      </c>
      <c r="F507" s="186" t="s">
        <v>576</v>
      </c>
      <c r="G507" s="187" t="s">
        <v>247</v>
      </c>
      <c r="H507" s="188">
        <v>48.255000000000003</v>
      </c>
      <c r="I507" s="189"/>
      <c r="J507" s="190">
        <f>ROUND(I507*H507,2)</f>
        <v>0</v>
      </c>
      <c r="K507" s="186" t="s">
        <v>158</v>
      </c>
      <c r="L507" s="43"/>
      <c r="M507" s="191" t="s">
        <v>5</v>
      </c>
      <c r="N507" s="192" t="s">
        <v>53</v>
      </c>
      <c r="O507" s="44"/>
      <c r="P507" s="193">
        <f>O507*H507</f>
        <v>0</v>
      </c>
      <c r="Q507" s="193">
        <v>0</v>
      </c>
      <c r="R507" s="193">
        <f>Q507*H507</f>
        <v>0</v>
      </c>
      <c r="S507" s="193">
        <v>0</v>
      </c>
      <c r="T507" s="194">
        <f>S507*H507</f>
        <v>0</v>
      </c>
      <c r="AR507" s="25" t="s">
        <v>159</v>
      </c>
      <c r="AT507" s="25" t="s">
        <v>154</v>
      </c>
      <c r="AU507" s="25" t="s">
        <v>89</v>
      </c>
      <c r="AY507" s="25" t="s">
        <v>152</v>
      </c>
      <c r="BE507" s="195">
        <f>IF(N507="základní",J507,0)</f>
        <v>0</v>
      </c>
      <c r="BF507" s="195">
        <f>IF(N507="snížená",J507,0)</f>
        <v>0</v>
      </c>
      <c r="BG507" s="195">
        <f>IF(N507="zákl. přenesená",J507,0)</f>
        <v>0</v>
      </c>
      <c r="BH507" s="195">
        <f>IF(N507="sníž. přenesená",J507,0)</f>
        <v>0</v>
      </c>
      <c r="BI507" s="195">
        <f>IF(N507="nulová",J507,0)</f>
        <v>0</v>
      </c>
      <c r="BJ507" s="25" t="s">
        <v>45</v>
      </c>
      <c r="BK507" s="195">
        <f>ROUND(I507*H507,2)</f>
        <v>0</v>
      </c>
      <c r="BL507" s="25" t="s">
        <v>159</v>
      </c>
      <c r="BM507" s="25" t="s">
        <v>577</v>
      </c>
    </row>
    <row r="508" spans="2:65" s="1" customFormat="1" ht="31.5" customHeight="1">
      <c r="B508" s="183"/>
      <c r="C508" s="184" t="s">
        <v>578</v>
      </c>
      <c r="D508" s="184" t="s">
        <v>154</v>
      </c>
      <c r="E508" s="185" t="s">
        <v>579</v>
      </c>
      <c r="F508" s="186" t="s">
        <v>580</v>
      </c>
      <c r="G508" s="187" t="s">
        <v>201</v>
      </c>
      <c r="H508" s="188">
        <v>69.44</v>
      </c>
      <c r="I508" s="189"/>
      <c r="J508" s="190">
        <f>ROUND(I508*H508,2)</f>
        <v>0</v>
      </c>
      <c r="K508" s="186" t="s">
        <v>158</v>
      </c>
      <c r="L508" s="43"/>
      <c r="M508" s="191" t="s">
        <v>5</v>
      </c>
      <c r="N508" s="192" t="s">
        <v>53</v>
      </c>
      <c r="O508" s="44"/>
      <c r="P508" s="193">
        <f>O508*H508</f>
        <v>0</v>
      </c>
      <c r="Q508" s="193">
        <v>4.0000000000000002E-4</v>
      </c>
      <c r="R508" s="193">
        <f>Q508*H508</f>
        <v>2.7776000000000002E-2</v>
      </c>
      <c r="S508" s="193">
        <v>1E-3</v>
      </c>
      <c r="T508" s="194">
        <f>S508*H508</f>
        <v>6.9440000000000002E-2</v>
      </c>
      <c r="AR508" s="25" t="s">
        <v>159</v>
      </c>
      <c r="AT508" s="25" t="s">
        <v>154</v>
      </c>
      <c r="AU508" s="25" t="s">
        <v>89</v>
      </c>
      <c r="AY508" s="25" t="s">
        <v>152</v>
      </c>
      <c r="BE508" s="195">
        <f>IF(N508="základní",J508,0)</f>
        <v>0</v>
      </c>
      <c r="BF508" s="195">
        <f>IF(N508="snížená",J508,0)</f>
        <v>0</v>
      </c>
      <c r="BG508" s="195">
        <f>IF(N508="zákl. přenesená",J508,0)</f>
        <v>0</v>
      </c>
      <c r="BH508" s="195">
        <f>IF(N508="sníž. přenesená",J508,0)</f>
        <v>0</v>
      </c>
      <c r="BI508" s="195">
        <f>IF(N508="nulová",J508,0)</f>
        <v>0</v>
      </c>
      <c r="BJ508" s="25" t="s">
        <v>45</v>
      </c>
      <c r="BK508" s="195">
        <f>ROUND(I508*H508,2)</f>
        <v>0</v>
      </c>
      <c r="BL508" s="25" t="s">
        <v>159</v>
      </c>
      <c r="BM508" s="25" t="s">
        <v>581</v>
      </c>
    </row>
    <row r="509" spans="2:65" s="1" customFormat="1" ht="67.5">
      <c r="B509" s="43"/>
      <c r="D509" s="196" t="s">
        <v>161</v>
      </c>
      <c r="F509" s="197" t="s">
        <v>582</v>
      </c>
      <c r="I509" s="198"/>
      <c r="L509" s="43"/>
      <c r="M509" s="199"/>
      <c r="N509" s="44"/>
      <c r="O509" s="44"/>
      <c r="P509" s="44"/>
      <c r="Q509" s="44"/>
      <c r="R509" s="44"/>
      <c r="S509" s="44"/>
      <c r="T509" s="72"/>
      <c r="AT509" s="25" t="s">
        <v>161</v>
      </c>
      <c r="AU509" s="25" t="s">
        <v>89</v>
      </c>
    </row>
    <row r="510" spans="2:65" s="12" customFormat="1">
      <c r="B510" s="200"/>
      <c r="D510" s="196" t="s">
        <v>163</v>
      </c>
      <c r="E510" s="201" t="s">
        <v>5</v>
      </c>
      <c r="F510" s="202" t="s">
        <v>211</v>
      </c>
      <c r="H510" s="203" t="s">
        <v>5</v>
      </c>
      <c r="I510" s="204"/>
      <c r="L510" s="200"/>
      <c r="M510" s="205"/>
      <c r="N510" s="206"/>
      <c r="O510" s="206"/>
      <c r="P510" s="206"/>
      <c r="Q510" s="206"/>
      <c r="R510" s="206"/>
      <c r="S510" s="206"/>
      <c r="T510" s="207"/>
      <c r="AT510" s="203" t="s">
        <v>163</v>
      </c>
      <c r="AU510" s="203" t="s">
        <v>89</v>
      </c>
      <c r="AV510" s="12" t="s">
        <v>45</v>
      </c>
      <c r="AW510" s="12" t="s">
        <v>42</v>
      </c>
      <c r="AX510" s="12" t="s">
        <v>82</v>
      </c>
      <c r="AY510" s="203" t="s">
        <v>152</v>
      </c>
    </row>
    <row r="511" spans="2:65" s="12" customFormat="1">
      <c r="B511" s="200"/>
      <c r="D511" s="196" t="s">
        <v>163</v>
      </c>
      <c r="E511" s="201" t="s">
        <v>5</v>
      </c>
      <c r="F511" s="202" t="s">
        <v>547</v>
      </c>
      <c r="H511" s="203" t="s">
        <v>5</v>
      </c>
      <c r="I511" s="204"/>
      <c r="L511" s="200"/>
      <c r="M511" s="205"/>
      <c r="N511" s="206"/>
      <c r="O511" s="206"/>
      <c r="P511" s="206"/>
      <c r="Q511" s="206"/>
      <c r="R511" s="206"/>
      <c r="S511" s="206"/>
      <c r="T511" s="207"/>
      <c r="AT511" s="203" t="s">
        <v>163</v>
      </c>
      <c r="AU511" s="203" t="s">
        <v>89</v>
      </c>
      <c r="AV511" s="12" t="s">
        <v>45</v>
      </c>
      <c r="AW511" s="12" t="s">
        <v>42</v>
      </c>
      <c r="AX511" s="12" t="s">
        <v>82</v>
      </c>
      <c r="AY511" s="203" t="s">
        <v>152</v>
      </c>
    </row>
    <row r="512" spans="2:65" s="13" customFormat="1">
      <c r="B512" s="208"/>
      <c r="D512" s="196" t="s">
        <v>163</v>
      </c>
      <c r="E512" s="209" t="s">
        <v>5</v>
      </c>
      <c r="F512" s="210" t="s">
        <v>583</v>
      </c>
      <c r="H512" s="211">
        <v>8</v>
      </c>
      <c r="I512" s="212"/>
      <c r="L512" s="208"/>
      <c r="M512" s="213"/>
      <c r="N512" s="214"/>
      <c r="O512" s="214"/>
      <c r="P512" s="214"/>
      <c r="Q512" s="214"/>
      <c r="R512" s="214"/>
      <c r="S512" s="214"/>
      <c r="T512" s="215"/>
      <c r="AT512" s="209" t="s">
        <v>163</v>
      </c>
      <c r="AU512" s="209" t="s">
        <v>89</v>
      </c>
      <c r="AV512" s="13" t="s">
        <v>89</v>
      </c>
      <c r="AW512" s="13" t="s">
        <v>42</v>
      </c>
      <c r="AX512" s="13" t="s">
        <v>82</v>
      </c>
      <c r="AY512" s="209" t="s">
        <v>152</v>
      </c>
    </row>
    <row r="513" spans="2:65" s="14" customFormat="1">
      <c r="B513" s="216"/>
      <c r="D513" s="196" t="s">
        <v>163</v>
      </c>
      <c r="E513" s="217" t="s">
        <v>5</v>
      </c>
      <c r="F513" s="218" t="s">
        <v>373</v>
      </c>
      <c r="H513" s="219">
        <v>8</v>
      </c>
      <c r="I513" s="220"/>
      <c r="L513" s="216"/>
      <c r="M513" s="221"/>
      <c r="N513" s="222"/>
      <c r="O513" s="222"/>
      <c r="P513" s="222"/>
      <c r="Q513" s="222"/>
      <c r="R513" s="222"/>
      <c r="S513" s="222"/>
      <c r="T513" s="223"/>
      <c r="AT513" s="217" t="s">
        <v>163</v>
      </c>
      <c r="AU513" s="217" t="s">
        <v>89</v>
      </c>
      <c r="AV513" s="14" t="s">
        <v>169</v>
      </c>
      <c r="AW513" s="14" t="s">
        <v>42</v>
      </c>
      <c r="AX513" s="14" t="s">
        <v>82</v>
      </c>
      <c r="AY513" s="217" t="s">
        <v>152</v>
      </c>
    </row>
    <row r="514" spans="2:65" s="12" customFormat="1">
      <c r="B514" s="200"/>
      <c r="D514" s="196" t="s">
        <v>163</v>
      </c>
      <c r="E514" s="201" t="s">
        <v>5</v>
      </c>
      <c r="F514" s="202" t="s">
        <v>374</v>
      </c>
      <c r="H514" s="203" t="s">
        <v>5</v>
      </c>
      <c r="I514" s="204"/>
      <c r="L514" s="200"/>
      <c r="M514" s="205"/>
      <c r="N514" s="206"/>
      <c r="O514" s="206"/>
      <c r="P514" s="206"/>
      <c r="Q514" s="206"/>
      <c r="R514" s="206"/>
      <c r="S514" s="206"/>
      <c r="T514" s="207"/>
      <c r="AT514" s="203" t="s">
        <v>163</v>
      </c>
      <c r="AU514" s="203" t="s">
        <v>89</v>
      </c>
      <c r="AV514" s="12" t="s">
        <v>45</v>
      </c>
      <c r="AW514" s="12" t="s">
        <v>42</v>
      </c>
      <c r="AX514" s="12" t="s">
        <v>82</v>
      </c>
      <c r="AY514" s="203" t="s">
        <v>152</v>
      </c>
    </row>
    <row r="515" spans="2:65" s="12" customFormat="1">
      <c r="B515" s="200"/>
      <c r="D515" s="196" t="s">
        <v>163</v>
      </c>
      <c r="E515" s="201" t="s">
        <v>5</v>
      </c>
      <c r="F515" s="202" t="s">
        <v>584</v>
      </c>
      <c r="H515" s="203" t="s">
        <v>5</v>
      </c>
      <c r="I515" s="204"/>
      <c r="L515" s="200"/>
      <c r="M515" s="205"/>
      <c r="N515" s="206"/>
      <c r="O515" s="206"/>
      <c r="P515" s="206"/>
      <c r="Q515" s="206"/>
      <c r="R515" s="206"/>
      <c r="S515" s="206"/>
      <c r="T515" s="207"/>
      <c r="AT515" s="203" t="s">
        <v>163</v>
      </c>
      <c r="AU515" s="203" t="s">
        <v>89</v>
      </c>
      <c r="AV515" s="12" t="s">
        <v>45</v>
      </c>
      <c r="AW515" s="12" t="s">
        <v>42</v>
      </c>
      <c r="AX515" s="12" t="s">
        <v>82</v>
      </c>
      <c r="AY515" s="203" t="s">
        <v>152</v>
      </c>
    </row>
    <row r="516" spans="2:65" s="13" customFormat="1">
      <c r="B516" s="208"/>
      <c r="D516" s="196" t="s">
        <v>163</v>
      </c>
      <c r="E516" s="209" t="s">
        <v>5</v>
      </c>
      <c r="F516" s="210" t="s">
        <v>585</v>
      </c>
      <c r="H516" s="211">
        <v>61.44</v>
      </c>
      <c r="I516" s="212"/>
      <c r="L516" s="208"/>
      <c r="M516" s="213"/>
      <c r="N516" s="214"/>
      <c r="O516" s="214"/>
      <c r="P516" s="214"/>
      <c r="Q516" s="214"/>
      <c r="R516" s="214"/>
      <c r="S516" s="214"/>
      <c r="T516" s="215"/>
      <c r="AT516" s="209" t="s">
        <v>163</v>
      </c>
      <c r="AU516" s="209" t="s">
        <v>89</v>
      </c>
      <c r="AV516" s="13" t="s">
        <v>89</v>
      </c>
      <c r="AW516" s="13" t="s">
        <v>42</v>
      </c>
      <c r="AX516" s="13" t="s">
        <v>82</v>
      </c>
      <c r="AY516" s="209" t="s">
        <v>152</v>
      </c>
    </row>
    <row r="517" spans="2:65" s="14" customFormat="1">
      <c r="B517" s="216"/>
      <c r="D517" s="196" t="s">
        <v>163</v>
      </c>
      <c r="E517" s="217" t="s">
        <v>5</v>
      </c>
      <c r="F517" s="218" t="s">
        <v>373</v>
      </c>
      <c r="H517" s="219">
        <v>61.44</v>
      </c>
      <c r="I517" s="220"/>
      <c r="L517" s="216"/>
      <c r="M517" s="221"/>
      <c r="N517" s="222"/>
      <c r="O517" s="222"/>
      <c r="P517" s="222"/>
      <c r="Q517" s="222"/>
      <c r="R517" s="222"/>
      <c r="S517" s="222"/>
      <c r="T517" s="223"/>
      <c r="AT517" s="217" t="s">
        <v>163</v>
      </c>
      <c r="AU517" s="217" t="s">
        <v>89</v>
      </c>
      <c r="AV517" s="14" t="s">
        <v>169</v>
      </c>
      <c r="AW517" s="14" t="s">
        <v>42</v>
      </c>
      <c r="AX517" s="14" t="s">
        <v>82</v>
      </c>
      <c r="AY517" s="217" t="s">
        <v>152</v>
      </c>
    </row>
    <row r="518" spans="2:65" s="15" customFormat="1">
      <c r="B518" s="224"/>
      <c r="D518" s="225" t="s">
        <v>163</v>
      </c>
      <c r="E518" s="226" t="s">
        <v>5</v>
      </c>
      <c r="F518" s="227" t="s">
        <v>170</v>
      </c>
      <c r="H518" s="228">
        <v>69.44</v>
      </c>
      <c r="I518" s="229"/>
      <c r="L518" s="224"/>
      <c r="M518" s="230"/>
      <c r="N518" s="231"/>
      <c r="O518" s="231"/>
      <c r="P518" s="231"/>
      <c r="Q518" s="231"/>
      <c r="R518" s="231"/>
      <c r="S518" s="231"/>
      <c r="T518" s="232"/>
      <c r="AT518" s="233" t="s">
        <v>163</v>
      </c>
      <c r="AU518" s="233" t="s">
        <v>89</v>
      </c>
      <c r="AV518" s="15" t="s">
        <v>159</v>
      </c>
      <c r="AW518" s="15" t="s">
        <v>42</v>
      </c>
      <c r="AX518" s="15" t="s">
        <v>45</v>
      </c>
      <c r="AY518" s="233" t="s">
        <v>152</v>
      </c>
    </row>
    <row r="519" spans="2:65" s="1" customFormat="1" ht="31.5" customHeight="1">
      <c r="B519" s="183"/>
      <c r="C519" s="184" t="s">
        <v>586</v>
      </c>
      <c r="D519" s="184" t="s">
        <v>154</v>
      </c>
      <c r="E519" s="185" t="s">
        <v>587</v>
      </c>
      <c r="F519" s="186" t="s">
        <v>588</v>
      </c>
      <c r="G519" s="187" t="s">
        <v>201</v>
      </c>
      <c r="H519" s="188">
        <v>69.44</v>
      </c>
      <c r="I519" s="189"/>
      <c r="J519" s="190">
        <f>ROUND(I519*H519,2)</f>
        <v>0</v>
      </c>
      <c r="K519" s="186" t="s">
        <v>158</v>
      </c>
      <c r="L519" s="43"/>
      <c r="M519" s="191" t="s">
        <v>5</v>
      </c>
      <c r="N519" s="192" t="s">
        <v>53</v>
      </c>
      <c r="O519" s="44"/>
      <c r="P519" s="193">
        <f>O519*H519</f>
        <v>0</v>
      </c>
      <c r="Q519" s="193">
        <v>0</v>
      </c>
      <c r="R519" s="193">
        <f>Q519*H519</f>
        <v>0</v>
      </c>
      <c r="S519" s="193">
        <v>0</v>
      </c>
      <c r="T519" s="194">
        <f>S519*H519</f>
        <v>0</v>
      </c>
      <c r="AR519" s="25" t="s">
        <v>159</v>
      </c>
      <c r="AT519" s="25" t="s">
        <v>154</v>
      </c>
      <c r="AU519" s="25" t="s">
        <v>89</v>
      </c>
      <c r="AY519" s="25" t="s">
        <v>152</v>
      </c>
      <c r="BE519" s="195">
        <f>IF(N519="základní",J519,0)</f>
        <v>0</v>
      </c>
      <c r="BF519" s="195">
        <f>IF(N519="snížená",J519,0)</f>
        <v>0</v>
      </c>
      <c r="BG519" s="195">
        <f>IF(N519="zákl. přenesená",J519,0)</f>
        <v>0</v>
      </c>
      <c r="BH519" s="195">
        <f>IF(N519="sníž. přenesená",J519,0)</f>
        <v>0</v>
      </c>
      <c r="BI519" s="195">
        <f>IF(N519="nulová",J519,0)</f>
        <v>0</v>
      </c>
      <c r="BJ519" s="25" t="s">
        <v>45</v>
      </c>
      <c r="BK519" s="195">
        <f>ROUND(I519*H519,2)</f>
        <v>0</v>
      </c>
      <c r="BL519" s="25" t="s">
        <v>159</v>
      </c>
      <c r="BM519" s="25" t="s">
        <v>589</v>
      </c>
    </row>
    <row r="520" spans="2:65" s="1" customFormat="1" ht="67.5">
      <c r="B520" s="43"/>
      <c r="D520" s="196" t="s">
        <v>161</v>
      </c>
      <c r="F520" s="197" t="s">
        <v>582</v>
      </c>
      <c r="I520" s="198"/>
      <c r="L520" s="43"/>
      <c r="M520" s="199"/>
      <c r="N520" s="44"/>
      <c r="O520" s="44"/>
      <c r="P520" s="44"/>
      <c r="Q520" s="44"/>
      <c r="R520" s="44"/>
      <c r="S520" s="44"/>
      <c r="T520" s="72"/>
      <c r="AT520" s="25" t="s">
        <v>161</v>
      </c>
      <c r="AU520" s="25" t="s">
        <v>89</v>
      </c>
    </row>
    <row r="521" spans="2:65" s="11" customFormat="1" ht="29.85" customHeight="1">
      <c r="B521" s="169"/>
      <c r="D521" s="180" t="s">
        <v>81</v>
      </c>
      <c r="E521" s="181" t="s">
        <v>590</v>
      </c>
      <c r="F521" s="181" t="s">
        <v>591</v>
      </c>
      <c r="I521" s="172"/>
      <c r="J521" s="182">
        <f>BK521</f>
        <v>0</v>
      </c>
      <c r="L521" s="169"/>
      <c r="M521" s="174"/>
      <c r="N521" s="175"/>
      <c r="O521" s="175"/>
      <c r="P521" s="176">
        <f>SUM(P522:P536)</f>
        <v>0</v>
      </c>
      <c r="Q521" s="175"/>
      <c r="R521" s="176">
        <f>SUM(R522:R536)</f>
        <v>0</v>
      </c>
      <c r="S521" s="175"/>
      <c r="T521" s="177">
        <f>SUM(T522:T536)</f>
        <v>0</v>
      </c>
      <c r="AR521" s="170" t="s">
        <v>45</v>
      </c>
      <c r="AT521" s="178" t="s">
        <v>81</v>
      </c>
      <c r="AU521" s="178" t="s">
        <v>45</v>
      </c>
      <c r="AY521" s="170" t="s">
        <v>152</v>
      </c>
      <c r="BK521" s="179">
        <f>SUM(BK522:BK536)</f>
        <v>0</v>
      </c>
    </row>
    <row r="522" spans="2:65" s="1" customFormat="1" ht="31.5" customHeight="1">
      <c r="B522" s="183"/>
      <c r="C522" s="184" t="s">
        <v>592</v>
      </c>
      <c r="D522" s="184" t="s">
        <v>154</v>
      </c>
      <c r="E522" s="185" t="s">
        <v>593</v>
      </c>
      <c r="F522" s="186" t="s">
        <v>594</v>
      </c>
      <c r="G522" s="187" t="s">
        <v>193</v>
      </c>
      <c r="H522" s="188">
        <v>62.674999999999997</v>
      </c>
      <c r="I522" s="189"/>
      <c r="J522" s="190">
        <f>ROUND(I522*H522,2)</f>
        <v>0</v>
      </c>
      <c r="K522" s="186" t="s">
        <v>158</v>
      </c>
      <c r="L522" s="43"/>
      <c r="M522" s="191" t="s">
        <v>5</v>
      </c>
      <c r="N522" s="192" t="s">
        <v>53</v>
      </c>
      <c r="O522" s="44"/>
      <c r="P522" s="193">
        <f>O522*H522</f>
        <v>0</v>
      </c>
      <c r="Q522" s="193">
        <v>0</v>
      </c>
      <c r="R522" s="193">
        <f>Q522*H522</f>
        <v>0</v>
      </c>
      <c r="S522" s="193">
        <v>0</v>
      </c>
      <c r="T522" s="194">
        <f>S522*H522</f>
        <v>0</v>
      </c>
      <c r="AR522" s="25" t="s">
        <v>159</v>
      </c>
      <c r="AT522" s="25" t="s">
        <v>154</v>
      </c>
      <c r="AU522" s="25" t="s">
        <v>89</v>
      </c>
      <c r="AY522" s="25" t="s">
        <v>152</v>
      </c>
      <c r="BE522" s="195">
        <f>IF(N522="základní",J522,0)</f>
        <v>0</v>
      </c>
      <c r="BF522" s="195">
        <f>IF(N522="snížená",J522,0)</f>
        <v>0</v>
      </c>
      <c r="BG522" s="195">
        <f>IF(N522="zákl. přenesená",J522,0)</f>
        <v>0</v>
      </c>
      <c r="BH522" s="195">
        <f>IF(N522="sníž. přenesená",J522,0)</f>
        <v>0</v>
      </c>
      <c r="BI522" s="195">
        <f>IF(N522="nulová",J522,0)</f>
        <v>0</v>
      </c>
      <c r="BJ522" s="25" t="s">
        <v>45</v>
      </c>
      <c r="BK522" s="195">
        <f>ROUND(I522*H522,2)</f>
        <v>0</v>
      </c>
      <c r="BL522" s="25" t="s">
        <v>159</v>
      </c>
      <c r="BM522" s="25" t="s">
        <v>595</v>
      </c>
    </row>
    <row r="523" spans="2:65" s="1" customFormat="1" ht="121.5">
      <c r="B523" s="43"/>
      <c r="D523" s="225" t="s">
        <v>161</v>
      </c>
      <c r="F523" s="236" t="s">
        <v>596</v>
      </c>
      <c r="I523" s="198"/>
      <c r="L523" s="43"/>
      <c r="M523" s="199"/>
      <c r="N523" s="44"/>
      <c r="O523" s="44"/>
      <c r="P523" s="44"/>
      <c r="Q523" s="44"/>
      <c r="R523" s="44"/>
      <c r="S523" s="44"/>
      <c r="T523" s="72"/>
      <c r="AT523" s="25" t="s">
        <v>161</v>
      </c>
      <c r="AU523" s="25" t="s">
        <v>89</v>
      </c>
    </row>
    <row r="524" spans="2:65" s="1" customFormat="1" ht="31.5" customHeight="1">
      <c r="B524" s="183"/>
      <c r="C524" s="184" t="s">
        <v>597</v>
      </c>
      <c r="D524" s="184" t="s">
        <v>154</v>
      </c>
      <c r="E524" s="185" t="s">
        <v>598</v>
      </c>
      <c r="F524" s="186" t="s">
        <v>599</v>
      </c>
      <c r="G524" s="187" t="s">
        <v>193</v>
      </c>
      <c r="H524" s="188">
        <v>62.674999999999997</v>
      </c>
      <c r="I524" s="189"/>
      <c r="J524" s="190">
        <f>ROUND(I524*H524,2)</f>
        <v>0</v>
      </c>
      <c r="K524" s="186" t="s">
        <v>158</v>
      </c>
      <c r="L524" s="43"/>
      <c r="M524" s="191" t="s">
        <v>5</v>
      </c>
      <c r="N524" s="192" t="s">
        <v>53</v>
      </c>
      <c r="O524" s="44"/>
      <c r="P524" s="193">
        <f>O524*H524</f>
        <v>0</v>
      </c>
      <c r="Q524" s="193">
        <v>0</v>
      </c>
      <c r="R524" s="193">
        <f>Q524*H524</f>
        <v>0</v>
      </c>
      <c r="S524" s="193">
        <v>0</v>
      </c>
      <c r="T524" s="194">
        <f>S524*H524</f>
        <v>0</v>
      </c>
      <c r="AR524" s="25" t="s">
        <v>159</v>
      </c>
      <c r="AT524" s="25" t="s">
        <v>154</v>
      </c>
      <c r="AU524" s="25" t="s">
        <v>89</v>
      </c>
      <c r="AY524" s="25" t="s">
        <v>152</v>
      </c>
      <c r="BE524" s="195">
        <f>IF(N524="základní",J524,0)</f>
        <v>0</v>
      </c>
      <c r="BF524" s="195">
        <f>IF(N524="snížená",J524,0)</f>
        <v>0</v>
      </c>
      <c r="BG524" s="195">
        <f>IF(N524="zákl. přenesená",J524,0)</f>
        <v>0</v>
      </c>
      <c r="BH524" s="195">
        <f>IF(N524="sníž. přenesená",J524,0)</f>
        <v>0</v>
      </c>
      <c r="BI524" s="195">
        <f>IF(N524="nulová",J524,0)</f>
        <v>0</v>
      </c>
      <c r="BJ524" s="25" t="s">
        <v>45</v>
      </c>
      <c r="BK524" s="195">
        <f>ROUND(I524*H524,2)</f>
        <v>0</v>
      </c>
      <c r="BL524" s="25" t="s">
        <v>159</v>
      </c>
      <c r="BM524" s="25" t="s">
        <v>600</v>
      </c>
    </row>
    <row r="525" spans="2:65" s="1" customFormat="1" ht="81">
      <c r="B525" s="43"/>
      <c r="D525" s="225" t="s">
        <v>161</v>
      </c>
      <c r="F525" s="236" t="s">
        <v>601</v>
      </c>
      <c r="I525" s="198"/>
      <c r="L525" s="43"/>
      <c r="M525" s="199"/>
      <c r="N525" s="44"/>
      <c r="O525" s="44"/>
      <c r="P525" s="44"/>
      <c r="Q525" s="44"/>
      <c r="R525" s="44"/>
      <c r="S525" s="44"/>
      <c r="T525" s="72"/>
      <c r="AT525" s="25" t="s">
        <v>161</v>
      </c>
      <c r="AU525" s="25" t="s">
        <v>89</v>
      </c>
    </row>
    <row r="526" spans="2:65" s="1" customFormat="1" ht="31.5" customHeight="1">
      <c r="B526" s="183"/>
      <c r="C526" s="184" t="s">
        <v>602</v>
      </c>
      <c r="D526" s="184" t="s">
        <v>154</v>
      </c>
      <c r="E526" s="185" t="s">
        <v>603</v>
      </c>
      <c r="F526" s="186" t="s">
        <v>604</v>
      </c>
      <c r="G526" s="187" t="s">
        <v>193</v>
      </c>
      <c r="H526" s="188">
        <v>877.45</v>
      </c>
      <c r="I526" s="189"/>
      <c r="J526" s="190">
        <f>ROUND(I526*H526,2)</f>
        <v>0</v>
      </c>
      <c r="K526" s="186" t="s">
        <v>158</v>
      </c>
      <c r="L526" s="43"/>
      <c r="M526" s="191" t="s">
        <v>5</v>
      </c>
      <c r="N526" s="192" t="s">
        <v>53</v>
      </c>
      <c r="O526" s="44"/>
      <c r="P526" s="193">
        <f>O526*H526</f>
        <v>0</v>
      </c>
      <c r="Q526" s="193">
        <v>0</v>
      </c>
      <c r="R526" s="193">
        <f>Q526*H526</f>
        <v>0</v>
      </c>
      <c r="S526" s="193">
        <v>0</v>
      </c>
      <c r="T526" s="194">
        <f>S526*H526</f>
        <v>0</v>
      </c>
      <c r="AR526" s="25" t="s">
        <v>159</v>
      </c>
      <c r="AT526" s="25" t="s">
        <v>154</v>
      </c>
      <c r="AU526" s="25" t="s">
        <v>89</v>
      </c>
      <c r="AY526" s="25" t="s">
        <v>152</v>
      </c>
      <c r="BE526" s="195">
        <f>IF(N526="základní",J526,0)</f>
        <v>0</v>
      </c>
      <c r="BF526" s="195">
        <f>IF(N526="snížená",J526,0)</f>
        <v>0</v>
      </c>
      <c r="BG526" s="195">
        <f>IF(N526="zákl. přenesená",J526,0)</f>
        <v>0</v>
      </c>
      <c r="BH526" s="195">
        <f>IF(N526="sníž. přenesená",J526,0)</f>
        <v>0</v>
      </c>
      <c r="BI526" s="195">
        <f>IF(N526="nulová",J526,0)</f>
        <v>0</v>
      </c>
      <c r="BJ526" s="25" t="s">
        <v>45</v>
      </c>
      <c r="BK526" s="195">
        <f>ROUND(I526*H526,2)</f>
        <v>0</v>
      </c>
      <c r="BL526" s="25" t="s">
        <v>159</v>
      </c>
      <c r="BM526" s="25" t="s">
        <v>605</v>
      </c>
    </row>
    <row r="527" spans="2:65" s="1" customFormat="1" ht="81">
      <c r="B527" s="43"/>
      <c r="D527" s="196" t="s">
        <v>161</v>
      </c>
      <c r="F527" s="197" t="s">
        <v>601</v>
      </c>
      <c r="I527" s="198"/>
      <c r="L527" s="43"/>
      <c r="M527" s="199"/>
      <c r="N527" s="44"/>
      <c r="O527" s="44"/>
      <c r="P527" s="44"/>
      <c r="Q527" s="44"/>
      <c r="R527" s="44"/>
      <c r="S527" s="44"/>
      <c r="T527" s="72"/>
      <c r="AT527" s="25" t="s">
        <v>161</v>
      </c>
      <c r="AU527" s="25" t="s">
        <v>89</v>
      </c>
    </row>
    <row r="528" spans="2:65" s="13" customFormat="1">
      <c r="B528" s="208"/>
      <c r="D528" s="225" t="s">
        <v>163</v>
      </c>
      <c r="F528" s="234" t="s">
        <v>606</v>
      </c>
      <c r="H528" s="235">
        <v>877.45</v>
      </c>
      <c r="I528" s="212"/>
      <c r="L528" s="208"/>
      <c r="M528" s="213"/>
      <c r="N528" s="214"/>
      <c r="O528" s="214"/>
      <c r="P528" s="214"/>
      <c r="Q528" s="214"/>
      <c r="R528" s="214"/>
      <c r="S528" s="214"/>
      <c r="T528" s="215"/>
      <c r="AT528" s="209" t="s">
        <v>163</v>
      </c>
      <c r="AU528" s="209" t="s">
        <v>89</v>
      </c>
      <c r="AV528" s="13" t="s">
        <v>89</v>
      </c>
      <c r="AW528" s="13" t="s">
        <v>6</v>
      </c>
      <c r="AX528" s="13" t="s">
        <v>45</v>
      </c>
      <c r="AY528" s="209" t="s">
        <v>152</v>
      </c>
    </row>
    <row r="529" spans="2:65" s="1" customFormat="1" ht="22.5" customHeight="1">
      <c r="B529" s="183"/>
      <c r="C529" s="184" t="s">
        <v>607</v>
      </c>
      <c r="D529" s="184" t="s">
        <v>154</v>
      </c>
      <c r="E529" s="185" t="s">
        <v>608</v>
      </c>
      <c r="F529" s="186" t="s">
        <v>609</v>
      </c>
      <c r="G529" s="187" t="s">
        <v>193</v>
      </c>
      <c r="H529" s="188">
        <v>43.015999999999998</v>
      </c>
      <c r="I529" s="189"/>
      <c r="J529" s="190">
        <f>ROUND(I529*H529,2)</f>
        <v>0</v>
      </c>
      <c r="K529" s="186" t="s">
        <v>158</v>
      </c>
      <c r="L529" s="43"/>
      <c r="M529" s="191" t="s">
        <v>5</v>
      </c>
      <c r="N529" s="192" t="s">
        <v>53</v>
      </c>
      <c r="O529" s="44"/>
      <c r="P529" s="193">
        <f>O529*H529</f>
        <v>0</v>
      </c>
      <c r="Q529" s="193">
        <v>0</v>
      </c>
      <c r="R529" s="193">
        <f>Q529*H529</f>
        <v>0</v>
      </c>
      <c r="S529" s="193">
        <v>0</v>
      </c>
      <c r="T529" s="194">
        <f>S529*H529</f>
        <v>0</v>
      </c>
      <c r="AR529" s="25" t="s">
        <v>159</v>
      </c>
      <c r="AT529" s="25" t="s">
        <v>154</v>
      </c>
      <c r="AU529" s="25" t="s">
        <v>89</v>
      </c>
      <c r="AY529" s="25" t="s">
        <v>152</v>
      </c>
      <c r="BE529" s="195">
        <f>IF(N529="základní",J529,0)</f>
        <v>0</v>
      </c>
      <c r="BF529" s="195">
        <f>IF(N529="snížená",J529,0)</f>
        <v>0</v>
      </c>
      <c r="BG529" s="195">
        <f>IF(N529="zákl. přenesená",J529,0)</f>
        <v>0</v>
      </c>
      <c r="BH529" s="195">
        <f>IF(N529="sníž. přenesená",J529,0)</f>
        <v>0</v>
      </c>
      <c r="BI529" s="195">
        <f>IF(N529="nulová",J529,0)</f>
        <v>0</v>
      </c>
      <c r="BJ529" s="25" t="s">
        <v>45</v>
      </c>
      <c r="BK529" s="195">
        <f>ROUND(I529*H529,2)</f>
        <v>0</v>
      </c>
      <c r="BL529" s="25" t="s">
        <v>159</v>
      </c>
      <c r="BM529" s="25" t="s">
        <v>610</v>
      </c>
    </row>
    <row r="530" spans="2:65" s="1" customFormat="1" ht="67.5">
      <c r="B530" s="43"/>
      <c r="D530" s="196" t="s">
        <v>161</v>
      </c>
      <c r="F530" s="197" t="s">
        <v>611</v>
      </c>
      <c r="I530" s="198"/>
      <c r="L530" s="43"/>
      <c r="M530" s="199"/>
      <c r="N530" s="44"/>
      <c r="O530" s="44"/>
      <c r="P530" s="44"/>
      <c r="Q530" s="44"/>
      <c r="R530" s="44"/>
      <c r="S530" s="44"/>
      <c r="T530" s="72"/>
      <c r="AT530" s="25" t="s">
        <v>161</v>
      </c>
      <c r="AU530" s="25" t="s">
        <v>89</v>
      </c>
    </row>
    <row r="531" spans="2:65" s="13" customFormat="1">
      <c r="B531" s="208"/>
      <c r="D531" s="225" t="s">
        <v>163</v>
      </c>
      <c r="E531" s="250" t="s">
        <v>5</v>
      </c>
      <c r="F531" s="234" t="s">
        <v>612</v>
      </c>
      <c r="H531" s="235">
        <v>43.015999999999998</v>
      </c>
      <c r="I531" s="212"/>
      <c r="L531" s="208"/>
      <c r="M531" s="213"/>
      <c r="N531" s="214"/>
      <c r="O531" s="214"/>
      <c r="P531" s="214"/>
      <c r="Q531" s="214"/>
      <c r="R531" s="214"/>
      <c r="S531" s="214"/>
      <c r="T531" s="215"/>
      <c r="AT531" s="209" t="s">
        <v>163</v>
      </c>
      <c r="AU531" s="209" t="s">
        <v>89</v>
      </c>
      <c r="AV531" s="13" t="s">
        <v>89</v>
      </c>
      <c r="AW531" s="13" t="s">
        <v>42</v>
      </c>
      <c r="AX531" s="13" t="s">
        <v>45</v>
      </c>
      <c r="AY531" s="209" t="s">
        <v>152</v>
      </c>
    </row>
    <row r="532" spans="2:65" s="1" customFormat="1" ht="22.5" customHeight="1">
      <c r="B532" s="183"/>
      <c r="C532" s="184" t="s">
        <v>613</v>
      </c>
      <c r="D532" s="184" t="s">
        <v>154</v>
      </c>
      <c r="E532" s="185" t="s">
        <v>614</v>
      </c>
      <c r="F532" s="186" t="s">
        <v>615</v>
      </c>
      <c r="G532" s="187" t="s">
        <v>193</v>
      </c>
      <c r="H532" s="188">
        <v>19.635000000000002</v>
      </c>
      <c r="I532" s="189"/>
      <c r="J532" s="190">
        <f>ROUND(I532*H532,2)</f>
        <v>0</v>
      </c>
      <c r="K532" s="186" t="s">
        <v>158</v>
      </c>
      <c r="L532" s="43"/>
      <c r="M532" s="191" t="s">
        <v>5</v>
      </c>
      <c r="N532" s="192" t="s">
        <v>53</v>
      </c>
      <c r="O532" s="44"/>
      <c r="P532" s="193">
        <f>O532*H532</f>
        <v>0</v>
      </c>
      <c r="Q532" s="193">
        <v>0</v>
      </c>
      <c r="R532" s="193">
        <f>Q532*H532</f>
        <v>0</v>
      </c>
      <c r="S532" s="193">
        <v>0</v>
      </c>
      <c r="T532" s="194">
        <f>S532*H532</f>
        <v>0</v>
      </c>
      <c r="AR532" s="25" t="s">
        <v>159</v>
      </c>
      <c r="AT532" s="25" t="s">
        <v>154</v>
      </c>
      <c r="AU532" s="25" t="s">
        <v>89</v>
      </c>
      <c r="AY532" s="25" t="s">
        <v>152</v>
      </c>
      <c r="BE532" s="195">
        <f>IF(N532="základní",J532,0)</f>
        <v>0</v>
      </c>
      <c r="BF532" s="195">
        <f>IF(N532="snížená",J532,0)</f>
        <v>0</v>
      </c>
      <c r="BG532" s="195">
        <f>IF(N532="zákl. přenesená",J532,0)</f>
        <v>0</v>
      </c>
      <c r="BH532" s="195">
        <f>IF(N532="sníž. přenesená",J532,0)</f>
        <v>0</v>
      </c>
      <c r="BI532" s="195">
        <f>IF(N532="nulová",J532,0)</f>
        <v>0</v>
      </c>
      <c r="BJ532" s="25" t="s">
        <v>45</v>
      </c>
      <c r="BK532" s="195">
        <f>ROUND(I532*H532,2)</f>
        <v>0</v>
      </c>
      <c r="BL532" s="25" t="s">
        <v>159</v>
      </c>
      <c r="BM532" s="25" t="s">
        <v>616</v>
      </c>
    </row>
    <row r="533" spans="2:65" s="1" customFormat="1" ht="67.5">
      <c r="B533" s="43"/>
      <c r="D533" s="196" t="s">
        <v>161</v>
      </c>
      <c r="F533" s="197" t="s">
        <v>611</v>
      </c>
      <c r="I533" s="198"/>
      <c r="L533" s="43"/>
      <c r="M533" s="199"/>
      <c r="N533" s="44"/>
      <c r="O533" s="44"/>
      <c r="P533" s="44"/>
      <c r="Q533" s="44"/>
      <c r="R533" s="44"/>
      <c r="S533" s="44"/>
      <c r="T533" s="72"/>
      <c r="AT533" s="25" t="s">
        <v>161</v>
      </c>
      <c r="AU533" s="25" t="s">
        <v>89</v>
      </c>
    </row>
    <row r="534" spans="2:65" s="13" customFormat="1">
      <c r="B534" s="208"/>
      <c r="D534" s="225" t="s">
        <v>163</v>
      </c>
      <c r="E534" s="250" t="s">
        <v>5</v>
      </c>
      <c r="F534" s="234" t="s">
        <v>617</v>
      </c>
      <c r="H534" s="235">
        <v>19.635000000000002</v>
      </c>
      <c r="I534" s="212"/>
      <c r="L534" s="208"/>
      <c r="M534" s="213"/>
      <c r="N534" s="214"/>
      <c r="O534" s="214"/>
      <c r="P534" s="214"/>
      <c r="Q534" s="214"/>
      <c r="R534" s="214"/>
      <c r="S534" s="214"/>
      <c r="T534" s="215"/>
      <c r="AT534" s="209" t="s">
        <v>163</v>
      </c>
      <c r="AU534" s="209" t="s">
        <v>89</v>
      </c>
      <c r="AV534" s="13" t="s">
        <v>89</v>
      </c>
      <c r="AW534" s="13" t="s">
        <v>42</v>
      </c>
      <c r="AX534" s="13" t="s">
        <v>45</v>
      </c>
      <c r="AY534" s="209" t="s">
        <v>152</v>
      </c>
    </row>
    <row r="535" spans="2:65" s="1" customFormat="1" ht="22.5" customHeight="1">
      <c r="B535" s="183"/>
      <c r="C535" s="184" t="s">
        <v>618</v>
      </c>
      <c r="D535" s="184" t="s">
        <v>154</v>
      </c>
      <c r="E535" s="185" t="s">
        <v>619</v>
      </c>
      <c r="F535" s="186" t="s">
        <v>620</v>
      </c>
      <c r="G535" s="187" t="s">
        <v>193</v>
      </c>
      <c r="H535" s="188">
        <v>2.4E-2</v>
      </c>
      <c r="I535" s="189"/>
      <c r="J535" s="190">
        <f>ROUND(I535*H535,2)</f>
        <v>0</v>
      </c>
      <c r="K535" s="186" t="s">
        <v>158</v>
      </c>
      <c r="L535" s="43"/>
      <c r="M535" s="191" t="s">
        <v>5</v>
      </c>
      <c r="N535" s="192" t="s">
        <v>53</v>
      </c>
      <c r="O535" s="44"/>
      <c r="P535" s="193">
        <f>O535*H535</f>
        <v>0</v>
      </c>
      <c r="Q535" s="193">
        <v>0</v>
      </c>
      <c r="R535" s="193">
        <f>Q535*H535</f>
        <v>0</v>
      </c>
      <c r="S535" s="193">
        <v>0</v>
      </c>
      <c r="T535" s="194">
        <f>S535*H535</f>
        <v>0</v>
      </c>
      <c r="AR535" s="25" t="s">
        <v>159</v>
      </c>
      <c r="AT535" s="25" t="s">
        <v>154</v>
      </c>
      <c r="AU535" s="25" t="s">
        <v>89</v>
      </c>
      <c r="AY535" s="25" t="s">
        <v>152</v>
      </c>
      <c r="BE535" s="195">
        <f>IF(N535="základní",J535,0)</f>
        <v>0</v>
      </c>
      <c r="BF535" s="195">
        <f>IF(N535="snížená",J535,0)</f>
        <v>0</v>
      </c>
      <c r="BG535" s="195">
        <f>IF(N535="zákl. přenesená",J535,0)</f>
        <v>0</v>
      </c>
      <c r="BH535" s="195">
        <f>IF(N535="sníž. přenesená",J535,0)</f>
        <v>0</v>
      </c>
      <c r="BI535" s="195">
        <f>IF(N535="nulová",J535,0)</f>
        <v>0</v>
      </c>
      <c r="BJ535" s="25" t="s">
        <v>45</v>
      </c>
      <c r="BK535" s="195">
        <f>ROUND(I535*H535,2)</f>
        <v>0</v>
      </c>
      <c r="BL535" s="25" t="s">
        <v>159</v>
      </c>
      <c r="BM535" s="25" t="s">
        <v>621</v>
      </c>
    </row>
    <row r="536" spans="2:65" s="1" customFormat="1" ht="67.5">
      <c r="B536" s="43"/>
      <c r="D536" s="196" t="s">
        <v>161</v>
      </c>
      <c r="F536" s="197" t="s">
        <v>611</v>
      </c>
      <c r="I536" s="198"/>
      <c r="L536" s="43"/>
      <c r="M536" s="199"/>
      <c r="N536" s="44"/>
      <c r="O536" s="44"/>
      <c r="P536" s="44"/>
      <c r="Q536" s="44"/>
      <c r="R536" s="44"/>
      <c r="S536" s="44"/>
      <c r="T536" s="72"/>
      <c r="AT536" s="25" t="s">
        <v>161</v>
      </c>
      <c r="AU536" s="25" t="s">
        <v>89</v>
      </c>
    </row>
    <row r="537" spans="2:65" s="11" customFormat="1" ht="29.85" customHeight="1">
      <c r="B537" s="169"/>
      <c r="D537" s="180" t="s">
        <v>81</v>
      </c>
      <c r="E537" s="181" t="s">
        <v>622</v>
      </c>
      <c r="F537" s="181" t="s">
        <v>623</v>
      </c>
      <c r="I537" s="172"/>
      <c r="J537" s="182">
        <f>BK537</f>
        <v>0</v>
      </c>
      <c r="L537" s="169"/>
      <c r="M537" s="174"/>
      <c r="N537" s="175"/>
      <c r="O537" s="175"/>
      <c r="P537" s="176">
        <f>SUM(P538:P539)</f>
        <v>0</v>
      </c>
      <c r="Q537" s="175"/>
      <c r="R537" s="176">
        <f>SUM(R538:R539)</f>
        <v>0</v>
      </c>
      <c r="S537" s="175"/>
      <c r="T537" s="177">
        <f>SUM(T538:T539)</f>
        <v>0</v>
      </c>
      <c r="AR537" s="170" t="s">
        <v>45</v>
      </c>
      <c r="AT537" s="178" t="s">
        <v>81</v>
      </c>
      <c r="AU537" s="178" t="s">
        <v>45</v>
      </c>
      <c r="AY537" s="170" t="s">
        <v>152</v>
      </c>
      <c r="BK537" s="179">
        <f>SUM(BK538:BK539)</f>
        <v>0</v>
      </c>
    </row>
    <row r="538" spans="2:65" s="1" customFormat="1" ht="44.25" customHeight="1">
      <c r="B538" s="183"/>
      <c r="C538" s="184" t="s">
        <v>624</v>
      </c>
      <c r="D538" s="184" t="s">
        <v>154</v>
      </c>
      <c r="E538" s="185" t="s">
        <v>625</v>
      </c>
      <c r="F538" s="186" t="s">
        <v>626</v>
      </c>
      <c r="G538" s="187" t="s">
        <v>193</v>
      </c>
      <c r="H538" s="188">
        <v>142.92599999999999</v>
      </c>
      <c r="I538" s="189"/>
      <c r="J538" s="190">
        <f>ROUND(I538*H538,2)</f>
        <v>0</v>
      </c>
      <c r="K538" s="186" t="s">
        <v>158</v>
      </c>
      <c r="L538" s="43"/>
      <c r="M538" s="191" t="s">
        <v>5</v>
      </c>
      <c r="N538" s="192" t="s">
        <v>53</v>
      </c>
      <c r="O538" s="44"/>
      <c r="P538" s="193">
        <f>O538*H538</f>
        <v>0</v>
      </c>
      <c r="Q538" s="193">
        <v>0</v>
      </c>
      <c r="R538" s="193">
        <f>Q538*H538</f>
        <v>0</v>
      </c>
      <c r="S538" s="193">
        <v>0</v>
      </c>
      <c r="T538" s="194">
        <f>S538*H538</f>
        <v>0</v>
      </c>
      <c r="AR538" s="25" t="s">
        <v>159</v>
      </c>
      <c r="AT538" s="25" t="s">
        <v>154</v>
      </c>
      <c r="AU538" s="25" t="s">
        <v>89</v>
      </c>
      <c r="AY538" s="25" t="s">
        <v>152</v>
      </c>
      <c r="BE538" s="195">
        <f>IF(N538="základní",J538,0)</f>
        <v>0</v>
      </c>
      <c r="BF538" s="195">
        <f>IF(N538="snížená",J538,0)</f>
        <v>0</v>
      </c>
      <c r="BG538" s="195">
        <f>IF(N538="zákl. přenesená",J538,0)</f>
        <v>0</v>
      </c>
      <c r="BH538" s="195">
        <f>IF(N538="sníž. přenesená",J538,0)</f>
        <v>0</v>
      </c>
      <c r="BI538" s="195">
        <f>IF(N538="nulová",J538,0)</f>
        <v>0</v>
      </c>
      <c r="BJ538" s="25" t="s">
        <v>45</v>
      </c>
      <c r="BK538" s="195">
        <f>ROUND(I538*H538,2)</f>
        <v>0</v>
      </c>
      <c r="BL538" s="25" t="s">
        <v>159</v>
      </c>
      <c r="BM538" s="25" t="s">
        <v>627</v>
      </c>
    </row>
    <row r="539" spans="2:65" s="1" customFormat="1" ht="81">
      <c r="B539" s="43"/>
      <c r="D539" s="196" t="s">
        <v>161</v>
      </c>
      <c r="F539" s="197" t="s">
        <v>628</v>
      </c>
      <c r="I539" s="198"/>
      <c r="L539" s="43"/>
      <c r="M539" s="199"/>
      <c r="N539" s="44"/>
      <c r="O539" s="44"/>
      <c r="P539" s="44"/>
      <c r="Q539" s="44"/>
      <c r="R539" s="44"/>
      <c r="S539" s="44"/>
      <c r="T539" s="72"/>
      <c r="AT539" s="25" t="s">
        <v>161</v>
      </c>
      <c r="AU539" s="25" t="s">
        <v>89</v>
      </c>
    </row>
    <row r="540" spans="2:65" s="11" customFormat="1" ht="37.35" customHeight="1">
      <c r="B540" s="169"/>
      <c r="D540" s="170" t="s">
        <v>81</v>
      </c>
      <c r="E540" s="171" t="s">
        <v>629</v>
      </c>
      <c r="F540" s="171" t="s">
        <v>630</v>
      </c>
      <c r="I540" s="172"/>
      <c r="J540" s="173">
        <f>BK540</f>
        <v>0</v>
      </c>
      <c r="L540" s="169"/>
      <c r="M540" s="174"/>
      <c r="N540" s="175"/>
      <c r="O540" s="175"/>
      <c r="P540" s="176">
        <f>P541+P579+P602+P629+P644</f>
        <v>0</v>
      </c>
      <c r="Q540" s="175"/>
      <c r="R540" s="176">
        <f>R541+R579+R602+R629+R644</f>
        <v>0.90653695999999995</v>
      </c>
      <c r="S540" s="175"/>
      <c r="T540" s="177">
        <f>T541+T579+T602+T629+T644</f>
        <v>2.4E-2</v>
      </c>
      <c r="AR540" s="170" t="s">
        <v>89</v>
      </c>
      <c r="AT540" s="178" t="s">
        <v>81</v>
      </c>
      <c r="AU540" s="178" t="s">
        <v>82</v>
      </c>
      <c r="AY540" s="170" t="s">
        <v>152</v>
      </c>
      <c r="BK540" s="179">
        <f>BK541+BK579+BK602+BK629+BK644</f>
        <v>0</v>
      </c>
    </row>
    <row r="541" spans="2:65" s="11" customFormat="1" ht="19.899999999999999" customHeight="1">
      <c r="B541" s="169"/>
      <c r="D541" s="180" t="s">
        <v>81</v>
      </c>
      <c r="E541" s="181" t="s">
        <v>631</v>
      </c>
      <c r="F541" s="181" t="s">
        <v>632</v>
      </c>
      <c r="I541" s="172"/>
      <c r="J541" s="182">
        <f>BK541</f>
        <v>0</v>
      </c>
      <c r="L541" s="169"/>
      <c r="M541" s="174"/>
      <c r="N541" s="175"/>
      <c r="O541" s="175"/>
      <c r="P541" s="176">
        <f>SUM(P542:P578)</f>
        <v>0</v>
      </c>
      <c r="Q541" s="175"/>
      <c r="R541" s="176">
        <f>SUM(R542:R578)</f>
        <v>0.27021400000000001</v>
      </c>
      <c r="S541" s="175"/>
      <c r="T541" s="177">
        <f>SUM(T542:T578)</f>
        <v>0</v>
      </c>
      <c r="AR541" s="170" t="s">
        <v>89</v>
      </c>
      <c r="AT541" s="178" t="s">
        <v>81</v>
      </c>
      <c r="AU541" s="178" t="s">
        <v>45</v>
      </c>
      <c r="AY541" s="170" t="s">
        <v>152</v>
      </c>
      <c r="BK541" s="179">
        <f>SUM(BK542:BK578)</f>
        <v>0</v>
      </c>
    </row>
    <row r="542" spans="2:65" s="1" customFormat="1" ht="31.5" customHeight="1">
      <c r="B542" s="183"/>
      <c r="C542" s="184" t="s">
        <v>633</v>
      </c>
      <c r="D542" s="184" t="s">
        <v>154</v>
      </c>
      <c r="E542" s="185" t="s">
        <v>634</v>
      </c>
      <c r="F542" s="186" t="s">
        <v>635</v>
      </c>
      <c r="G542" s="187" t="s">
        <v>247</v>
      </c>
      <c r="H542" s="188">
        <v>34</v>
      </c>
      <c r="I542" s="189"/>
      <c r="J542" s="190">
        <f>ROUND(I542*H542,2)</f>
        <v>0</v>
      </c>
      <c r="K542" s="186" t="s">
        <v>158</v>
      </c>
      <c r="L542" s="43"/>
      <c r="M542" s="191" t="s">
        <v>5</v>
      </c>
      <c r="N542" s="192" t="s">
        <v>53</v>
      </c>
      <c r="O542" s="44"/>
      <c r="P542" s="193">
        <f>O542*H542</f>
        <v>0</v>
      </c>
      <c r="Q542" s="193">
        <v>0</v>
      </c>
      <c r="R542" s="193">
        <f>Q542*H542</f>
        <v>0</v>
      </c>
      <c r="S542" s="193">
        <v>0</v>
      </c>
      <c r="T542" s="194">
        <f>S542*H542</f>
        <v>0</v>
      </c>
      <c r="AR542" s="25" t="s">
        <v>259</v>
      </c>
      <c r="AT542" s="25" t="s">
        <v>154</v>
      </c>
      <c r="AU542" s="25" t="s">
        <v>89</v>
      </c>
      <c r="AY542" s="25" t="s">
        <v>152</v>
      </c>
      <c r="BE542" s="195">
        <f>IF(N542="základní",J542,0)</f>
        <v>0</v>
      </c>
      <c r="BF542" s="195">
        <f>IF(N542="snížená",J542,0)</f>
        <v>0</v>
      </c>
      <c r="BG542" s="195">
        <f>IF(N542="zákl. přenesená",J542,0)</f>
        <v>0</v>
      </c>
      <c r="BH542" s="195">
        <f>IF(N542="sníž. přenesená",J542,0)</f>
        <v>0</v>
      </c>
      <c r="BI542" s="195">
        <f>IF(N542="nulová",J542,0)</f>
        <v>0</v>
      </c>
      <c r="BJ542" s="25" t="s">
        <v>45</v>
      </c>
      <c r="BK542" s="195">
        <f>ROUND(I542*H542,2)</f>
        <v>0</v>
      </c>
      <c r="BL542" s="25" t="s">
        <v>259</v>
      </c>
      <c r="BM542" s="25" t="s">
        <v>636</v>
      </c>
    </row>
    <row r="543" spans="2:65" s="1" customFormat="1" ht="40.5">
      <c r="B543" s="43"/>
      <c r="D543" s="196" t="s">
        <v>161</v>
      </c>
      <c r="F543" s="197" t="s">
        <v>637</v>
      </c>
      <c r="I543" s="198"/>
      <c r="L543" s="43"/>
      <c r="M543" s="199"/>
      <c r="N543" s="44"/>
      <c r="O543" s="44"/>
      <c r="P543" s="44"/>
      <c r="Q543" s="44"/>
      <c r="R543" s="44"/>
      <c r="S543" s="44"/>
      <c r="T543" s="72"/>
      <c r="AT543" s="25" t="s">
        <v>161</v>
      </c>
      <c r="AU543" s="25" t="s">
        <v>89</v>
      </c>
    </row>
    <row r="544" spans="2:65" s="12" customFormat="1">
      <c r="B544" s="200"/>
      <c r="D544" s="196" t="s">
        <v>163</v>
      </c>
      <c r="E544" s="201" t="s">
        <v>5</v>
      </c>
      <c r="F544" s="202" t="s">
        <v>374</v>
      </c>
      <c r="H544" s="203" t="s">
        <v>5</v>
      </c>
      <c r="I544" s="204"/>
      <c r="L544" s="200"/>
      <c r="M544" s="205"/>
      <c r="N544" s="206"/>
      <c r="O544" s="206"/>
      <c r="P544" s="206"/>
      <c r="Q544" s="206"/>
      <c r="R544" s="206"/>
      <c r="S544" s="206"/>
      <c r="T544" s="207"/>
      <c r="AT544" s="203" t="s">
        <v>163</v>
      </c>
      <c r="AU544" s="203" t="s">
        <v>89</v>
      </c>
      <c r="AV544" s="12" t="s">
        <v>45</v>
      </c>
      <c r="AW544" s="12" t="s">
        <v>42</v>
      </c>
      <c r="AX544" s="12" t="s">
        <v>82</v>
      </c>
      <c r="AY544" s="203" t="s">
        <v>152</v>
      </c>
    </row>
    <row r="545" spans="2:65" s="12" customFormat="1">
      <c r="B545" s="200"/>
      <c r="D545" s="196" t="s">
        <v>163</v>
      </c>
      <c r="E545" s="201" t="s">
        <v>5</v>
      </c>
      <c r="F545" s="202" t="s">
        <v>375</v>
      </c>
      <c r="H545" s="203" t="s">
        <v>5</v>
      </c>
      <c r="I545" s="204"/>
      <c r="L545" s="200"/>
      <c r="M545" s="205"/>
      <c r="N545" s="206"/>
      <c r="O545" s="206"/>
      <c r="P545" s="206"/>
      <c r="Q545" s="206"/>
      <c r="R545" s="206"/>
      <c r="S545" s="206"/>
      <c r="T545" s="207"/>
      <c r="AT545" s="203" t="s">
        <v>163</v>
      </c>
      <c r="AU545" s="203" t="s">
        <v>89</v>
      </c>
      <c r="AV545" s="12" t="s">
        <v>45</v>
      </c>
      <c r="AW545" s="12" t="s">
        <v>42</v>
      </c>
      <c r="AX545" s="12" t="s">
        <v>82</v>
      </c>
      <c r="AY545" s="203" t="s">
        <v>152</v>
      </c>
    </row>
    <row r="546" spans="2:65" s="13" customFormat="1">
      <c r="B546" s="208"/>
      <c r="D546" s="196" t="s">
        <v>163</v>
      </c>
      <c r="E546" s="209" t="s">
        <v>5</v>
      </c>
      <c r="F546" s="210" t="s">
        <v>409</v>
      </c>
      <c r="H546" s="211">
        <v>34</v>
      </c>
      <c r="I546" s="212"/>
      <c r="L546" s="208"/>
      <c r="M546" s="213"/>
      <c r="N546" s="214"/>
      <c r="O546" s="214"/>
      <c r="P546" s="214"/>
      <c r="Q546" s="214"/>
      <c r="R546" s="214"/>
      <c r="S546" s="214"/>
      <c r="T546" s="215"/>
      <c r="AT546" s="209" t="s">
        <v>163</v>
      </c>
      <c r="AU546" s="209" t="s">
        <v>89</v>
      </c>
      <c r="AV546" s="13" t="s">
        <v>89</v>
      </c>
      <c r="AW546" s="13" t="s">
        <v>42</v>
      </c>
      <c r="AX546" s="13" t="s">
        <v>82</v>
      </c>
      <c r="AY546" s="209" t="s">
        <v>152</v>
      </c>
    </row>
    <row r="547" spans="2:65" s="15" customFormat="1">
      <c r="B547" s="224"/>
      <c r="D547" s="225" t="s">
        <v>163</v>
      </c>
      <c r="E547" s="226" t="s">
        <v>5</v>
      </c>
      <c r="F547" s="227" t="s">
        <v>170</v>
      </c>
      <c r="H547" s="228">
        <v>34</v>
      </c>
      <c r="I547" s="229"/>
      <c r="L547" s="224"/>
      <c r="M547" s="230"/>
      <c r="N547" s="231"/>
      <c r="O547" s="231"/>
      <c r="P547" s="231"/>
      <c r="Q547" s="231"/>
      <c r="R547" s="231"/>
      <c r="S547" s="231"/>
      <c r="T547" s="232"/>
      <c r="AT547" s="233" t="s">
        <v>163</v>
      </c>
      <c r="AU547" s="233" t="s">
        <v>89</v>
      </c>
      <c r="AV547" s="15" t="s">
        <v>159</v>
      </c>
      <c r="AW547" s="15" t="s">
        <v>42</v>
      </c>
      <c r="AX547" s="15" t="s">
        <v>45</v>
      </c>
      <c r="AY547" s="233" t="s">
        <v>152</v>
      </c>
    </row>
    <row r="548" spans="2:65" s="1" customFormat="1" ht="22.5" customHeight="1">
      <c r="B548" s="183"/>
      <c r="C548" s="237" t="s">
        <v>638</v>
      </c>
      <c r="D548" s="237" t="s">
        <v>266</v>
      </c>
      <c r="E548" s="238" t="s">
        <v>639</v>
      </c>
      <c r="F548" s="239" t="s">
        <v>640</v>
      </c>
      <c r="G548" s="240" t="s">
        <v>193</v>
      </c>
      <c r="H548" s="241">
        <v>0.01</v>
      </c>
      <c r="I548" s="242"/>
      <c r="J548" s="243">
        <f>ROUND(I548*H548,2)</f>
        <v>0</v>
      </c>
      <c r="K548" s="239" t="s">
        <v>158</v>
      </c>
      <c r="L548" s="244"/>
      <c r="M548" s="245" t="s">
        <v>5</v>
      </c>
      <c r="N548" s="246" t="s">
        <v>53</v>
      </c>
      <c r="O548" s="44"/>
      <c r="P548" s="193">
        <f>O548*H548</f>
        <v>0</v>
      </c>
      <c r="Q548" s="193">
        <v>1</v>
      </c>
      <c r="R548" s="193">
        <f>Q548*H548</f>
        <v>0.01</v>
      </c>
      <c r="S548" s="193">
        <v>0</v>
      </c>
      <c r="T548" s="194">
        <f>S548*H548</f>
        <v>0</v>
      </c>
      <c r="AR548" s="25" t="s">
        <v>377</v>
      </c>
      <c r="AT548" s="25" t="s">
        <v>266</v>
      </c>
      <c r="AU548" s="25" t="s">
        <v>89</v>
      </c>
      <c r="AY548" s="25" t="s">
        <v>152</v>
      </c>
      <c r="BE548" s="195">
        <f>IF(N548="základní",J548,0)</f>
        <v>0</v>
      </c>
      <c r="BF548" s="195">
        <f>IF(N548="snížená",J548,0)</f>
        <v>0</v>
      </c>
      <c r="BG548" s="195">
        <f>IF(N548="zákl. přenesená",J548,0)</f>
        <v>0</v>
      </c>
      <c r="BH548" s="195">
        <f>IF(N548="sníž. přenesená",J548,0)</f>
        <v>0</v>
      </c>
      <c r="BI548" s="195">
        <f>IF(N548="nulová",J548,0)</f>
        <v>0</v>
      </c>
      <c r="BJ548" s="25" t="s">
        <v>45</v>
      </c>
      <c r="BK548" s="195">
        <f>ROUND(I548*H548,2)</f>
        <v>0</v>
      </c>
      <c r="BL548" s="25" t="s">
        <v>259</v>
      </c>
      <c r="BM548" s="25" t="s">
        <v>641</v>
      </c>
    </row>
    <row r="549" spans="2:65" s="1" customFormat="1" ht="27">
      <c r="B549" s="43"/>
      <c r="D549" s="196" t="s">
        <v>642</v>
      </c>
      <c r="F549" s="197" t="s">
        <v>643</v>
      </c>
      <c r="I549" s="198"/>
      <c r="L549" s="43"/>
      <c r="M549" s="199"/>
      <c r="N549" s="44"/>
      <c r="O549" s="44"/>
      <c r="P549" s="44"/>
      <c r="Q549" s="44"/>
      <c r="R549" s="44"/>
      <c r="S549" s="44"/>
      <c r="T549" s="72"/>
      <c r="AT549" s="25" t="s">
        <v>642</v>
      </c>
      <c r="AU549" s="25" t="s">
        <v>89</v>
      </c>
    </row>
    <row r="550" spans="2:65" s="13" customFormat="1">
      <c r="B550" s="208"/>
      <c r="D550" s="225" t="s">
        <v>163</v>
      </c>
      <c r="F550" s="234" t="s">
        <v>644</v>
      </c>
      <c r="H550" s="235">
        <v>0.01</v>
      </c>
      <c r="I550" s="212"/>
      <c r="L550" s="208"/>
      <c r="M550" s="213"/>
      <c r="N550" s="214"/>
      <c r="O550" s="214"/>
      <c r="P550" s="214"/>
      <c r="Q550" s="214"/>
      <c r="R550" s="214"/>
      <c r="S550" s="214"/>
      <c r="T550" s="215"/>
      <c r="AT550" s="209" t="s">
        <v>163</v>
      </c>
      <c r="AU550" s="209" t="s">
        <v>89</v>
      </c>
      <c r="AV550" s="13" t="s">
        <v>89</v>
      </c>
      <c r="AW550" s="13" t="s">
        <v>6</v>
      </c>
      <c r="AX550" s="13" t="s">
        <v>45</v>
      </c>
      <c r="AY550" s="209" t="s">
        <v>152</v>
      </c>
    </row>
    <row r="551" spans="2:65" s="1" customFormat="1" ht="22.5" customHeight="1">
      <c r="B551" s="183"/>
      <c r="C551" s="184" t="s">
        <v>645</v>
      </c>
      <c r="D551" s="184" t="s">
        <v>154</v>
      </c>
      <c r="E551" s="185" t="s">
        <v>646</v>
      </c>
      <c r="F551" s="186" t="s">
        <v>647</v>
      </c>
      <c r="G551" s="187" t="s">
        <v>247</v>
      </c>
      <c r="H551" s="188">
        <v>34</v>
      </c>
      <c r="I551" s="189"/>
      <c r="J551" s="190">
        <f>ROUND(I551*H551,2)</f>
        <v>0</v>
      </c>
      <c r="K551" s="186" t="s">
        <v>158</v>
      </c>
      <c r="L551" s="43"/>
      <c r="M551" s="191" t="s">
        <v>5</v>
      </c>
      <c r="N551" s="192" t="s">
        <v>53</v>
      </c>
      <c r="O551" s="44"/>
      <c r="P551" s="193">
        <f>O551*H551</f>
        <v>0</v>
      </c>
      <c r="Q551" s="193">
        <v>4.0000000000000002E-4</v>
      </c>
      <c r="R551" s="193">
        <f>Q551*H551</f>
        <v>1.3600000000000001E-2</v>
      </c>
      <c r="S551" s="193">
        <v>0</v>
      </c>
      <c r="T551" s="194">
        <f>S551*H551</f>
        <v>0</v>
      </c>
      <c r="AR551" s="25" t="s">
        <v>259</v>
      </c>
      <c r="AT551" s="25" t="s">
        <v>154</v>
      </c>
      <c r="AU551" s="25" t="s">
        <v>89</v>
      </c>
      <c r="AY551" s="25" t="s">
        <v>152</v>
      </c>
      <c r="BE551" s="195">
        <f>IF(N551="základní",J551,0)</f>
        <v>0</v>
      </c>
      <c r="BF551" s="195">
        <f>IF(N551="snížená",J551,0)</f>
        <v>0</v>
      </c>
      <c r="BG551" s="195">
        <f>IF(N551="zákl. přenesená",J551,0)</f>
        <v>0</v>
      </c>
      <c r="BH551" s="195">
        <f>IF(N551="sníž. přenesená",J551,0)</f>
        <v>0</v>
      </c>
      <c r="BI551" s="195">
        <f>IF(N551="nulová",J551,0)</f>
        <v>0</v>
      </c>
      <c r="BJ551" s="25" t="s">
        <v>45</v>
      </c>
      <c r="BK551" s="195">
        <f>ROUND(I551*H551,2)</f>
        <v>0</v>
      </c>
      <c r="BL551" s="25" t="s">
        <v>259</v>
      </c>
      <c r="BM551" s="25" t="s">
        <v>648</v>
      </c>
    </row>
    <row r="552" spans="2:65" s="1" customFormat="1" ht="40.5">
      <c r="B552" s="43"/>
      <c r="D552" s="196" t="s">
        <v>161</v>
      </c>
      <c r="F552" s="197" t="s">
        <v>649</v>
      </c>
      <c r="I552" s="198"/>
      <c r="L552" s="43"/>
      <c r="M552" s="199"/>
      <c r="N552" s="44"/>
      <c r="O552" s="44"/>
      <c r="P552" s="44"/>
      <c r="Q552" s="44"/>
      <c r="R552" s="44"/>
      <c r="S552" s="44"/>
      <c r="T552" s="72"/>
      <c r="AT552" s="25" t="s">
        <v>161</v>
      </c>
      <c r="AU552" s="25" t="s">
        <v>89</v>
      </c>
    </row>
    <row r="553" spans="2:65" s="12" customFormat="1">
      <c r="B553" s="200"/>
      <c r="D553" s="196" t="s">
        <v>163</v>
      </c>
      <c r="E553" s="201" t="s">
        <v>5</v>
      </c>
      <c r="F553" s="202" t="s">
        <v>374</v>
      </c>
      <c r="H553" s="203" t="s">
        <v>5</v>
      </c>
      <c r="I553" s="204"/>
      <c r="L553" s="200"/>
      <c r="M553" s="205"/>
      <c r="N553" s="206"/>
      <c r="O553" s="206"/>
      <c r="P553" s="206"/>
      <c r="Q553" s="206"/>
      <c r="R553" s="206"/>
      <c r="S553" s="206"/>
      <c r="T553" s="207"/>
      <c r="AT553" s="203" t="s">
        <v>163</v>
      </c>
      <c r="AU553" s="203" t="s">
        <v>89</v>
      </c>
      <c r="AV553" s="12" t="s">
        <v>45</v>
      </c>
      <c r="AW553" s="12" t="s">
        <v>42</v>
      </c>
      <c r="AX553" s="12" t="s">
        <v>82</v>
      </c>
      <c r="AY553" s="203" t="s">
        <v>152</v>
      </c>
    </row>
    <row r="554" spans="2:65" s="12" customFormat="1">
      <c r="B554" s="200"/>
      <c r="D554" s="196" t="s">
        <v>163</v>
      </c>
      <c r="E554" s="201" t="s">
        <v>5</v>
      </c>
      <c r="F554" s="202" t="s">
        <v>375</v>
      </c>
      <c r="H554" s="203" t="s">
        <v>5</v>
      </c>
      <c r="I554" s="204"/>
      <c r="L554" s="200"/>
      <c r="M554" s="205"/>
      <c r="N554" s="206"/>
      <c r="O554" s="206"/>
      <c r="P554" s="206"/>
      <c r="Q554" s="206"/>
      <c r="R554" s="206"/>
      <c r="S554" s="206"/>
      <c r="T554" s="207"/>
      <c r="AT554" s="203" t="s">
        <v>163</v>
      </c>
      <c r="AU554" s="203" t="s">
        <v>89</v>
      </c>
      <c r="AV554" s="12" t="s">
        <v>45</v>
      </c>
      <c r="AW554" s="12" t="s">
        <v>42</v>
      </c>
      <c r="AX554" s="12" t="s">
        <v>82</v>
      </c>
      <c r="AY554" s="203" t="s">
        <v>152</v>
      </c>
    </row>
    <row r="555" spans="2:65" s="13" customFormat="1">
      <c r="B555" s="208"/>
      <c r="D555" s="196" t="s">
        <v>163</v>
      </c>
      <c r="E555" s="209" t="s">
        <v>5</v>
      </c>
      <c r="F555" s="210" t="s">
        <v>409</v>
      </c>
      <c r="H555" s="211">
        <v>34</v>
      </c>
      <c r="I555" s="212"/>
      <c r="L555" s="208"/>
      <c r="M555" s="213"/>
      <c r="N555" s="214"/>
      <c r="O555" s="214"/>
      <c r="P555" s="214"/>
      <c r="Q555" s="214"/>
      <c r="R555" s="214"/>
      <c r="S555" s="214"/>
      <c r="T555" s="215"/>
      <c r="AT555" s="209" t="s">
        <v>163</v>
      </c>
      <c r="AU555" s="209" t="s">
        <v>89</v>
      </c>
      <c r="AV555" s="13" t="s">
        <v>89</v>
      </c>
      <c r="AW555" s="13" t="s">
        <v>42</v>
      </c>
      <c r="AX555" s="13" t="s">
        <v>82</v>
      </c>
      <c r="AY555" s="209" t="s">
        <v>152</v>
      </c>
    </row>
    <row r="556" spans="2:65" s="15" customFormat="1">
      <c r="B556" s="224"/>
      <c r="D556" s="225" t="s">
        <v>163</v>
      </c>
      <c r="E556" s="226" t="s">
        <v>5</v>
      </c>
      <c r="F556" s="227" t="s">
        <v>170</v>
      </c>
      <c r="H556" s="228">
        <v>34</v>
      </c>
      <c r="I556" s="229"/>
      <c r="L556" s="224"/>
      <c r="M556" s="230"/>
      <c r="N556" s="231"/>
      <c r="O556" s="231"/>
      <c r="P556" s="231"/>
      <c r="Q556" s="231"/>
      <c r="R556" s="231"/>
      <c r="S556" s="231"/>
      <c r="T556" s="232"/>
      <c r="AT556" s="233" t="s">
        <v>163</v>
      </c>
      <c r="AU556" s="233" t="s">
        <v>89</v>
      </c>
      <c r="AV556" s="15" t="s">
        <v>159</v>
      </c>
      <c r="AW556" s="15" t="s">
        <v>42</v>
      </c>
      <c r="AX556" s="15" t="s">
        <v>45</v>
      </c>
      <c r="AY556" s="233" t="s">
        <v>152</v>
      </c>
    </row>
    <row r="557" spans="2:65" s="1" customFormat="1" ht="31.5" customHeight="1">
      <c r="B557" s="183"/>
      <c r="C557" s="237" t="s">
        <v>650</v>
      </c>
      <c r="D557" s="237" t="s">
        <v>266</v>
      </c>
      <c r="E557" s="238" t="s">
        <v>651</v>
      </c>
      <c r="F557" s="239" t="s">
        <v>652</v>
      </c>
      <c r="G557" s="240" t="s">
        <v>247</v>
      </c>
      <c r="H557" s="241">
        <v>39.1</v>
      </c>
      <c r="I557" s="242"/>
      <c r="J557" s="243">
        <f>ROUND(I557*H557,2)</f>
        <v>0</v>
      </c>
      <c r="K557" s="239" t="s">
        <v>158</v>
      </c>
      <c r="L557" s="244"/>
      <c r="M557" s="245" t="s">
        <v>5</v>
      </c>
      <c r="N557" s="246" t="s">
        <v>53</v>
      </c>
      <c r="O557" s="44"/>
      <c r="P557" s="193">
        <f>O557*H557</f>
        <v>0</v>
      </c>
      <c r="Q557" s="193">
        <v>4.8999999999999998E-3</v>
      </c>
      <c r="R557" s="193">
        <f>Q557*H557</f>
        <v>0.19159000000000001</v>
      </c>
      <c r="S557" s="193">
        <v>0</v>
      </c>
      <c r="T557" s="194">
        <f>S557*H557</f>
        <v>0</v>
      </c>
      <c r="AR557" s="25" t="s">
        <v>377</v>
      </c>
      <c r="AT557" s="25" t="s">
        <v>266</v>
      </c>
      <c r="AU557" s="25" t="s">
        <v>89</v>
      </c>
      <c r="AY557" s="25" t="s">
        <v>152</v>
      </c>
      <c r="BE557" s="195">
        <f>IF(N557="základní",J557,0)</f>
        <v>0</v>
      </c>
      <c r="BF557" s="195">
        <f>IF(N557="snížená",J557,0)</f>
        <v>0</v>
      </c>
      <c r="BG557" s="195">
        <f>IF(N557="zákl. přenesená",J557,0)</f>
        <v>0</v>
      </c>
      <c r="BH557" s="195">
        <f>IF(N557="sníž. přenesená",J557,0)</f>
        <v>0</v>
      </c>
      <c r="BI557" s="195">
        <f>IF(N557="nulová",J557,0)</f>
        <v>0</v>
      </c>
      <c r="BJ557" s="25" t="s">
        <v>45</v>
      </c>
      <c r="BK557" s="195">
        <f>ROUND(I557*H557,2)</f>
        <v>0</v>
      </c>
      <c r="BL557" s="25" t="s">
        <v>259</v>
      </c>
      <c r="BM557" s="25" t="s">
        <v>653</v>
      </c>
    </row>
    <row r="558" spans="2:65" s="13" customFormat="1">
      <c r="B558" s="208"/>
      <c r="D558" s="225" t="s">
        <v>163</v>
      </c>
      <c r="F558" s="234" t="s">
        <v>654</v>
      </c>
      <c r="H558" s="235">
        <v>39.1</v>
      </c>
      <c r="I558" s="212"/>
      <c r="L558" s="208"/>
      <c r="M558" s="213"/>
      <c r="N558" s="214"/>
      <c r="O558" s="214"/>
      <c r="P558" s="214"/>
      <c r="Q558" s="214"/>
      <c r="R558" s="214"/>
      <c r="S558" s="214"/>
      <c r="T558" s="215"/>
      <c r="AT558" s="209" t="s">
        <v>163</v>
      </c>
      <c r="AU558" s="209" t="s">
        <v>89</v>
      </c>
      <c r="AV558" s="13" t="s">
        <v>89</v>
      </c>
      <c r="AW558" s="13" t="s">
        <v>6</v>
      </c>
      <c r="AX558" s="13" t="s">
        <v>45</v>
      </c>
      <c r="AY558" s="209" t="s">
        <v>152</v>
      </c>
    </row>
    <row r="559" spans="2:65" s="1" customFormat="1" ht="31.5" customHeight="1">
      <c r="B559" s="183"/>
      <c r="C559" s="184" t="s">
        <v>655</v>
      </c>
      <c r="D559" s="184" t="s">
        <v>154</v>
      </c>
      <c r="E559" s="185" t="s">
        <v>656</v>
      </c>
      <c r="F559" s="186" t="s">
        <v>657</v>
      </c>
      <c r="G559" s="187" t="s">
        <v>247</v>
      </c>
      <c r="H559" s="188">
        <v>34</v>
      </c>
      <c r="I559" s="189"/>
      <c r="J559" s="190">
        <f>ROUND(I559*H559,2)</f>
        <v>0</v>
      </c>
      <c r="K559" s="186" t="s">
        <v>158</v>
      </c>
      <c r="L559" s="43"/>
      <c r="M559" s="191" t="s">
        <v>5</v>
      </c>
      <c r="N559" s="192" t="s">
        <v>53</v>
      </c>
      <c r="O559" s="44"/>
      <c r="P559" s="193">
        <f>O559*H559</f>
        <v>0</v>
      </c>
      <c r="Q559" s="193">
        <v>0</v>
      </c>
      <c r="R559" s="193">
        <f>Q559*H559</f>
        <v>0</v>
      </c>
      <c r="S559" s="193">
        <v>0</v>
      </c>
      <c r="T559" s="194">
        <f>S559*H559</f>
        <v>0</v>
      </c>
      <c r="AR559" s="25" t="s">
        <v>259</v>
      </c>
      <c r="AT559" s="25" t="s">
        <v>154</v>
      </c>
      <c r="AU559" s="25" t="s">
        <v>89</v>
      </c>
      <c r="AY559" s="25" t="s">
        <v>152</v>
      </c>
      <c r="BE559" s="195">
        <f>IF(N559="základní",J559,0)</f>
        <v>0</v>
      </c>
      <c r="BF559" s="195">
        <f>IF(N559="snížená",J559,0)</f>
        <v>0</v>
      </c>
      <c r="BG559" s="195">
        <f>IF(N559="zákl. přenesená",J559,0)</f>
        <v>0</v>
      </c>
      <c r="BH559" s="195">
        <f>IF(N559="sníž. přenesená",J559,0)</f>
        <v>0</v>
      </c>
      <c r="BI559" s="195">
        <f>IF(N559="nulová",J559,0)</f>
        <v>0</v>
      </c>
      <c r="BJ559" s="25" t="s">
        <v>45</v>
      </c>
      <c r="BK559" s="195">
        <f>ROUND(I559*H559,2)</f>
        <v>0</v>
      </c>
      <c r="BL559" s="25" t="s">
        <v>259</v>
      </c>
      <c r="BM559" s="25" t="s">
        <v>658</v>
      </c>
    </row>
    <row r="560" spans="2:65" s="1" customFormat="1" ht="40.5">
      <c r="B560" s="43"/>
      <c r="D560" s="225" t="s">
        <v>161</v>
      </c>
      <c r="F560" s="236" t="s">
        <v>659</v>
      </c>
      <c r="I560" s="198"/>
      <c r="L560" s="43"/>
      <c r="M560" s="199"/>
      <c r="N560" s="44"/>
      <c r="O560" s="44"/>
      <c r="P560" s="44"/>
      <c r="Q560" s="44"/>
      <c r="R560" s="44"/>
      <c r="S560" s="44"/>
      <c r="T560" s="72"/>
      <c r="AT560" s="25" t="s">
        <v>161</v>
      </c>
      <c r="AU560" s="25" t="s">
        <v>89</v>
      </c>
    </row>
    <row r="561" spans="2:65" s="1" customFormat="1" ht="31.5" customHeight="1">
      <c r="B561" s="183"/>
      <c r="C561" s="184" t="s">
        <v>660</v>
      </c>
      <c r="D561" s="184" t="s">
        <v>154</v>
      </c>
      <c r="E561" s="185" t="s">
        <v>661</v>
      </c>
      <c r="F561" s="186" t="s">
        <v>662</v>
      </c>
      <c r="G561" s="187" t="s">
        <v>247</v>
      </c>
      <c r="H561" s="188">
        <v>34</v>
      </c>
      <c r="I561" s="189"/>
      <c r="J561" s="190">
        <f>ROUND(I561*H561,2)</f>
        <v>0</v>
      </c>
      <c r="K561" s="186" t="s">
        <v>158</v>
      </c>
      <c r="L561" s="43"/>
      <c r="M561" s="191" t="s">
        <v>5</v>
      </c>
      <c r="N561" s="192" t="s">
        <v>53</v>
      </c>
      <c r="O561" s="44"/>
      <c r="P561" s="193">
        <f>O561*H561</f>
        <v>0</v>
      </c>
      <c r="Q561" s="193">
        <v>0</v>
      </c>
      <c r="R561" s="193">
        <f>Q561*H561</f>
        <v>0</v>
      </c>
      <c r="S561" s="193">
        <v>0</v>
      </c>
      <c r="T561" s="194">
        <f>S561*H561</f>
        <v>0</v>
      </c>
      <c r="AR561" s="25" t="s">
        <v>259</v>
      </c>
      <c r="AT561" s="25" t="s">
        <v>154</v>
      </c>
      <c r="AU561" s="25" t="s">
        <v>89</v>
      </c>
      <c r="AY561" s="25" t="s">
        <v>152</v>
      </c>
      <c r="BE561" s="195">
        <f>IF(N561="základní",J561,0)</f>
        <v>0</v>
      </c>
      <c r="BF561" s="195">
        <f>IF(N561="snížená",J561,0)</f>
        <v>0</v>
      </c>
      <c r="BG561" s="195">
        <f>IF(N561="zákl. přenesená",J561,0)</f>
        <v>0</v>
      </c>
      <c r="BH561" s="195">
        <f>IF(N561="sníž. přenesená",J561,0)</f>
        <v>0</v>
      </c>
      <c r="BI561" s="195">
        <f>IF(N561="nulová",J561,0)</f>
        <v>0</v>
      </c>
      <c r="BJ561" s="25" t="s">
        <v>45</v>
      </c>
      <c r="BK561" s="195">
        <f>ROUND(I561*H561,2)</f>
        <v>0</v>
      </c>
      <c r="BL561" s="25" t="s">
        <v>259</v>
      </c>
      <c r="BM561" s="25" t="s">
        <v>663</v>
      </c>
    </row>
    <row r="562" spans="2:65" s="1" customFormat="1" ht="40.5">
      <c r="B562" s="43"/>
      <c r="D562" s="225" t="s">
        <v>161</v>
      </c>
      <c r="F562" s="236" t="s">
        <v>659</v>
      </c>
      <c r="I562" s="198"/>
      <c r="L562" s="43"/>
      <c r="M562" s="199"/>
      <c r="N562" s="44"/>
      <c r="O562" s="44"/>
      <c r="P562" s="44"/>
      <c r="Q562" s="44"/>
      <c r="R562" s="44"/>
      <c r="S562" s="44"/>
      <c r="T562" s="72"/>
      <c r="AT562" s="25" t="s">
        <v>161</v>
      </c>
      <c r="AU562" s="25" t="s">
        <v>89</v>
      </c>
    </row>
    <row r="563" spans="2:65" s="1" customFormat="1" ht="31.5" customHeight="1">
      <c r="B563" s="183"/>
      <c r="C563" s="184" t="s">
        <v>664</v>
      </c>
      <c r="D563" s="184" t="s">
        <v>154</v>
      </c>
      <c r="E563" s="185" t="s">
        <v>665</v>
      </c>
      <c r="F563" s="186" t="s">
        <v>666</v>
      </c>
      <c r="G563" s="187" t="s">
        <v>293</v>
      </c>
      <c r="H563" s="188">
        <v>8</v>
      </c>
      <c r="I563" s="189"/>
      <c r="J563" s="190">
        <f>ROUND(I563*H563,2)</f>
        <v>0</v>
      </c>
      <c r="K563" s="186" t="s">
        <v>158</v>
      </c>
      <c r="L563" s="43"/>
      <c r="M563" s="191" t="s">
        <v>5</v>
      </c>
      <c r="N563" s="192" t="s">
        <v>53</v>
      </c>
      <c r="O563" s="44"/>
      <c r="P563" s="193">
        <f>O563*H563</f>
        <v>0</v>
      </c>
      <c r="Q563" s="193">
        <v>3.8000000000000002E-4</v>
      </c>
      <c r="R563" s="193">
        <f>Q563*H563</f>
        <v>3.0400000000000002E-3</v>
      </c>
      <c r="S563" s="193">
        <v>0</v>
      </c>
      <c r="T563" s="194">
        <f>S563*H563</f>
        <v>0</v>
      </c>
      <c r="AR563" s="25" t="s">
        <v>259</v>
      </c>
      <c r="AT563" s="25" t="s">
        <v>154</v>
      </c>
      <c r="AU563" s="25" t="s">
        <v>89</v>
      </c>
      <c r="AY563" s="25" t="s">
        <v>152</v>
      </c>
      <c r="BE563" s="195">
        <f>IF(N563="základní",J563,0)</f>
        <v>0</v>
      </c>
      <c r="BF563" s="195">
        <f>IF(N563="snížená",J563,0)</f>
        <v>0</v>
      </c>
      <c r="BG563" s="195">
        <f>IF(N563="zákl. přenesená",J563,0)</f>
        <v>0</v>
      </c>
      <c r="BH563" s="195">
        <f>IF(N563="sníž. přenesená",J563,0)</f>
        <v>0</v>
      </c>
      <c r="BI563" s="195">
        <f>IF(N563="nulová",J563,0)</f>
        <v>0</v>
      </c>
      <c r="BJ563" s="25" t="s">
        <v>45</v>
      </c>
      <c r="BK563" s="195">
        <f>ROUND(I563*H563,2)</f>
        <v>0</v>
      </c>
      <c r="BL563" s="25" t="s">
        <v>259</v>
      </c>
      <c r="BM563" s="25" t="s">
        <v>667</v>
      </c>
    </row>
    <row r="564" spans="2:65" s="12" customFormat="1">
      <c r="B564" s="200"/>
      <c r="D564" s="196" t="s">
        <v>163</v>
      </c>
      <c r="E564" s="201" t="s">
        <v>5</v>
      </c>
      <c r="F564" s="202" t="s">
        <v>374</v>
      </c>
      <c r="H564" s="203" t="s">
        <v>5</v>
      </c>
      <c r="I564" s="204"/>
      <c r="L564" s="200"/>
      <c r="M564" s="205"/>
      <c r="N564" s="206"/>
      <c r="O564" s="206"/>
      <c r="P564" s="206"/>
      <c r="Q564" s="206"/>
      <c r="R564" s="206"/>
      <c r="S564" s="206"/>
      <c r="T564" s="207"/>
      <c r="AT564" s="203" t="s">
        <v>163</v>
      </c>
      <c r="AU564" s="203" t="s">
        <v>89</v>
      </c>
      <c r="AV564" s="12" t="s">
        <v>45</v>
      </c>
      <c r="AW564" s="12" t="s">
        <v>42</v>
      </c>
      <c r="AX564" s="12" t="s">
        <v>82</v>
      </c>
      <c r="AY564" s="203" t="s">
        <v>152</v>
      </c>
    </row>
    <row r="565" spans="2:65" s="12" customFormat="1">
      <c r="B565" s="200"/>
      <c r="D565" s="196" t="s">
        <v>163</v>
      </c>
      <c r="E565" s="201" t="s">
        <v>5</v>
      </c>
      <c r="F565" s="202" t="s">
        <v>668</v>
      </c>
      <c r="H565" s="203" t="s">
        <v>5</v>
      </c>
      <c r="I565" s="204"/>
      <c r="L565" s="200"/>
      <c r="M565" s="205"/>
      <c r="N565" s="206"/>
      <c r="O565" s="206"/>
      <c r="P565" s="206"/>
      <c r="Q565" s="206"/>
      <c r="R565" s="206"/>
      <c r="S565" s="206"/>
      <c r="T565" s="207"/>
      <c r="AT565" s="203" t="s">
        <v>163</v>
      </c>
      <c r="AU565" s="203" t="s">
        <v>89</v>
      </c>
      <c r="AV565" s="12" t="s">
        <v>45</v>
      </c>
      <c r="AW565" s="12" t="s">
        <v>42</v>
      </c>
      <c r="AX565" s="12" t="s">
        <v>82</v>
      </c>
      <c r="AY565" s="203" t="s">
        <v>152</v>
      </c>
    </row>
    <row r="566" spans="2:65" s="13" customFormat="1">
      <c r="B566" s="208"/>
      <c r="D566" s="196" t="s">
        <v>163</v>
      </c>
      <c r="E566" s="209" t="s">
        <v>5</v>
      </c>
      <c r="F566" s="210" t="s">
        <v>669</v>
      </c>
      <c r="H566" s="211">
        <v>8</v>
      </c>
      <c r="I566" s="212"/>
      <c r="L566" s="208"/>
      <c r="M566" s="213"/>
      <c r="N566" s="214"/>
      <c r="O566" s="214"/>
      <c r="P566" s="214"/>
      <c r="Q566" s="214"/>
      <c r="R566" s="214"/>
      <c r="S566" s="214"/>
      <c r="T566" s="215"/>
      <c r="AT566" s="209" t="s">
        <v>163</v>
      </c>
      <c r="AU566" s="209" t="s">
        <v>89</v>
      </c>
      <c r="AV566" s="13" t="s">
        <v>89</v>
      </c>
      <c r="AW566" s="13" t="s">
        <v>42</v>
      </c>
      <c r="AX566" s="13" t="s">
        <v>82</v>
      </c>
      <c r="AY566" s="209" t="s">
        <v>152</v>
      </c>
    </row>
    <row r="567" spans="2:65" s="15" customFormat="1">
      <c r="B567" s="224"/>
      <c r="D567" s="225" t="s">
        <v>163</v>
      </c>
      <c r="E567" s="226" t="s">
        <v>5</v>
      </c>
      <c r="F567" s="227" t="s">
        <v>170</v>
      </c>
      <c r="H567" s="228">
        <v>8</v>
      </c>
      <c r="I567" s="229"/>
      <c r="L567" s="224"/>
      <c r="M567" s="230"/>
      <c r="N567" s="231"/>
      <c r="O567" s="231"/>
      <c r="P567" s="231"/>
      <c r="Q567" s="231"/>
      <c r="R567" s="231"/>
      <c r="S567" s="231"/>
      <c r="T567" s="232"/>
      <c r="AT567" s="233" t="s">
        <v>163</v>
      </c>
      <c r="AU567" s="233" t="s">
        <v>89</v>
      </c>
      <c r="AV567" s="15" t="s">
        <v>159</v>
      </c>
      <c r="AW567" s="15" t="s">
        <v>42</v>
      </c>
      <c r="AX567" s="15" t="s">
        <v>45</v>
      </c>
      <c r="AY567" s="233" t="s">
        <v>152</v>
      </c>
    </row>
    <row r="568" spans="2:65" s="1" customFormat="1" ht="31.5" customHeight="1">
      <c r="B568" s="183"/>
      <c r="C568" s="237" t="s">
        <v>670</v>
      </c>
      <c r="D568" s="237" t="s">
        <v>266</v>
      </c>
      <c r="E568" s="238" t="s">
        <v>651</v>
      </c>
      <c r="F568" s="239" t="s">
        <v>652</v>
      </c>
      <c r="G568" s="240" t="s">
        <v>247</v>
      </c>
      <c r="H568" s="241">
        <v>9.6</v>
      </c>
      <c r="I568" s="242"/>
      <c r="J568" s="243">
        <f>ROUND(I568*H568,2)</f>
        <v>0</v>
      </c>
      <c r="K568" s="239" t="s">
        <v>158</v>
      </c>
      <c r="L568" s="244"/>
      <c r="M568" s="245" t="s">
        <v>5</v>
      </c>
      <c r="N568" s="246" t="s">
        <v>53</v>
      </c>
      <c r="O568" s="44"/>
      <c r="P568" s="193">
        <f>O568*H568</f>
        <v>0</v>
      </c>
      <c r="Q568" s="193">
        <v>4.8999999999999998E-3</v>
      </c>
      <c r="R568" s="193">
        <f>Q568*H568</f>
        <v>4.7039999999999998E-2</v>
      </c>
      <c r="S568" s="193">
        <v>0</v>
      </c>
      <c r="T568" s="194">
        <f>S568*H568</f>
        <v>0</v>
      </c>
      <c r="AR568" s="25" t="s">
        <v>377</v>
      </c>
      <c r="AT568" s="25" t="s">
        <v>266</v>
      </c>
      <c r="AU568" s="25" t="s">
        <v>89</v>
      </c>
      <c r="AY568" s="25" t="s">
        <v>152</v>
      </c>
      <c r="BE568" s="195">
        <f>IF(N568="základní",J568,0)</f>
        <v>0</v>
      </c>
      <c r="BF568" s="195">
        <f>IF(N568="snížená",J568,0)</f>
        <v>0</v>
      </c>
      <c r="BG568" s="195">
        <f>IF(N568="zákl. přenesená",J568,0)</f>
        <v>0</v>
      </c>
      <c r="BH568" s="195">
        <f>IF(N568="sníž. přenesená",J568,0)</f>
        <v>0</v>
      </c>
      <c r="BI568" s="195">
        <f>IF(N568="nulová",J568,0)</f>
        <v>0</v>
      </c>
      <c r="BJ568" s="25" t="s">
        <v>45</v>
      </c>
      <c r="BK568" s="195">
        <f>ROUND(I568*H568,2)</f>
        <v>0</v>
      </c>
      <c r="BL568" s="25" t="s">
        <v>259</v>
      </c>
      <c r="BM568" s="25" t="s">
        <v>671</v>
      </c>
    </row>
    <row r="569" spans="2:65" s="13" customFormat="1">
      <c r="B569" s="208"/>
      <c r="D569" s="225" t="s">
        <v>163</v>
      </c>
      <c r="F569" s="234" t="s">
        <v>672</v>
      </c>
      <c r="H569" s="235">
        <v>9.6</v>
      </c>
      <c r="I569" s="212"/>
      <c r="L569" s="208"/>
      <c r="M569" s="213"/>
      <c r="N569" s="214"/>
      <c r="O569" s="214"/>
      <c r="P569" s="214"/>
      <c r="Q569" s="214"/>
      <c r="R569" s="214"/>
      <c r="S569" s="214"/>
      <c r="T569" s="215"/>
      <c r="AT569" s="209" t="s">
        <v>163</v>
      </c>
      <c r="AU569" s="209" t="s">
        <v>89</v>
      </c>
      <c r="AV569" s="13" t="s">
        <v>89</v>
      </c>
      <c r="AW569" s="13" t="s">
        <v>6</v>
      </c>
      <c r="AX569" s="13" t="s">
        <v>45</v>
      </c>
      <c r="AY569" s="209" t="s">
        <v>152</v>
      </c>
    </row>
    <row r="570" spans="2:65" s="1" customFormat="1" ht="22.5" customHeight="1">
      <c r="B570" s="183"/>
      <c r="C570" s="184" t="s">
        <v>673</v>
      </c>
      <c r="D570" s="184" t="s">
        <v>154</v>
      </c>
      <c r="E570" s="185" t="s">
        <v>674</v>
      </c>
      <c r="F570" s="186" t="s">
        <v>675</v>
      </c>
      <c r="G570" s="187" t="s">
        <v>293</v>
      </c>
      <c r="H570" s="188">
        <v>8</v>
      </c>
      <c r="I570" s="189"/>
      <c r="J570" s="190">
        <f>ROUND(I570*H570,2)</f>
        <v>0</v>
      </c>
      <c r="K570" s="186" t="s">
        <v>158</v>
      </c>
      <c r="L570" s="43"/>
      <c r="M570" s="191" t="s">
        <v>5</v>
      </c>
      <c r="N570" s="192" t="s">
        <v>53</v>
      </c>
      <c r="O570" s="44"/>
      <c r="P570" s="193">
        <f>O570*H570</f>
        <v>0</v>
      </c>
      <c r="Q570" s="193">
        <v>3.0000000000000001E-5</v>
      </c>
      <c r="R570" s="193">
        <f>Q570*H570</f>
        <v>2.4000000000000001E-4</v>
      </c>
      <c r="S570" s="193">
        <v>0</v>
      </c>
      <c r="T570" s="194">
        <f>S570*H570</f>
        <v>0</v>
      </c>
      <c r="AR570" s="25" t="s">
        <v>259</v>
      </c>
      <c r="AT570" s="25" t="s">
        <v>154</v>
      </c>
      <c r="AU570" s="25" t="s">
        <v>89</v>
      </c>
      <c r="AY570" s="25" t="s">
        <v>152</v>
      </c>
      <c r="BE570" s="195">
        <f>IF(N570="základní",J570,0)</f>
        <v>0</v>
      </c>
      <c r="BF570" s="195">
        <f>IF(N570="snížená",J570,0)</f>
        <v>0</v>
      </c>
      <c r="BG570" s="195">
        <f>IF(N570="zákl. přenesená",J570,0)</f>
        <v>0</v>
      </c>
      <c r="BH570" s="195">
        <f>IF(N570="sníž. přenesená",J570,0)</f>
        <v>0</v>
      </c>
      <c r="BI570" s="195">
        <f>IF(N570="nulová",J570,0)</f>
        <v>0</v>
      </c>
      <c r="BJ570" s="25" t="s">
        <v>45</v>
      </c>
      <c r="BK570" s="195">
        <f>ROUND(I570*H570,2)</f>
        <v>0</v>
      </c>
      <c r="BL570" s="25" t="s">
        <v>259</v>
      </c>
      <c r="BM570" s="25" t="s">
        <v>676</v>
      </c>
    </row>
    <row r="571" spans="2:65" s="1" customFormat="1" ht="31.5" customHeight="1">
      <c r="B571" s="183"/>
      <c r="C571" s="237" t="s">
        <v>677</v>
      </c>
      <c r="D571" s="237" t="s">
        <v>266</v>
      </c>
      <c r="E571" s="238" t="s">
        <v>651</v>
      </c>
      <c r="F571" s="239" t="s">
        <v>652</v>
      </c>
      <c r="G571" s="240" t="s">
        <v>247</v>
      </c>
      <c r="H571" s="241">
        <v>0.96</v>
      </c>
      <c r="I571" s="242"/>
      <c r="J571" s="243">
        <f>ROUND(I571*H571,2)</f>
        <v>0</v>
      </c>
      <c r="K571" s="239" t="s">
        <v>158</v>
      </c>
      <c r="L571" s="244"/>
      <c r="M571" s="245" t="s">
        <v>5</v>
      </c>
      <c r="N571" s="246" t="s">
        <v>53</v>
      </c>
      <c r="O571" s="44"/>
      <c r="P571" s="193">
        <f>O571*H571</f>
        <v>0</v>
      </c>
      <c r="Q571" s="193">
        <v>4.8999999999999998E-3</v>
      </c>
      <c r="R571" s="193">
        <f>Q571*H571</f>
        <v>4.7039999999999998E-3</v>
      </c>
      <c r="S571" s="193">
        <v>0</v>
      </c>
      <c r="T571" s="194">
        <f>S571*H571</f>
        <v>0</v>
      </c>
      <c r="AR571" s="25" t="s">
        <v>377</v>
      </c>
      <c r="AT571" s="25" t="s">
        <v>266</v>
      </c>
      <c r="AU571" s="25" t="s">
        <v>89</v>
      </c>
      <c r="AY571" s="25" t="s">
        <v>152</v>
      </c>
      <c r="BE571" s="195">
        <f>IF(N571="základní",J571,0)</f>
        <v>0</v>
      </c>
      <c r="BF571" s="195">
        <f>IF(N571="snížená",J571,0)</f>
        <v>0</v>
      </c>
      <c r="BG571" s="195">
        <f>IF(N571="zákl. přenesená",J571,0)</f>
        <v>0</v>
      </c>
      <c r="BH571" s="195">
        <f>IF(N571="sníž. přenesená",J571,0)</f>
        <v>0</v>
      </c>
      <c r="BI571" s="195">
        <f>IF(N571="nulová",J571,0)</f>
        <v>0</v>
      </c>
      <c r="BJ571" s="25" t="s">
        <v>45</v>
      </c>
      <c r="BK571" s="195">
        <f>ROUND(I571*H571,2)</f>
        <v>0</v>
      </c>
      <c r="BL571" s="25" t="s">
        <v>259</v>
      </c>
      <c r="BM571" s="25" t="s">
        <v>678</v>
      </c>
    </row>
    <row r="572" spans="2:65" s="13" customFormat="1">
      <c r="B572" s="208"/>
      <c r="D572" s="225" t="s">
        <v>163</v>
      </c>
      <c r="F572" s="234" t="s">
        <v>679</v>
      </c>
      <c r="H572" s="235">
        <v>0.96</v>
      </c>
      <c r="I572" s="212"/>
      <c r="L572" s="208"/>
      <c r="M572" s="213"/>
      <c r="N572" s="214"/>
      <c r="O572" s="214"/>
      <c r="P572" s="214"/>
      <c r="Q572" s="214"/>
      <c r="R572" s="214"/>
      <c r="S572" s="214"/>
      <c r="T572" s="215"/>
      <c r="AT572" s="209" t="s">
        <v>163</v>
      </c>
      <c r="AU572" s="209" t="s">
        <v>89</v>
      </c>
      <c r="AV572" s="13" t="s">
        <v>89</v>
      </c>
      <c r="AW572" s="13" t="s">
        <v>6</v>
      </c>
      <c r="AX572" s="13" t="s">
        <v>45</v>
      </c>
      <c r="AY572" s="209" t="s">
        <v>152</v>
      </c>
    </row>
    <row r="573" spans="2:65" s="1" customFormat="1" ht="44.25" customHeight="1">
      <c r="B573" s="183"/>
      <c r="C573" s="184" t="s">
        <v>680</v>
      </c>
      <c r="D573" s="184" t="s">
        <v>154</v>
      </c>
      <c r="E573" s="185" t="s">
        <v>681</v>
      </c>
      <c r="F573" s="186" t="s">
        <v>682</v>
      </c>
      <c r="G573" s="187" t="s">
        <v>193</v>
      </c>
      <c r="H573" s="188">
        <v>0.27</v>
      </c>
      <c r="I573" s="189"/>
      <c r="J573" s="190">
        <f>ROUND(I573*H573,2)</f>
        <v>0</v>
      </c>
      <c r="K573" s="186" t="s">
        <v>158</v>
      </c>
      <c r="L573" s="43"/>
      <c r="M573" s="191" t="s">
        <v>5</v>
      </c>
      <c r="N573" s="192" t="s">
        <v>53</v>
      </c>
      <c r="O573" s="44"/>
      <c r="P573" s="193">
        <f>O573*H573</f>
        <v>0</v>
      </c>
      <c r="Q573" s="193">
        <v>0</v>
      </c>
      <c r="R573" s="193">
        <f>Q573*H573</f>
        <v>0</v>
      </c>
      <c r="S573" s="193">
        <v>0</v>
      </c>
      <c r="T573" s="194">
        <f>S573*H573</f>
        <v>0</v>
      </c>
      <c r="AR573" s="25" t="s">
        <v>259</v>
      </c>
      <c r="AT573" s="25" t="s">
        <v>154</v>
      </c>
      <c r="AU573" s="25" t="s">
        <v>89</v>
      </c>
      <c r="AY573" s="25" t="s">
        <v>152</v>
      </c>
      <c r="BE573" s="195">
        <f>IF(N573="základní",J573,0)</f>
        <v>0</v>
      </c>
      <c r="BF573" s="195">
        <f>IF(N573="snížená",J573,0)</f>
        <v>0</v>
      </c>
      <c r="BG573" s="195">
        <f>IF(N573="zákl. přenesená",J573,0)</f>
        <v>0</v>
      </c>
      <c r="BH573" s="195">
        <f>IF(N573="sníž. přenesená",J573,0)</f>
        <v>0</v>
      </c>
      <c r="BI573" s="195">
        <f>IF(N573="nulová",J573,0)</f>
        <v>0</v>
      </c>
      <c r="BJ573" s="25" t="s">
        <v>45</v>
      </c>
      <c r="BK573" s="195">
        <f>ROUND(I573*H573,2)</f>
        <v>0</v>
      </c>
      <c r="BL573" s="25" t="s">
        <v>259</v>
      </c>
      <c r="BM573" s="25" t="s">
        <v>683</v>
      </c>
    </row>
    <row r="574" spans="2:65" s="1" customFormat="1" ht="121.5">
      <c r="B574" s="43"/>
      <c r="D574" s="225" t="s">
        <v>161</v>
      </c>
      <c r="F574" s="236" t="s">
        <v>684</v>
      </c>
      <c r="I574" s="198"/>
      <c r="L574" s="43"/>
      <c r="M574" s="199"/>
      <c r="N574" s="44"/>
      <c r="O574" s="44"/>
      <c r="P574" s="44"/>
      <c r="Q574" s="44"/>
      <c r="R574" s="44"/>
      <c r="S574" s="44"/>
      <c r="T574" s="72"/>
      <c r="AT574" s="25" t="s">
        <v>161</v>
      </c>
      <c r="AU574" s="25" t="s">
        <v>89</v>
      </c>
    </row>
    <row r="575" spans="2:65" s="1" customFormat="1" ht="44.25" customHeight="1">
      <c r="B575" s="183"/>
      <c r="C575" s="184" t="s">
        <v>685</v>
      </c>
      <c r="D575" s="184" t="s">
        <v>154</v>
      </c>
      <c r="E575" s="185" t="s">
        <v>686</v>
      </c>
      <c r="F575" s="186" t="s">
        <v>687</v>
      </c>
      <c r="G575" s="187" t="s">
        <v>193</v>
      </c>
      <c r="H575" s="188">
        <v>0.27</v>
      </c>
      <c r="I575" s="189"/>
      <c r="J575" s="190">
        <f>ROUND(I575*H575,2)</f>
        <v>0</v>
      </c>
      <c r="K575" s="186" t="s">
        <v>158</v>
      </c>
      <c r="L575" s="43"/>
      <c r="M575" s="191" t="s">
        <v>5</v>
      </c>
      <c r="N575" s="192" t="s">
        <v>53</v>
      </c>
      <c r="O575" s="44"/>
      <c r="P575" s="193">
        <f>O575*H575</f>
        <v>0</v>
      </c>
      <c r="Q575" s="193">
        <v>0</v>
      </c>
      <c r="R575" s="193">
        <f>Q575*H575</f>
        <v>0</v>
      </c>
      <c r="S575" s="193">
        <v>0</v>
      </c>
      <c r="T575" s="194">
        <f>S575*H575</f>
        <v>0</v>
      </c>
      <c r="AR575" s="25" t="s">
        <v>259</v>
      </c>
      <c r="AT575" s="25" t="s">
        <v>154</v>
      </c>
      <c r="AU575" s="25" t="s">
        <v>89</v>
      </c>
      <c r="AY575" s="25" t="s">
        <v>152</v>
      </c>
      <c r="BE575" s="195">
        <f>IF(N575="základní",J575,0)</f>
        <v>0</v>
      </c>
      <c r="BF575" s="195">
        <f>IF(N575="snížená",J575,0)</f>
        <v>0</v>
      </c>
      <c r="BG575" s="195">
        <f>IF(N575="zákl. přenesená",J575,0)</f>
        <v>0</v>
      </c>
      <c r="BH575" s="195">
        <f>IF(N575="sníž. přenesená",J575,0)</f>
        <v>0</v>
      </c>
      <c r="BI575" s="195">
        <f>IF(N575="nulová",J575,0)</f>
        <v>0</v>
      </c>
      <c r="BJ575" s="25" t="s">
        <v>45</v>
      </c>
      <c r="BK575" s="195">
        <f>ROUND(I575*H575,2)</f>
        <v>0</v>
      </c>
      <c r="BL575" s="25" t="s">
        <v>259</v>
      </c>
      <c r="BM575" s="25" t="s">
        <v>688</v>
      </c>
    </row>
    <row r="576" spans="2:65" s="1" customFormat="1" ht="121.5">
      <c r="B576" s="43"/>
      <c r="D576" s="225" t="s">
        <v>161</v>
      </c>
      <c r="F576" s="236" t="s">
        <v>684</v>
      </c>
      <c r="I576" s="198"/>
      <c r="L576" s="43"/>
      <c r="M576" s="199"/>
      <c r="N576" s="44"/>
      <c r="O576" s="44"/>
      <c r="P576" s="44"/>
      <c r="Q576" s="44"/>
      <c r="R576" s="44"/>
      <c r="S576" s="44"/>
      <c r="T576" s="72"/>
      <c r="AT576" s="25" t="s">
        <v>161</v>
      </c>
      <c r="AU576" s="25" t="s">
        <v>89</v>
      </c>
    </row>
    <row r="577" spans="2:65" s="1" customFormat="1" ht="44.25" customHeight="1">
      <c r="B577" s="183"/>
      <c r="C577" s="184" t="s">
        <v>689</v>
      </c>
      <c r="D577" s="184" t="s">
        <v>154</v>
      </c>
      <c r="E577" s="185" t="s">
        <v>690</v>
      </c>
      <c r="F577" s="186" t="s">
        <v>691</v>
      </c>
      <c r="G577" s="187" t="s">
        <v>193</v>
      </c>
      <c r="H577" s="188">
        <v>0.27</v>
      </c>
      <c r="I577" s="189"/>
      <c r="J577" s="190">
        <f>ROUND(I577*H577,2)</f>
        <v>0</v>
      </c>
      <c r="K577" s="186" t="s">
        <v>158</v>
      </c>
      <c r="L577" s="43"/>
      <c r="M577" s="191" t="s">
        <v>5</v>
      </c>
      <c r="N577" s="192" t="s">
        <v>53</v>
      </c>
      <c r="O577" s="44"/>
      <c r="P577" s="193">
        <f>O577*H577</f>
        <v>0</v>
      </c>
      <c r="Q577" s="193">
        <v>0</v>
      </c>
      <c r="R577" s="193">
        <f>Q577*H577</f>
        <v>0</v>
      </c>
      <c r="S577" s="193">
        <v>0</v>
      </c>
      <c r="T577" s="194">
        <f>S577*H577</f>
        <v>0</v>
      </c>
      <c r="AR577" s="25" t="s">
        <v>259</v>
      </c>
      <c r="AT577" s="25" t="s">
        <v>154</v>
      </c>
      <c r="AU577" s="25" t="s">
        <v>89</v>
      </c>
      <c r="AY577" s="25" t="s">
        <v>152</v>
      </c>
      <c r="BE577" s="195">
        <f>IF(N577="základní",J577,0)</f>
        <v>0</v>
      </c>
      <c r="BF577" s="195">
        <f>IF(N577="snížená",J577,0)</f>
        <v>0</v>
      </c>
      <c r="BG577" s="195">
        <f>IF(N577="zákl. přenesená",J577,0)</f>
        <v>0</v>
      </c>
      <c r="BH577" s="195">
        <f>IF(N577="sníž. přenesená",J577,0)</f>
        <v>0</v>
      </c>
      <c r="BI577" s="195">
        <f>IF(N577="nulová",J577,0)</f>
        <v>0</v>
      </c>
      <c r="BJ577" s="25" t="s">
        <v>45</v>
      </c>
      <c r="BK577" s="195">
        <f>ROUND(I577*H577,2)</f>
        <v>0</v>
      </c>
      <c r="BL577" s="25" t="s">
        <v>259</v>
      </c>
      <c r="BM577" s="25" t="s">
        <v>692</v>
      </c>
    </row>
    <row r="578" spans="2:65" s="1" customFormat="1" ht="121.5">
      <c r="B578" s="43"/>
      <c r="D578" s="196" t="s">
        <v>161</v>
      </c>
      <c r="F578" s="197" t="s">
        <v>684</v>
      </c>
      <c r="I578" s="198"/>
      <c r="L578" s="43"/>
      <c r="M578" s="199"/>
      <c r="N578" s="44"/>
      <c r="O578" s="44"/>
      <c r="P578" s="44"/>
      <c r="Q578" s="44"/>
      <c r="R578" s="44"/>
      <c r="S578" s="44"/>
      <c r="T578" s="72"/>
      <c r="AT578" s="25" t="s">
        <v>161</v>
      </c>
      <c r="AU578" s="25" t="s">
        <v>89</v>
      </c>
    </row>
    <row r="579" spans="2:65" s="11" customFormat="1" ht="29.85" customHeight="1">
      <c r="B579" s="169"/>
      <c r="D579" s="180" t="s">
        <v>81</v>
      </c>
      <c r="E579" s="181" t="s">
        <v>693</v>
      </c>
      <c r="F579" s="181" t="s">
        <v>694</v>
      </c>
      <c r="I579" s="172"/>
      <c r="J579" s="182">
        <f>BK579</f>
        <v>0</v>
      </c>
      <c r="L579" s="169"/>
      <c r="M579" s="174"/>
      <c r="N579" s="175"/>
      <c r="O579" s="175"/>
      <c r="P579" s="176">
        <f>SUM(P580:P601)</f>
        <v>0</v>
      </c>
      <c r="Q579" s="175"/>
      <c r="R579" s="176">
        <f>SUM(R580:R601)</f>
        <v>0.56727959999999999</v>
      </c>
      <c r="S579" s="175"/>
      <c r="T579" s="177">
        <f>SUM(T580:T601)</f>
        <v>0</v>
      </c>
      <c r="AR579" s="170" t="s">
        <v>89</v>
      </c>
      <c r="AT579" s="178" t="s">
        <v>81</v>
      </c>
      <c r="AU579" s="178" t="s">
        <v>45</v>
      </c>
      <c r="AY579" s="170" t="s">
        <v>152</v>
      </c>
      <c r="BK579" s="179">
        <f>SUM(BK580:BK601)</f>
        <v>0</v>
      </c>
    </row>
    <row r="580" spans="2:65" s="1" customFormat="1" ht="44.25" customHeight="1">
      <c r="B580" s="183"/>
      <c r="C580" s="184" t="s">
        <v>695</v>
      </c>
      <c r="D580" s="184" t="s">
        <v>154</v>
      </c>
      <c r="E580" s="185" t="s">
        <v>696</v>
      </c>
      <c r="F580" s="186" t="s">
        <v>697</v>
      </c>
      <c r="G580" s="187" t="s">
        <v>247</v>
      </c>
      <c r="H580" s="188">
        <v>10.66</v>
      </c>
      <c r="I580" s="189"/>
      <c r="J580" s="190">
        <f>ROUND(I580*H580,2)</f>
        <v>0</v>
      </c>
      <c r="K580" s="186" t="s">
        <v>158</v>
      </c>
      <c r="L580" s="43"/>
      <c r="M580" s="191" t="s">
        <v>5</v>
      </c>
      <c r="N580" s="192" t="s">
        <v>53</v>
      </c>
      <c r="O580" s="44"/>
      <c r="P580" s="193">
        <f>O580*H580</f>
        <v>0</v>
      </c>
      <c r="Q580" s="193">
        <v>5.0659999999999997E-2</v>
      </c>
      <c r="R580" s="193">
        <f>Q580*H580</f>
        <v>0.54003559999999995</v>
      </c>
      <c r="S580" s="193">
        <v>0</v>
      </c>
      <c r="T580" s="194">
        <f>S580*H580</f>
        <v>0</v>
      </c>
      <c r="AR580" s="25" t="s">
        <v>259</v>
      </c>
      <c r="AT580" s="25" t="s">
        <v>154</v>
      </c>
      <c r="AU580" s="25" t="s">
        <v>89</v>
      </c>
      <c r="AY580" s="25" t="s">
        <v>152</v>
      </c>
      <c r="BE580" s="195">
        <f>IF(N580="základní",J580,0)</f>
        <v>0</v>
      </c>
      <c r="BF580" s="195">
        <f>IF(N580="snížená",J580,0)</f>
        <v>0</v>
      </c>
      <c r="BG580" s="195">
        <f>IF(N580="zákl. přenesená",J580,0)</f>
        <v>0</v>
      </c>
      <c r="BH580" s="195">
        <f>IF(N580="sníž. přenesená",J580,0)</f>
        <v>0</v>
      </c>
      <c r="BI580" s="195">
        <f>IF(N580="nulová",J580,0)</f>
        <v>0</v>
      </c>
      <c r="BJ580" s="25" t="s">
        <v>45</v>
      </c>
      <c r="BK580" s="195">
        <f>ROUND(I580*H580,2)</f>
        <v>0</v>
      </c>
      <c r="BL580" s="25" t="s">
        <v>259</v>
      </c>
      <c r="BM580" s="25" t="s">
        <v>698</v>
      </c>
    </row>
    <row r="581" spans="2:65" s="1" customFormat="1" ht="135">
      <c r="B581" s="43"/>
      <c r="D581" s="196" t="s">
        <v>161</v>
      </c>
      <c r="F581" s="197" t="s">
        <v>699</v>
      </c>
      <c r="I581" s="198"/>
      <c r="L581" s="43"/>
      <c r="M581" s="199"/>
      <c r="N581" s="44"/>
      <c r="O581" s="44"/>
      <c r="P581" s="44"/>
      <c r="Q581" s="44"/>
      <c r="R581" s="44"/>
      <c r="S581" s="44"/>
      <c r="T581" s="72"/>
      <c r="AT581" s="25" t="s">
        <v>161</v>
      </c>
      <c r="AU581" s="25" t="s">
        <v>89</v>
      </c>
    </row>
    <row r="582" spans="2:65" s="12" customFormat="1">
      <c r="B582" s="200"/>
      <c r="D582" s="196" t="s">
        <v>163</v>
      </c>
      <c r="E582" s="201" t="s">
        <v>5</v>
      </c>
      <c r="F582" s="202" t="s">
        <v>700</v>
      </c>
      <c r="H582" s="203" t="s">
        <v>5</v>
      </c>
      <c r="I582" s="204"/>
      <c r="L582" s="200"/>
      <c r="M582" s="205"/>
      <c r="N582" s="206"/>
      <c r="O582" s="206"/>
      <c r="P582" s="206"/>
      <c r="Q582" s="206"/>
      <c r="R582" s="206"/>
      <c r="S582" s="206"/>
      <c r="T582" s="207"/>
      <c r="AT582" s="203" t="s">
        <v>163</v>
      </c>
      <c r="AU582" s="203" t="s">
        <v>89</v>
      </c>
      <c r="AV582" s="12" t="s">
        <v>45</v>
      </c>
      <c r="AW582" s="12" t="s">
        <v>42</v>
      </c>
      <c r="AX582" s="12" t="s">
        <v>82</v>
      </c>
      <c r="AY582" s="203" t="s">
        <v>152</v>
      </c>
    </row>
    <row r="583" spans="2:65" s="13" customFormat="1">
      <c r="B583" s="208"/>
      <c r="D583" s="196" t="s">
        <v>163</v>
      </c>
      <c r="E583" s="209" t="s">
        <v>5</v>
      </c>
      <c r="F583" s="210" t="s">
        <v>701</v>
      </c>
      <c r="H583" s="211">
        <v>12.236000000000001</v>
      </c>
      <c r="I583" s="212"/>
      <c r="L583" s="208"/>
      <c r="M583" s="213"/>
      <c r="N583" s="214"/>
      <c r="O583" s="214"/>
      <c r="P583" s="214"/>
      <c r="Q583" s="214"/>
      <c r="R583" s="214"/>
      <c r="S583" s="214"/>
      <c r="T583" s="215"/>
      <c r="AT583" s="209" t="s">
        <v>163</v>
      </c>
      <c r="AU583" s="209" t="s">
        <v>89</v>
      </c>
      <c r="AV583" s="13" t="s">
        <v>89</v>
      </c>
      <c r="AW583" s="13" t="s">
        <v>42</v>
      </c>
      <c r="AX583" s="13" t="s">
        <v>82</v>
      </c>
      <c r="AY583" s="209" t="s">
        <v>152</v>
      </c>
    </row>
    <row r="584" spans="2:65" s="13" customFormat="1">
      <c r="B584" s="208"/>
      <c r="D584" s="196" t="s">
        <v>163</v>
      </c>
      <c r="E584" s="209" t="s">
        <v>5</v>
      </c>
      <c r="F584" s="210" t="s">
        <v>702</v>
      </c>
      <c r="H584" s="211">
        <v>-1.5760000000000001</v>
      </c>
      <c r="I584" s="212"/>
      <c r="L584" s="208"/>
      <c r="M584" s="213"/>
      <c r="N584" s="214"/>
      <c r="O584" s="214"/>
      <c r="P584" s="214"/>
      <c r="Q584" s="214"/>
      <c r="R584" s="214"/>
      <c r="S584" s="214"/>
      <c r="T584" s="215"/>
      <c r="AT584" s="209" t="s">
        <v>163</v>
      </c>
      <c r="AU584" s="209" t="s">
        <v>89</v>
      </c>
      <c r="AV584" s="13" t="s">
        <v>89</v>
      </c>
      <c r="AW584" s="13" t="s">
        <v>42</v>
      </c>
      <c r="AX584" s="13" t="s">
        <v>82</v>
      </c>
      <c r="AY584" s="209" t="s">
        <v>152</v>
      </c>
    </row>
    <row r="585" spans="2:65" s="15" customFormat="1">
      <c r="B585" s="224"/>
      <c r="D585" s="225" t="s">
        <v>163</v>
      </c>
      <c r="E585" s="226" t="s">
        <v>5</v>
      </c>
      <c r="F585" s="227" t="s">
        <v>170</v>
      </c>
      <c r="H585" s="228">
        <v>10.66</v>
      </c>
      <c r="I585" s="229"/>
      <c r="L585" s="224"/>
      <c r="M585" s="230"/>
      <c r="N585" s="231"/>
      <c r="O585" s="231"/>
      <c r="P585" s="231"/>
      <c r="Q585" s="231"/>
      <c r="R585" s="231"/>
      <c r="S585" s="231"/>
      <c r="T585" s="232"/>
      <c r="AT585" s="233" t="s">
        <v>163</v>
      </c>
      <c r="AU585" s="233" t="s">
        <v>89</v>
      </c>
      <c r="AV585" s="15" t="s">
        <v>159</v>
      </c>
      <c r="AW585" s="15" t="s">
        <v>42</v>
      </c>
      <c r="AX585" s="15" t="s">
        <v>45</v>
      </c>
      <c r="AY585" s="233" t="s">
        <v>152</v>
      </c>
    </row>
    <row r="586" spans="2:65" s="1" customFormat="1" ht="31.5" customHeight="1">
      <c r="B586" s="183"/>
      <c r="C586" s="184" t="s">
        <v>703</v>
      </c>
      <c r="D586" s="184" t="s">
        <v>154</v>
      </c>
      <c r="E586" s="185" t="s">
        <v>704</v>
      </c>
      <c r="F586" s="186" t="s">
        <v>705</v>
      </c>
      <c r="G586" s="187" t="s">
        <v>201</v>
      </c>
      <c r="H586" s="188">
        <v>3.8</v>
      </c>
      <c r="I586" s="189"/>
      <c r="J586" s="190">
        <f>ROUND(I586*H586,2)</f>
        <v>0</v>
      </c>
      <c r="K586" s="186" t="s">
        <v>158</v>
      </c>
      <c r="L586" s="43"/>
      <c r="M586" s="191" t="s">
        <v>5</v>
      </c>
      <c r="N586" s="192" t="s">
        <v>53</v>
      </c>
      <c r="O586" s="44"/>
      <c r="P586" s="193">
        <f>O586*H586</f>
        <v>0</v>
      </c>
      <c r="Q586" s="193">
        <v>0</v>
      </c>
      <c r="R586" s="193">
        <f>Q586*H586</f>
        <v>0</v>
      </c>
      <c r="S586" s="193">
        <v>0</v>
      </c>
      <c r="T586" s="194">
        <f>S586*H586</f>
        <v>0</v>
      </c>
      <c r="AR586" s="25" t="s">
        <v>259</v>
      </c>
      <c r="AT586" s="25" t="s">
        <v>154</v>
      </c>
      <c r="AU586" s="25" t="s">
        <v>89</v>
      </c>
      <c r="AY586" s="25" t="s">
        <v>152</v>
      </c>
      <c r="BE586" s="195">
        <f>IF(N586="základní",J586,0)</f>
        <v>0</v>
      </c>
      <c r="BF586" s="195">
        <f>IF(N586="snížená",J586,0)</f>
        <v>0</v>
      </c>
      <c r="BG586" s="195">
        <f>IF(N586="zákl. přenesená",J586,0)</f>
        <v>0</v>
      </c>
      <c r="BH586" s="195">
        <f>IF(N586="sníž. přenesená",J586,0)</f>
        <v>0</v>
      </c>
      <c r="BI586" s="195">
        <f>IF(N586="nulová",J586,0)</f>
        <v>0</v>
      </c>
      <c r="BJ586" s="25" t="s">
        <v>45</v>
      </c>
      <c r="BK586" s="195">
        <f>ROUND(I586*H586,2)</f>
        <v>0</v>
      </c>
      <c r="BL586" s="25" t="s">
        <v>259</v>
      </c>
      <c r="BM586" s="25" t="s">
        <v>706</v>
      </c>
    </row>
    <row r="587" spans="2:65" s="1" customFormat="1" ht="135">
      <c r="B587" s="43"/>
      <c r="D587" s="225" t="s">
        <v>161</v>
      </c>
      <c r="F587" s="236" t="s">
        <v>699</v>
      </c>
      <c r="I587" s="198"/>
      <c r="L587" s="43"/>
      <c r="M587" s="199"/>
      <c r="N587" s="44"/>
      <c r="O587" s="44"/>
      <c r="P587" s="44"/>
      <c r="Q587" s="44"/>
      <c r="R587" s="44"/>
      <c r="S587" s="44"/>
      <c r="T587" s="72"/>
      <c r="AT587" s="25" t="s">
        <v>161</v>
      </c>
      <c r="AU587" s="25" t="s">
        <v>89</v>
      </c>
    </row>
    <row r="588" spans="2:65" s="1" customFormat="1" ht="31.5" customHeight="1">
      <c r="B588" s="183"/>
      <c r="C588" s="184" t="s">
        <v>707</v>
      </c>
      <c r="D588" s="184" t="s">
        <v>154</v>
      </c>
      <c r="E588" s="185" t="s">
        <v>708</v>
      </c>
      <c r="F588" s="186" t="s">
        <v>709</v>
      </c>
      <c r="G588" s="187" t="s">
        <v>247</v>
      </c>
      <c r="H588" s="188">
        <v>10.66</v>
      </c>
      <c r="I588" s="189"/>
      <c r="J588" s="190">
        <f>ROUND(I588*H588,2)</f>
        <v>0</v>
      </c>
      <c r="K588" s="186" t="s">
        <v>158</v>
      </c>
      <c r="L588" s="43"/>
      <c r="M588" s="191" t="s">
        <v>5</v>
      </c>
      <c r="N588" s="192" t="s">
        <v>53</v>
      </c>
      <c r="O588" s="44"/>
      <c r="P588" s="193">
        <f>O588*H588</f>
        <v>0</v>
      </c>
      <c r="Q588" s="193">
        <v>2.0000000000000001E-4</v>
      </c>
      <c r="R588" s="193">
        <f>Q588*H588</f>
        <v>2.1320000000000002E-3</v>
      </c>
      <c r="S588" s="193">
        <v>0</v>
      </c>
      <c r="T588" s="194">
        <f>S588*H588</f>
        <v>0</v>
      </c>
      <c r="AR588" s="25" t="s">
        <v>259</v>
      </c>
      <c r="AT588" s="25" t="s">
        <v>154</v>
      </c>
      <c r="AU588" s="25" t="s">
        <v>89</v>
      </c>
      <c r="AY588" s="25" t="s">
        <v>152</v>
      </c>
      <c r="BE588" s="195">
        <f>IF(N588="základní",J588,0)</f>
        <v>0</v>
      </c>
      <c r="BF588" s="195">
        <f>IF(N588="snížená",J588,0)</f>
        <v>0</v>
      </c>
      <c r="BG588" s="195">
        <f>IF(N588="zákl. přenesená",J588,0)</f>
        <v>0</v>
      </c>
      <c r="BH588" s="195">
        <f>IF(N588="sníž. přenesená",J588,0)</f>
        <v>0</v>
      </c>
      <c r="BI588" s="195">
        <f>IF(N588="nulová",J588,0)</f>
        <v>0</v>
      </c>
      <c r="BJ588" s="25" t="s">
        <v>45</v>
      </c>
      <c r="BK588" s="195">
        <f>ROUND(I588*H588,2)</f>
        <v>0</v>
      </c>
      <c r="BL588" s="25" t="s">
        <v>259</v>
      </c>
      <c r="BM588" s="25" t="s">
        <v>710</v>
      </c>
    </row>
    <row r="589" spans="2:65" s="1" customFormat="1" ht="135">
      <c r="B589" s="43"/>
      <c r="D589" s="225" t="s">
        <v>161</v>
      </c>
      <c r="F589" s="236" t="s">
        <v>699</v>
      </c>
      <c r="I589" s="198"/>
      <c r="L589" s="43"/>
      <c r="M589" s="199"/>
      <c r="N589" s="44"/>
      <c r="O589" s="44"/>
      <c r="P589" s="44"/>
      <c r="Q589" s="44"/>
      <c r="R589" s="44"/>
      <c r="S589" s="44"/>
      <c r="T589" s="72"/>
      <c r="AT589" s="25" t="s">
        <v>161</v>
      </c>
      <c r="AU589" s="25" t="s">
        <v>89</v>
      </c>
    </row>
    <row r="590" spans="2:65" s="1" customFormat="1" ht="31.5" customHeight="1">
      <c r="B590" s="183"/>
      <c r="C590" s="184" t="s">
        <v>711</v>
      </c>
      <c r="D590" s="184" t="s">
        <v>154</v>
      </c>
      <c r="E590" s="185" t="s">
        <v>712</v>
      </c>
      <c r="F590" s="186" t="s">
        <v>713</v>
      </c>
      <c r="G590" s="187" t="s">
        <v>201</v>
      </c>
      <c r="H590" s="188">
        <v>3.8</v>
      </c>
      <c r="I590" s="189"/>
      <c r="J590" s="190">
        <f>ROUND(I590*H590,2)</f>
        <v>0</v>
      </c>
      <c r="K590" s="186" t="s">
        <v>158</v>
      </c>
      <c r="L590" s="43"/>
      <c r="M590" s="191" t="s">
        <v>5</v>
      </c>
      <c r="N590" s="192" t="s">
        <v>53</v>
      </c>
      <c r="O590" s="44"/>
      <c r="P590" s="193">
        <f>O590*H590</f>
        <v>0</v>
      </c>
      <c r="Q590" s="193">
        <v>4.0000000000000003E-5</v>
      </c>
      <c r="R590" s="193">
        <f>Q590*H590</f>
        <v>1.5200000000000001E-4</v>
      </c>
      <c r="S590" s="193">
        <v>0</v>
      </c>
      <c r="T590" s="194">
        <f>S590*H590</f>
        <v>0</v>
      </c>
      <c r="AR590" s="25" t="s">
        <v>259</v>
      </c>
      <c r="AT590" s="25" t="s">
        <v>154</v>
      </c>
      <c r="AU590" s="25" t="s">
        <v>89</v>
      </c>
      <c r="AY590" s="25" t="s">
        <v>152</v>
      </c>
      <c r="BE590" s="195">
        <f>IF(N590="základní",J590,0)</f>
        <v>0</v>
      </c>
      <c r="BF590" s="195">
        <f>IF(N590="snížená",J590,0)</f>
        <v>0</v>
      </c>
      <c r="BG590" s="195">
        <f>IF(N590="zákl. přenesená",J590,0)</f>
        <v>0</v>
      </c>
      <c r="BH590" s="195">
        <f>IF(N590="sníž. přenesená",J590,0)</f>
        <v>0</v>
      </c>
      <c r="BI590" s="195">
        <f>IF(N590="nulová",J590,0)</f>
        <v>0</v>
      </c>
      <c r="BJ590" s="25" t="s">
        <v>45</v>
      </c>
      <c r="BK590" s="195">
        <f>ROUND(I590*H590,2)</f>
        <v>0</v>
      </c>
      <c r="BL590" s="25" t="s">
        <v>259</v>
      </c>
      <c r="BM590" s="25" t="s">
        <v>714</v>
      </c>
    </row>
    <row r="591" spans="2:65" s="1" customFormat="1" ht="135">
      <c r="B591" s="43"/>
      <c r="D591" s="225" t="s">
        <v>161</v>
      </c>
      <c r="F591" s="236" t="s">
        <v>699</v>
      </c>
      <c r="I591" s="198"/>
      <c r="L591" s="43"/>
      <c r="M591" s="199"/>
      <c r="N591" s="44"/>
      <c r="O591" s="44"/>
      <c r="P591" s="44"/>
      <c r="Q591" s="44"/>
      <c r="R591" s="44"/>
      <c r="S591" s="44"/>
      <c r="T591" s="72"/>
      <c r="AT591" s="25" t="s">
        <v>161</v>
      </c>
      <c r="AU591" s="25" t="s">
        <v>89</v>
      </c>
    </row>
    <row r="592" spans="2:65" s="1" customFormat="1" ht="44.25" customHeight="1">
      <c r="B592" s="183"/>
      <c r="C592" s="184" t="s">
        <v>715</v>
      </c>
      <c r="D592" s="184" t="s">
        <v>154</v>
      </c>
      <c r="E592" s="185" t="s">
        <v>716</v>
      </c>
      <c r="F592" s="186" t="s">
        <v>717</v>
      </c>
      <c r="G592" s="187" t="s">
        <v>293</v>
      </c>
      <c r="H592" s="188">
        <v>1</v>
      </c>
      <c r="I592" s="189"/>
      <c r="J592" s="190">
        <f>ROUND(I592*H592,2)</f>
        <v>0</v>
      </c>
      <c r="K592" s="186" t="s">
        <v>158</v>
      </c>
      <c r="L592" s="43"/>
      <c r="M592" s="191" t="s">
        <v>5</v>
      </c>
      <c r="N592" s="192" t="s">
        <v>53</v>
      </c>
      <c r="O592" s="44"/>
      <c r="P592" s="193">
        <f>O592*H592</f>
        <v>0</v>
      </c>
      <c r="Q592" s="193">
        <v>2.2000000000000001E-4</v>
      </c>
      <c r="R592" s="193">
        <f>Q592*H592</f>
        <v>2.2000000000000001E-4</v>
      </c>
      <c r="S592" s="193">
        <v>0</v>
      </c>
      <c r="T592" s="194">
        <f>S592*H592</f>
        <v>0</v>
      </c>
      <c r="AR592" s="25" t="s">
        <v>259</v>
      </c>
      <c r="AT592" s="25" t="s">
        <v>154</v>
      </c>
      <c r="AU592" s="25" t="s">
        <v>89</v>
      </c>
      <c r="AY592" s="25" t="s">
        <v>152</v>
      </c>
      <c r="BE592" s="195">
        <f>IF(N592="základní",J592,0)</f>
        <v>0</v>
      </c>
      <c r="BF592" s="195">
        <f>IF(N592="snížená",J592,0)</f>
        <v>0</v>
      </c>
      <c r="BG592" s="195">
        <f>IF(N592="zákl. přenesená",J592,0)</f>
        <v>0</v>
      </c>
      <c r="BH592" s="195">
        <f>IF(N592="sníž. přenesená",J592,0)</f>
        <v>0</v>
      </c>
      <c r="BI592" s="195">
        <f>IF(N592="nulová",J592,0)</f>
        <v>0</v>
      </c>
      <c r="BJ592" s="25" t="s">
        <v>45</v>
      </c>
      <c r="BK592" s="195">
        <f>ROUND(I592*H592,2)</f>
        <v>0</v>
      </c>
      <c r="BL592" s="25" t="s">
        <v>259</v>
      </c>
      <c r="BM592" s="25" t="s">
        <v>718</v>
      </c>
    </row>
    <row r="593" spans="2:65" s="1" customFormat="1" ht="175.5">
      <c r="B593" s="43"/>
      <c r="D593" s="196" t="s">
        <v>161</v>
      </c>
      <c r="F593" s="197" t="s">
        <v>719</v>
      </c>
      <c r="I593" s="198"/>
      <c r="L593" s="43"/>
      <c r="M593" s="199"/>
      <c r="N593" s="44"/>
      <c r="O593" s="44"/>
      <c r="P593" s="44"/>
      <c r="Q593" s="44"/>
      <c r="R593" s="44"/>
      <c r="S593" s="44"/>
      <c r="T593" s="72"/>
      <c r="AT593" s="25" t="s">
        <v>161</v>
      </c>
      <c r="AU593" s="25" t="s">
        <v>89</v>
      </c>
    </row>
    <row r="594" spans="2:65" s="12" customFormat="1">
      <c r="B594" s="200"/>
      <c r="D594" s="196" t="s">
        <v>163</v>
      </c>
      <c r="E594" s="201" t="s">
        <v>5</v>
      </c>
      <c r="F594" s="202" t="s">
        <v>700</v>
      </c>
      <c r="H594" s="203" t="s">
        <v>5</v>
      </c>
      <c r="I594" s="204"/>
      <c r="L594" s="200"/>
      <c r="M594" s="205"/>
      <c r="N594" s="206"/>
      <c r="O594" s="206"/>
      <c r="P594" s="206"/>
      <c r="Q594" s="206"/>
      <c r="R594" s="206"/>
      <c r="S594" s="206"/>
      <c r="T594" s="207"/>
      <c r="AT594" s="203" t="s">
        <v>163</v>
      </c>
      <c r="AU594" s="203" t="s">
        <v>89</v>
      </c>
      <c r="AV594" s="12" t="s">
        <v>45</v>
      </c>
      <c r="AW594" s="12" t="s">
        <v>42</v>
      </c>
      <c r="AX594" s="12" t="s">
        <v>82</v>
      </c>
      <c r="AY594" s="203" t="s">
        <v>152</v>
      </c>
    </row>
    <row r="595" spans="2:65" s="13" customFormat="1">
      <c r="B595" s="208"/>
      <c r="D595" s="196" t="s">
        <v>163</v>
      </c>
      <c r="E595" s="209" t="s">
        <v>5</v>
      </c>
      <c r="F595" s="210" t="s">
        <v>297</v>
      </c>
      <c r="H595" s="211">
        <v>1</v>
      </c>
      <c r="I595" s="212"/>
      <c r="L595" s="208"/>
      <c r="M595" s="213"/>
      <c r="N595" s="214"/>
      <c r="O595" s="214"/>
      <c r="P595" s="214"/>
      <c r="Q595" s="214"/>
      <c r="R595" s="214"/>
      <c r="S595" s="214"/>
      <c r="T595" s="215"/>
      <c r="AT595" s="209" t="s">
        <v>163</v>
      </c>
      <c r="AU595" s="209" t="s">
        <v>89</v>
      </c>
      <c r="AV595" s="13" t="s">
        <v>89</v>
      </c>
      <c r="AW595" s="13" t="s">
        <v>42</v>
      </c>
      <c r="AX595" s="13" t="s">
        <v>82</v>
      </c>
      <c r="AY595" s="209" t="s">
        <v>152</v>
      </c>
    </row>
    <row r="596" spans="2:65" s="15" customFormat="1">
      <c r="B596" s="224"/>
      <c r="D596" s="225" t="s">
        <v>163</v>
      </c>
      <c r="E596" s="226" t="s">
        <v>5</v>
      </c>
      <c r="F596" s="227" t="s">
        <v>170</v>
      </c>
      <c r="H596" s="228">
        <v>1</v>
      </c>
      <c r="I596" s="229"/>
      <c r="L596" s="224"/>
      <c r="M596" s="230"/>
      <c r="N596" s="231"/>
      <c r="O596" s="231"/>
      <c r="P596" s="231"/>
      <c r="Q596" s="231"/>
      <c r="R596" s="231"/>
      <c r="S596" s="231"/>
      <c r="T596" s="232"/>
      <c r="AT596" s="233" t="s">
        <v>163</v>
      </c>
      <c r="AU596" s="233" t="s">
        <v>89</v>
      </c>
      <c r="AV596" s="15" t="s">
        <v>159</v>
      </c>
      <c r="AW596" s="15" t="s">
        <v>42</v>
      </c>
      <c r="AX596" s="15" t="s">
        <v>45</v>
      </c>
      <c r="AY596" s="233" t="s">
        <v>152</v>
      </c>
    </row>
    <row r="597" spans="2:65" s="1" customFormat="1" ht="22.5" customHeight="1">
      <c r="B597" s="183"/>
      <c r="C597" s="237" t="s">
        <v>720</v>
      </c>
      <c r="D597" s="237" t="s">
        <v>266</v>
      </c>
      <c r="E597" s="238" t="s">
        <v>721</v>
      </c>
      <c r="F597" s="239" t="s">
        <v>722</v>
      </c>
      <c r="G597" s="240" t="s">
        <v>293</v>
      </c>
      <c r="H597" s="241">
        <v>1</v>
      </c>
      <c r="I597" s="242"/>
      <c r="J597" s="243">
        <f>ROUND(I597*H597,2)</f>
        <v>0</v>
      </c>
      <c r="K597" s="239" t="s">
        <v>158</v>
      </c>
      <c r="L597" s="244"/>
      <c r="M597" s="245" t="s">
        <v>5</v>
      </c>
      <c r="N597" s="246" t="s">
        <v>53</v>
      </c>
      <c r="O597" s="44"/>
      <c r="P597" s="193">
        <f>O597*H597</f>
        <v>0</v>
      </c>
      <c r="Q597" s="193">
        <v>2.4740000000000002E-2</v>
      </c>
      <c r="R597" s="193">
        <f>Q597*H597</f>
        <v>2.4740000000000002E-2</v>
      </c>
      <c r="S597" s="193">
        <v>0</v>
      </c>
      <c r="T597" s="194">
        <f>S597*H597</f>
        <v>0</v>
      </c>
      <c r="AR597" s="25" t="s">
        <v>377</v>
      </c>
      <c r="AT597" s="25" t="s">
        <v>266</v>
      </c>
      <c r="AU597" s="25" t="s">
        <v>89</v>
      </c>
      <c r="AY597" s="25" t="s">
        <v>152</v>
      </c>
      <c r="BE597" s="195">
        <f>IF(N597="základní",J597,0)</f>
        <v>0</v>
      </c>
      <c r="BF597" s="195">
        <f>IF(N597="snížená",J597,0)</f>
        <v>0</v>
      </c>
      <c r="BG597" s="195">
        <f>IF(N597="zákl. přenesená",J597,0)</f>
        <v>0</v>
      </c>
      <c r="BH597" s="195">
        <f>IF(N597="sníž. přenesená",J597,0)</f>
        <v>0</v>
      </c>
      <c r="BI597" s="195">
        <f>IF(N597="nulová",J597,0)</f>
        <v>0</v>
      </c>
      <c r="BJ597" s="25" t="s">
        <v>45</v>
      </c>
      <c r="BK597" s="195">
        <f>ROUND(I597*H597,2)</f>
        <v>0</v>
      </c>
      <c r="BL597" s="25" t="s">
        <v>259</v>
      </c>
      <c r="BM597" s="25" t="s">
        <v>723</v>
      </c>
    </row>
    <row r="598" spans="2:65" s="1" customFormat="1" ht="44.25" customHeight="1">
      <c r="B598" s="183"/>
      <c r="C598" s="184" t="s">
        <v>724</v>
      </c>
      <c r="D598" s="184" t="s">
        <v>154</v>
      </c>
      <c r="E598" s="185" t="s">
        <v>725</v>
      </c>
      <c r="F598" s="186" t="s">
        <v>726</v>
      </c>
      <c r="G598" s="187" t="s">
        <v>193</v>
      </c>
      <c r="H598" s="188">
        <v>0.56699999999999995</v>
      </c>
      <c r="I598" s="189"/>
      <c r="J598" s="190">
        <f>ROUND(I598*H598,2)</f>
        <v>0</v>
      </c>
      <c r="K598" s="186" t="s">
        <v>158</v>
      </c>
      <c r="L598" s="43"/>
      <c r="M598" s="191" t="s">
        <v>5</v>
      </c>
      <c r="N598" s="192" t="s">
        <v>53</v>
      </c>
      <c r="O598" s="44"/>
      <c r="P598" s="193">
        <f>O598*H598</f>
        <v>0</v>
      </c>
      <c r="Q598" s="193">
        <v>0</v>
      </c>
      <c r="R598" s="193">
        <f>Q598*H598</f>
        <v>0</v>
      </c>
      <c r="S598" s="193">
        <v>0</v>
      </c>
      <c r="T598" s="194">
        <f>S598*H598</f>
        <v>0</v>
      </c>
      <c r="AR598" s="25" t="s">
        <v>259</v>
      </c>
      <c r="AT598" s="25" t="s">
        <v>154</v>
      </c>
      <c r="AU598" s="25" t="s">
        <v>89</v>
      </c>
      <c r="AY598" s="25" t="s">
        <v>152</v>
      </c>
      <c r="BE598" s="195">
        <f>IF(N598="základní",J598,0)</f>
        <v>0</v>
      </c>
      <c r="BF598" s="195">
        <f>IF(N598="snížená",J598,0)</f>
        <v>0</v>
      </c>
      <c r="BG598" s="195">
        <f>IF(N598="zákl. přenesená",J598,0)</f>
        <v>0</v>
      </c>
      <c r="BH598" s="195">
        <f>IF(N598="sníž. přenesená",J598,0)</f>
        <v>0</v>
      </c>
      <c r="BI598" s="195">
        <f>IF(N598="nulová",J598,0)</f>
        <v>0</v>
      </c>
      <c r="BJ598" s="25" t="s">
        <v>45</v>
      </c>
      <c r="BK598" s="195">
        <f>ROUND(I598*H598,2)</f>
        <v>0</v>
      </c>
      <c r="BL598" s="25" t="s">
        <v>259</v>
      </c>
      <c r="BM598" s="25" t="s">
        <v>727</v>
      </c>
    </row>
    <row r="599" spans="2:65" s="1" customFormat="1" ht="135">
      <c r="B599" s="43"/>
      <c r="D599" s="225" t="s">
        <v>161</v>
      </c>
      <c r="F599" s="236" t="s">
        <v>728</v>
      </c>
      <c r="I599" s="198"/>
      <c r="L599" s="43"/>
      <c r="M599" s="199"/>
      <c r="N599" s="44"/>
      <c r="O599" s="44"/>
      <c r="P599" s="44"/>
      <c r="Q599" s="44"/>
      <c r="R599" s="44"/>
      <c r="S599" s="44"/>
      <c r="T599" s="72"/>
      <c r="AT599" s="25" t="s">
        <v>161</v>
      </c>
      <c r="AU599" s="25" t="s">
        <v>89</v>
      </c>
    </row>
    <row r="600" spans="2:65" s="1" customFormat="1" ht="44.25" customHeight="1">
      <c r="B600" s="183"/>
      <c r="C600" s="184" t="s">
        <v>729</v>
      </c>
      <c r="D600" s="184" t="s">
        <v>154</v>
      </c>
      <c r="E600" s="185" t="s">
        <v>730</v>
      </c>
      <c r="F600" s="186" t="s">
        <v>731</v>
      </c>
      <c r="G600" s="187" t="s">
        <v>193</v>
      </c>
      <c r="H600" s="188">
        <v>0.56699999999999995</v>
      </c>
      <c r="I600" s="189"/>
      <c r="J600" s="190">
        <f>ROUND(I600*H600,2)</f>
        <v>0</v>
      </c>
      <c r="K600" s="186" t="s">
        <v>158</v>
      </c>
      <c r="L600" s="43"/>
      <c r="M600" s="191" t="s">
        <v>5</v>
      </c>
      <c r="N600" s="192" t="s">
        <v>53</v>
      </c>
      <c r="O600" s="44"/>
      <c r="P600" s="193">
        <f>O600*H600</f>
        <v>0</v>
      </c>
      <c r="Q600" s="193">
        <v>0</v>
      </c>
      <c r="R600" s="193">
        <f>Q600*H600</f>
        <v>0</v>
      </c>
      <c r="S600" s="193">
        <v>0</v>
      </c>
      <c r="T600" s="194">
        <f>S600*H600</f>
        <v>0</v>
      </c>
      <c r="AR600" s="25" t="s">
        <v>259</v>
      </c>
      <c r="AT600" s="25" t="s">
        <v>154</v>
      </c>
      <c r="AU600" s="25" t="s">
        <v>89</v>
      </c>
      <c r="AY600" s="25" t="s">
        <v>152</v>
      </c>
      <c r="BE600" s="195">
        <f>IF(N600="základní",J600,0)</f>
        <v>0</v>
      </c>
      <c r="BF600" s="195">
        <f>IF(N600="snížená",J600,0)</f>
        <v>0</v>
      </c>
      <c r="BG600" s="195">
        <f>IF(N600="zákl. přenesená",J600,0)</f>
        <v>0</v>
      </c>
      <c r="BH600" s="195">
        <f>IF(N600="sníž. přenesená",J600,0)</f>
        <v>0</v>
      </c>
      <c r="BI600" s="195">
        <f>IF(N600="nulová",J600,0)</f>
        <v>0</v>
      </c>
      <c r="BJ600" s="25" t="s">
        <v>45</v>
      </c>
      <c r="BK600" s="195">
        <f>ROUND(I600*H600,2)</f>
        <v>0</v>
      </c>
      <c r="BL600" s="25" t="s">
        <v>259</v>
      </c>
      <c r="BM600" s="25" t="s">
        <v>732</v>
      </c>
    </row>
    <row r="601" spans="2:65" s="1" customFormat="1" ht="135">
      <c r="B601" s="43"/>
      <c r="D601" s="196" t="s">
        <v>161</v>
      </c>
      <c r="F601" s="197" t="s">
        <v>728</v>
      </c>
      <c r="I601" s="198"/>
      <c r="L601" s="43"/>
      <c r="M601" s="199"/>
      <c r="N601" s="44"/>
      <c r="O601" s="44"/>
      <c r="P601" s="44"/>
      <c r="Q601" s="44"/>
      <c r="R601" s="44"/>
      <c r="S601" s="44"/>
      <c r="T601" s="72"/>
      <c r="AT601" s="25" t="s">
        <v>161</v>
      </c>
      <c r="AU601" s="25" t="s">
        <v>89</v>
      </c>
    </row>
    <row r="602" spans="2:65" s="11" customFormat="1" ht="29.85" customHeight="1">
      <c r="B602" s="169"/>
      <c r="D602" s="180" t="s">
        <v>81</v>
      </c>
      <c r="E602" s="181" t="s">
        <v>733</v>
      </c>
      <c r="F602" s="181" t="s">
        <v>734</v>
      </c>
      <c r="I602" s="172"/>
      <c r="J602" s="182">
        <f>BK602</f>
        <v>0</v>
      </c>
      <c r="L602" s="169"/>
      <c r="M602" s="174"/>
      <c r="N602" s="175"/>
      <c r="O602" s="175"/>
      <c r="P602" s="176">
        <f>SUM(P603:P628)</f>
        <v>0</v>
      </c>
      <c r="Q602" s="175"/>
      <c r="R602" s="176">
        <f>SUM(R603:R628)</f>
        <v>6.1399999999999996E-2</v>
      </c>
      <c r="S602" s="175"/>
      <c r="T602" s="177">
        <f>SUM(T603:T628)</f>
        <v>2.4E-2</v>
      </c>
      <c r="AR602" s="170" t="s">
        <v>89</v>
      </c>
      <c r="AT602" s="178" t="s">
        <v>81</v>
      </c>
      <c r="AU602" s="178" t="s">
        <v>45</v>
      </c>
      <c r="AY602" s="170" t="s">
        <v>152</v>
      </c>
      <c r="BK602" s="179">
        <f>SUM(BK603:BK628)</f>
        <v>0</v>
      </c>
    </row>
    <row r="603" spans="2:65" s="1" customFormat="1" ht="31.5" customHeight="1">
      <c r="B603" s="183"/>
      <c r="C603" s="184" t="s">
        <v>735</v>
      </c>
      <c r="D603" s="184" t="s">
        <v>154</v>
      </c>
      <c r="E603" s="185" t="s">
        <v>736</v>
      </c>
      <c r="F603" s="186" t="s">
        <v>737</v>
      </c>
      <c r="G603" s="187" t="s">
        <v>293</v>
      </c>
      <c r="H603" s="188">
        <v>1</v>
      </c>
      <c r="I603" s="189"/>
      <c r="J603" s="190">
        <f>ROUND(I603*H603,2)</f>
        <v>0</v>
      </c>
      <c r="K603" s="186" t="s">
        <v>158</v>
      </c>
      <c r="L603" s="43"/>
      <c r="M603" s="191" t="s">
        <v>5</v>
      </c>
      <c r="N603" s="192" t="s">
        <v>53</v>
      </c>
      <c r="O603" s="44"/>
      <c r="P603" s="193">
        <f>O603*H603</f>
        <v>0</v>
      </c>
      <c r="Q603" s="193">
        <v>0</v>
      </c>
      <c r="R603" s="193">
        <f>Q603*H603</f>
        <v>0</v>
      </c>
      <c r="S603" s="193">
        <v>0</v>
      </c>
      <c r="T603" s="194">
        <f>S603*H603</f>
        <v>0</v>
      </c>
      <c r="AR603" s="25" t="s">
        <v>259</v>
      </c>
      <c r="AT603" s="25" t="s">
        <v>154</v>
      </c>
      <c r="AU603" s="25" t="s">
        <v>89</v>
      </c>
      <c r="AY603" s="25" t="s">
        <v>152</v>
      </c>
      <c r="BE603" s="195">
        <f>IF(N603="základní",J603,0)</f>
        <v>0</v>
      </c>
      <c r="BF603" s="195">
        <f>IF(N603="snížená",J603,0)</f>
        <v>0</v>
      </c>
      <c r="BG603" s="195">
        <f>IF(N603="zákl. přenesená",J603,0)</f>
        <v>0</v>
      </c>
      <c r="BH603" s="195">
        <f>IF(N603="sníž. přenesená",J603,0)</f>
        <v>0</v>
      </c>
      <c r="BI603" s="195">
        <f>IF(N603="nulová",J603,0)</f>
        <v>0</v>
      </c>
      <c r="BJ603" s="25" t="s">
        <v>45</v>
      </c>
      <c r="BK603" s="195">
        <f>ROUND(I603*H603,2)</f>
        <v>0</v>
      </c>
      <c r="BL603" s="25" t="s">
        <v>259</v>
      </c>
      <c r="BM603" s="25" t="s">
        <v>738</v>
      </c>
    </row>
    <row r="604" spans="2:65" s="1" customFormat="1" ht="148.5">
      <c r="B604" s="43"/>
      <c r="D604" s="196" t="s">
        <v>161</v>
      </c>
      <c r="F604" s="197" t="s">
        <v>739</v>
      </c>
      <c r="I604" s="198"/>
      <c r="L604" s="43"/>
      <c r="M604" s="199"/>
      <c r="N604" s="44"/>
      <c r="O604" s="44"/>
      <c r="P604" s="44"/>
      <c r="Q604" s="44"/>
      <c r="R604" s="44"/>
      <c r="S604" s="44"/>
      <c r="T604" s="72"/>
      <c r="AT604" s="25" t="s">
        <v>161</v>
      </c>
      <c r="AU604" s="25" t="s">
        <v>89</v>
      </c>
    </row>
    <row r="605" spans="2:65" s="13" customFormat="1">
      <c r="B605" s="208"/>
      <c r="D605" s="225" t="s">
        <v>163</v>
      </c>
      <c r="E605" s="250" t="s">
        <v>5</v>
      </c>
      <c r="F605" s="234" t="s">
        <v>740</v>
      </c>
      <c r="H605" s="235">
        <v>1</v>
      </c>
      <c r="I605" s="212"/>
      <c r="L605" s="208"/>
      <c r="M605" s="213"/>
      <c r="N605" s="214"/>
      <c r="O605" s="214"/>
      <c r="P605" s="214"/>
      <c r="Q605" s="214"/>
      <c r="R605" s="214"/>
      <c r="S605" s="214"/>
      <c r="T605" s="215"/>
      <c r="AT605" s="209" t="s">
        <v>163</v>
      </c>
      <c r="AU605" s="209" t="s">
        <v>89</v>
      </c>
      <c r="AV605" s="13" t="s">
        <v>89</v>
      </c>
      <c r="AW605" s="13" t="s">
        <v>42</v>
      </c>
      <c r="AX605" s="13" t="s">
        <v>45</v>
      </c>
      <c r="AY605" s="209" t="s">
        <v>152</v>
      </c>
    </row>
    <row r="606" spans="2:65" s="1" customFormat="1" ht="31.5" customHeight="1">
      <c r="B606" s="183"/>
      <c r="C606" s="237" t="s">
        <v>741</v>
      </c>
      <c r="D606" s="237" t="s">
        <v>266</v>
      </c>
      <c r="E606" s="238" t="s">
        <v>742</v>
      </c>
      <c r="F606" s="239" t="s">
        <v>743</v>
      </c>
      <c r="G606" s="240" t="s">
        <v>744</v>
      </c>
      <c r="H606" s="241">
        <v>1</v>
      </c>
      <c r="I606" s="242"/>
      <c r="J606" s="243">
        <f>ROUND(I606*H606,2)</f>
        <v>0</v>
      </c>
      <c r="K606" s="239" t="s">
        <v>745</v>
      </c>
      <c r="L606" s="244"/>
      <c r="M606" s="245" t="s">
        <v>5</v>
      </c>
      <c r="N606" s="246" t="s">
        <v>53</v>
      </c>
      <c r="O606" s="44"/>
      <c r="P606" s="193">
        <f>O606*H606</f>
        <v>0</v>
      </c>
      <c r="Q606" s="193">
        <v>2.5000000000000001E-2</v>
      </c>
      <c r="R606" s="193">
        <f>Q606*H606</f>
        <v>2.5000000000000001E-2</v>
      </c>
      <c r="S606" s="193">
        <v>0</v>
      </c>
      <c r="T606" s="194">
        <f>S606*H606</f>
        <v>0</v>
      </c>
      <c r="AR606" s="25" t="s">
        <v>377</v>
      </c>
      <c r="AT606" s="25" t="s">
        <v>266</v>
      </c>
      <c r="AU606" s="25" t="s">
        <v>89</v>
      </c>
      <c r="AY606" s="25" t="s">
        <v>152</v>
      </c>
      <c r="BE606" s="195">
        <f>IF(N606="základní",J606,0)</f>
        <v>0</v>
      </c>
      <c r="BF606" s="195">
        <f>IF(N606="snížená",J606,0)</f>
        <v>0</v>
      </c>
      <c r="BG606" s="195">
        <f>IF(N606="zákl. přenesená",J606,0)</f>
        <v>0</v>
      </c>
      <c r="BH606" s="195">
        <f>IF(N606="sníž. přenesená",J606,0)</f>
        <v>0</v>
      </c>
      <c r="BI606" s="195">
        <f>IF(N606="nulová",J606,0)</f>
        <v>0</v>
      </c>
      <c r="BJ606" s="25" t="s">
        <v>45</v>
      </c>
      <c r="BK606" s="195">
        <f>ROUND(I606*H606,2)</f>
        <v>0</v>
      </c>
      <c r="BL606" s="25" t="s">
        <v>259</v>
      </c>
      <c r="BM606" s="25" t="s">
        <v>746</v>
      </c>
    </row>
    <row r="607" spans="2:65" s="1" customFormat="1" ht="31.5" customHeight="1">
      <c r="B607" s="183"/>
      <c r="C607" s="184" t="s">
        <v>747</v>
      </c>
      <c r="D607" s="184" t="s">
        <v>154</v>
      </c>
      <c r="E607" s="185" t="s">
        <v>748</v>
      </c>
      <c r="F607" s="186" t="s">
        <v>749</v>
      </c>
      <c r="G607" s="187" t="s">
        <v>293</v>
      </c>
      <c r="H607" s="188">
        <v>1</v>
      </c>
      <c r="I607" s="189"/>
      <c r="J607" s="190">
        <f>ROUND(I607*H607,2)</f>
        <v>0</v>
      </c>
      <c r="K607" s="186" t="s">
        <v>158</v>
      </c>
      <c r="L607" s="43"/>
      <c r="M607" s="191" t="s">
        <v>5</v>
      </c>
      <c r="N607" s="192" t="s">
        <v>53</v>
      </c>
      <c r="O607" s="44"/>
      <c r="P607" s="193">
        <f>O607*H607</f>
        <v>0</v>
      </c>
      <c r="Q607" s="193">
        <v>0</v>
      </c>
      <c r="R607" s="193">
        <f>Q607*H607</f>
        <v>0</v>
      </c>
      <c r="S607" s="193">
        <v>0</v>
      </c>
      <c r="T607" s="194">
        <f>S607*H607</f>
        <v>0</v>
      </c>
      <c r="AR607" s="25" t="s">
        <v>259</v>
      </c>
      <c r="AT607" s="25" t="s">
        <v>154</v>
      </c>
      <c r="AU607" s="25" t="s">
        <v>89</v>
      </c>
      <c r="AY607" s="25" t="s">
        <v>152</v>
      </c>
      <c r="BE607" s="195">
        <f>IF(N607="základní",J607,0)</f>
        <v>0</v>
      </c>
      <c r="BF607" s="195">
        <f>IF(N607="snížená",J607,0)</f>
        <v>0</v>
      </c>
      <c r="BG607" s="195">
        <f>IF(N607="zákl. přenesená",J607,0)</f>
        <v>0</v>
      </c>
      <c r="BH607" s="195">
        <f>IF(N607="sníž. přenesená",J607,0)</f>
        <v>0</v>
      </c>
      <c r="BI607" s="195">
        <f>IF(N607="nulová",J607,0)</f>
        <v>0</v>
      </c>
      <c r="BJ607" s="25" t="s">
        <v>45</v>
      </c>
      <c r="BK607" s="195">
        <f>ROUND(I607*H607,2)</f>
        <v>0</v>
      </c>
      <c r="BL607" s="25" t="s">
        <v>259</v>
      </c>
      <c r="BM607" s="25" t="s">
        <v>750</v>
      </c>
    </row>
    <row r="608" spans="2:65" s="1" customFormat="1" ht="148.5">
      <c r="B608" s="43"/>
      <c r="D608" s="196" t="s">
        <v>161</v>
      </c>
      <c r="F608" s="197" t="s">
        <v>739</v>
      </c>
      <c r="I608" s="198"/>
      <c r="L608" s="43"/>
      <c r="M608" s="199"/>
      <c r="N608" s="44"/>
      <c r="O608" s="44"/>
      <c r="P608" s="44"/>
      <c r="Q608" s="44"/>
      <c r="R608" s="44"/>
      <c r="S608" s="44"/>
      <c r="T608" s="72"/>
      <c r="AT608" s="25" t="s">
        <v>161</v>
      </c>
      <c r="AU608" s="25" t="s">
        <v>89</v>
      </c>
    </row>
    <row r="609" spans="2:65" s="13" customFormat="1">
      <c r="B609" s="208"/>
      <c r="D609" s="225" t="s">
        <v>163</v>
      </c>
      <c r="E609" s="250" t="s">
        <v>5</v>
      </c>
      <c r="F609" s="234" t="s">
        <v>751</v>
      </c>
      <c r="H609" s="235">
        <v>1</v>
      </c>
      <c r="I609" s="212"/>
      <c r="L609" s="208"/>
      <c r="M609" s="213"/>
      <c r="N609" s="214"/>
      <c r="O609" s="214"/>
      <c r="P609" s="214"/>
      <c r="Q609" s="214"/>
      <c r="R609" s="214"/>
      <c r="S609" s="214"/>
      <c r="T609" s="215"/>
      <c r="AT609" s="209" t="s">
        <v>163</v>
      </c>
      <c r="AU609" s="209" t="s">
        <v>89</v>
      </c>
      <c r="AV609" s="13" t="s">
        <v>89</v>
      </c>
      <c r="AW609" s="13" t="s">
        <v>42</v>
      </c>
      <c r="AX609" s="13" t="s">
        <v>45</v>
      </c>
      <c r="AY609" s="209" t="s">
        <v>152</v>
      </c>
    </row>
    <row r="610" spans="2:65" s="1" customFormat="1" ht="31.5" customHeight="1">
      <c r="B610" s="183"/>
      <c r="C610" s="237" t="s">
        <v>752</v>
      </c>
      <c r="D610" s="237" t="s">
        <v>266</v>
      </c>
      <c r="E610" s="238" t="s">
        <v>753</v>
      </c>
      <c r="F610" s="239" t="s">
        <v>754</v>
      </c>
      <c r="G610" s="240" t="s">
        <v>744</v>
      </c>
      <c r="H610" s="241">
        <v>1</v>
      </c>
      <c r="I610" s="242"/>
      <c r="J610" s="243">
        <f>ROUND(I610*H610,2)</f>
        <v>0</v>
      </c>
      <c r="K610" s="239" t="s">
        <v>745</v>
      </c>
      <c r="L610" s="244"/>
      <c r="M610" s="245" t="s">
        <v>5</v>
      </c>
      <c r="N610" s="246" t="s">
        <v>53</v>
      </c>
      <c r="O610" s="44"/>
      <c r="P610" s="193">
        <f>O610*H610</f>
        <v>0</v>
      </c>
      <c r="Q610" s="193">
        <v>0.03</v>
      </c>
      <c r="R610" s="193">
        <f>Q610*H610</f>
        <v>0.03</v>
      </c>
      <c r="S610" s="193">
        <v>0</v>
      </c>
      <c r="T610" s="194">
        <f>S610*H610</f>
        <v>0</v>
      </c>
      <c r="AR610" s="25" t="s">
        <v>377</v>
      </c>
      <c r="AT610" s="25" t="s">
        <v>266</v>
      </c>
      <c r="AU610" s="25" t="s">
        <v>89</v>
      </c>
      <c r="AY610" s="25" t="s">
        <v>152</v>
      </c>
      <c r="BE610" s="195">
        <f>IF(N610="základní",J610,0)</f>
        <v>0</v>
      </c>
      <c r="BF610" s="195">
        <f>IF(N610="snížená",J610,0)</f>
        <v>0</v>
      </c>
      <c r="BG610" s="195">
        <f>IF(N610="zákl. přenesená",J610,0)</f>
        <v>0</v>
      </c>
      <c r="BH610" s="195">
        <f>IF(N610="sníž. přenesená",J610,0)</f>
        <v>0</v>
      </c>
      <c r="BI610" s="195">
        <f>IF(N610="nulová",J610,0)</f>
        <v>0</v>
      </c>
      <c r="BJ610" s="25" t="s">
        <v>45</v>
      </c>
      <c r="BK610" s="195">
        <f>ROUND(I610*H610,2)</f>
        <v>0</v>
      </c>
      <c r="BL610" s="25" t="s">
        <v>259</v>
      </c>
      <c r="BM610" s="25" t="s">
        <v>755</v>
      </c>
    </row>
    <row r="611" spans="2:65" s="1" customFormat="1" ht="31.5" customHeight="1">
      <c r="B611" s="183"/>
      <c r="C611" s="184" t="s">
        <v>756</v>
      </c>
      <c r="D611" s="184" t="s">
        <v>154</v>
      </c>
      <c r="E611" s="185" t="s">
        <v>757</v>
      </c>
      <c r="F611" s="186" t="s">
        <v>758</v>
      </c>
      <c r="G611" s="187" t="s">
        <v>293</v>
      </c>
      <c r="H611" s="188">
        <v>1</v>
      </c>
      <c r="I611" s="189"/>
      <c r="J611" s="190">
        <f>ROUND(I611*H611,2)</f>
        <v>0</v>
      </c>
      <c r="K611" s="186" t="s">
        <v>158</v>
      </c>
      <c r="L611" s="43"/>
      <c r="M611" s="191" t="s">
        <v>5</v>
      </c>
      <c r="N611" s="192" t="s">
        <v>53</v>
      </c>
      <c r="O611" s="44"/>
      <c r="P611" s="193">
        <f>O611*H611</f>
        <v>0</v>
      </c>
      <c r="Q611" s="193">
        <v>0</v>
      </c>
      <c r="R611" s="193">
        <f>Q611*H611</f>
        <v>0</v>
      </c>
      <c r="S611" s="193">
        <v>0</v>
      </c>
      <c r="T611" s="194">
        <f>S611*H611</f>
        <v>0</v>
      </c>
      <c r="AR611" s="25" t="s">
        <v>259</v>
      </c>
      <c r="AT611" s="25" t="s">
        <v>154</v>
      </c>
      <c r="AU611" s="25" t="s">
        <v>89</v>
      </c>
      <c r="AY611" s="25" t="s">
        <v>152</v>
      </c>
      <c r="BE611" s="195">
        <f>IF(N611="základní",J611,0)</f>
        <v>0</v>
      </c>
      <c r="BF611" s="195">
        <f>IF(N611="snížená",J611,0)</f>
        <v>0</v>
      </c>
      <c r="BG611" s="195">
        <f>IF(N611="zákl. přenesená",J611,0)</f>
        <v>0</v>
      </c>
      <c r="BH611" s="195">
        <f>IF(N611="sníž. přenesená",J611,0)</f>
        <v>0</v>
      </c>
      <c r="BI611" s="195">
        <f>IF(N611="nulová",J611,0)</f>
        <v>0</v>
      </c>
      <c r="BJ611" s="25" t="s">
        <v>45</v>
      </c>
      <c r="BK611" s="195">
        <f>ROUND(I611*H611,2)</f>
        <v>0</v>
      </c>
      <c r="BL611" s="25" t="s">
        <v>259</v>
      </c>
      <c r="BM611" s="25" t="s">
        <v>759</v>
      </c>
    </row>
    <row r="612" spans="2:65" s="1" customFormat="1" ht="148.5">
      <c r="B612" s="43"/>
      <c r="D612" s="225" t="s">
        <v>161</v>
      </c>
      <c r="F612" s="236" t="s">
        <v>739</v>
      </c>
      <c r="I612" s="198"/>
      <c r="L612" s="43"/>
      <c r="M612" s="199"/>
      <c r="N612" s="44"/>
      <c r="O612" s="44"/>
      <c r="P612" s="44"/>
      <c r="Q612" s="44"/>
      <c r="R612" s="44"/>
      <c r="S612" s="44"/>
      <c r="T612" s="72"/>
      <c r="AT612" s="25" t="s">
        <v>161</v>
      </c>
      <c r="AU612" s="25" t="s">
        <v>89</v>
      </c>
    </row>
    <row r="613" spans="2:65" s="1" customFormat="1" ht="22.5" customHeight="1">
      <c r="B613" s="183"/>
      <c r="C613" s="237" t="s">
        <v>760</v>
      </c>
      <c r="D613" s="237" t="s">
        <v>266</v>
      </c>
      <c r="E613" s="238" t="s">
        <v>761</v>
      </c>
      <c r="F613" s="239" t="s">
        <v>762</v>
      </c>
      <c r="G613" s="240" t="s">
        <v>293</v>
      </c>
      <c r="H613" s="241">
        <v>1</v>
      </c>
      <c r="I613" s="242"/>
      <c r="J613" s="243">
        <f>ROUND(I613*H613,2)</f>
        <v>0</v>
      </c>
      <c r="K613" s="239" t="s">
        <v>745</v>
      </c>
      <c r="L613" s="244"/>
      <c r="M613" s="245" t="s">
        <v>5</v>
      </c>
      <c r="N613" s="246" t="s">
        <v>53</v>
      </c>
      <c r="O613" s="44"/>
      <c r="P613" s="193">
        <f>O613*H613</f>
        <v>0</v>
      </c>
      <c r="Q613" s="193">
        <v>4.0000000000000001E-3</v>
      </c>
      <c r="R613" s="193">
        <f>Q613*H613</f>
        <v>4.0000000000000001E-3</v>
      </c>
      <c r="S613" s="193">
        <v>0</v>
      </c>
      <c r="T613" s="194">
        <f>S613*H613</f>
        <v>0</v>
      </c>
      <c r="AR613" s="25" t="s">
        <v>377</v>
      </c>
      <c r="AT613" s="25" t="s">
        <v>266</v>
      </c>
      <c r="AU613" s="25" t="s">
        <v>89</v>
      </c>
      <c r="AY613" s="25" t="s">
        <v>152</v>
      </c>
      <c r="BE613" s="195">
        <f>IF(N613="základní",J613,0)</f>
        <v>0</v>
      </c>
      <c r="BF613" s="195">
        <f>IF(N613="snížená",J613,0)</f>
        <v>0</v>
      </c>
      <c r="BG613" s="195">
        <f>IF(N613="zákl. přenesená",J613,0)</f>
        <v>0</v>
      </c>
      <c r="BH613" s="195">
        <f>IF(N613="sníž. přenesená",J613,0)</f>
        <v>0</v>
      </c>
      <c r="BI613" s="195">
        <f>IF(N613="nulová",J613,0)</f>
        <v>0</v>
      </c>
      <c r="BJ613" s="25" t="s">
        <v>45</v>
      </c>
      <c r="BK613" s="195">
        <f>ROUND(I613*H613,2)</f>
        <v>0</v>
      </c>
      <c r="BL613" s="25" t="s">
        <v>259</v>
      </c>
      <c r="BM613" s="25" t="s">
        <v>763</v>
      </c>
    </row>
    <row r="614" spans="2:65" s="1" customFormat="1" ht="22.5" customHeight="1">
      <c r="B614" s="183"/>
      <c r="C614" s="184" t="s">
        <v>764</v>
      </c>
      <c r="D614" s="184" t="s">
        <v>154</v>
      </c>
      <c r="E614" s="185" t="s">
        <v>765</v>
      </c>
      <c r="F614" s="186" t="s">
        <v>766</v>
      </c>
      <c r="G614" s="187" t="s">
        <v>293</v>
      </c>
      <c r="H614" s="188">
        <v>2</v>
      </c>
      <c r="I614" s="189"/>
      <c r="J614" s="190">
        <f>ROUND(I614*H614,2)</f>
        <v>0</v>
      </c>
      <c r="K614" s="186" t="s">
        <v>158</v>
      </c>
      <c r="L614" s="43"/>
      <c r="M614" s="191" t="s">
        <v>5</v>
      </c>
      <c r="N614" s="192" t="s">
        <v>53</v>
      </c>
      <c r="O614" s="44"/>
      <c r="P614" s="193">
        <f>O614*H614</f>
        <v>0</v>
      </c>
      <c r="Q614" s="193">
        <v>0</v>
      </c>
      <c r="R614" s="193">
        <f>Q614*H614</f>
        <v>0</v>
      </c>
      <c r="S614" s="193">
        <v>0</v>
      </c>
      <c r="T614" s="194">
        <f>S614*H614</f>
        <v>0</v>
      </c>
      <c r="AR614" s="25" t="s">
        <v>259</v>
      </c>
      <c r="AT614" s="25" t="s">
        <v>154</v>
      </c>
      <c r="AU614" s="25" t="s">
        <v>89</v>
      </c>
      <c r="AY614" s="25" t="s">
        <v>152</v>
      </c>
      <c r="BE614" s="195">
        <f>IF(N614="základní",J614,0)</f>
        <v>0</v>
      </c>
      <c r="BF614" s="195">
        <f>IF(N614="snížená",J614,0)</f>
        <v>0</v>
      </c>
      <c r="BG614" s="195">
        <f>IF(N614="zákl. přenesená",J614,0)</f>
        <v>0</v>
      </c>
      <c r="BH614" s="195">
        <f>IF(N614="sníž. přenesená",J614,0)</f>
        <v>0</v>
      </c>
      <c r="BI614" s="195">
        <f>IF(N614="nulová",J614,0)</f>
        <v>0</v>
      </c>
      <c r="BJ614" s="25" t="s">
        <v>45</v>
      </c>
      <c r="BK614" s="195">
        <f>ROUND(I614*H614,2)</f>
        <v>0</v>
      </c>
      <c r="BL614" s="25" t="s">
        <v>259</v>
      </c>
      <c r="BM614" s="25" t="s">
        <v>767</v>
      </c>
    </row>
    <row r="615" spans="2:65" s="1" customFormat="1" ht="148.5">
      <c r="B615" s="43"/>
      <c r="D615" s="225" t="s">
        <v>161</v>
      </c>
      <c r="F615" s="236" t="s">
        <v>739</v>
      </c>
      <c r="I615" s="198"/>
      <c r="L615" s="43"/>
      <c r="M615" s="199"/>
      <c r="N615" s="44"/>
      <c r="O615" s="44"/>
      <c r="P615" s="44"/>
      <c r="Q615" s="44"/>
      <c r="R615" s="44"/>
      <c r="S615" s="44"/>
      <c r="T615" s="72"/>
      <c r="AT615" s="25" t="s">
        <v>161</v>
      </c>
      <c r="AU615" s="25" t="s">
        <v>89</v>
      </c>
    </row>
    <row r="616" spans="2:65" s="1" customFormat="1" ht="22.5" customHeight="1">
      <c r="B616" s="183"/>
      <c r="C616" s="237" t="s">
        <v>768</v>
      </c>
      <c r="D616" s="237" t="s">
        <v>266</v>
      </c>
      <c r="E616" s="238" t="s">
        <v>769</v>
      </c>
      <c r="F616" s="239" t="s">
        <v>770</v>
      </c>
      <c r="G616" s="240" t="s">
        <v>293</v>
      </c>
      <c r="H616" s="241">
        <v>2</v>
      </c>
      <c r="I616" s="242"/>
      <c r="J616" s="243">
        <f>ROUND(I616*H616,2)</f>
        <v>0</v>
      </c>
      <c r="K616" s="239" t="s">
        <v>158</v>
      </c>
      <c r="L616" s="244"/>
      <c r="M616" s="245" t="s">
        <v>5</v>
      </c>
      <c r="N616" s="246" t="s">
        <v>53</v>
      </c>
      <c r="O616" s="44"/>
      <c r="P616" s="193">
        <f>O616*H616</f>
        <v>0</v>
      </c>
      <c r="Q616" s="193">
        <v>1.1999999999999999E-3</v>
      </c>
      <c r="R616" s="193">
        <f>Q616*H616</f>
        <v>2.3999999999999998E-3</v>
      </c>
      <c r="S616" s="193">
        <v>0</v>
      </c>
      <c r="T616" s="194">
        <f>S616*H616</f>
        <v>0</v>
      </c>
      <c r="AR616" s="25" t="s">
        <v>377</v>
      </c>
      <c r="AT616" s="25" t="s">
        <v>266</v>
      </c>
      <c r="AU616" s="25" t="s">
        <v>89</v>
      </c>
      <c r="AY616" s="25" t="s">
        <v>152</v>
      </c>
      <c r="BE616" s="195">
        <f>IF(N616="základní",J616,0)</f>
        <v>0</v>
      </c>
      <c r="BF616" s="195">
        <f>IF(N616="snížená",J616,0)</f>
        <v>0</v>
      </c>
      <c r="BG616" s="195">
        <f>IF(N616="zákl. přenesená",J616,0)</f>
        <v>0</v>
      </c>
      <c r="BH616" s="195">
        <f>IF(N616="sníž. přenesená",J616,0)</f>
        <v>0</v>
      </c>
      <c r="BI616" s="195">
        <f>IF(N616="nulová",J616,0)</f>
        <v>0</v>
      </c>
      <c r="BJ616" s="25" t="s">
        <v>45</v>
      </c>
      <c r="BK616" s="195">
        <f>ROUND(I616*H616,2)</f>
        <v>0</v>
      </c>
      <c r="BL616" s="25" t="s">
        <v>259</v>
      </c>
      <c r="BM616" s="25" t="s">
        <v>771</v>
      </c>
    </row>
    <row r="617" spans="2:65" s="1" customFormat="1" ht="27">
      <c r="B617" s="43"/>
      <c r="D617" s="225" t="s">
        <v>642</v>
      </c>
      <c r="F617" s="236" t="s">
        <v>772</v>
      </c>
      <c r="I617" s="198"/>
      <c r="L617" s="43"/>
      <c r="M617" s="199"/>
      <c r="N617" s="44"/>
      <c r="O617" s="44"/>
      <c r="P617" s="44"/>
      <c r="Q617" s="44"/>
      <c r="R617" s="44"/>
      <c r="S617" s="44"/>
      <c r="T617" s="72"/>
      <c r="AT617" s="25" t="s">
        <v>642</v>
      </c>
      <c r="AU617" s="25" t="s">
        <v>89</v>
      </c>
    </row>
    <row r="618" spans="2:65" s="1" customFormat="1" ht="31.5" customHeight="1">
      <c r="B618" s="183"/>
      <c r="C618" s="184" t="s">
        <v>773</v>
      </c>
      <c r="D618" s="184" t="s">
        <v>154</v>
      </c>
      <c r="E618" s="185" t="s">
        <v>774</v>
      </c>
      <c r="F618" s="186" t="s">
        <v>775</v>
      </c>
      <c r="G618" s="187" t="s">
        <v>293</v>
      </c>
      <c r="H618" s="188">
        <v>1</v>
      </c>
      <c r="I618" s="189"/>
      <c r="J618" s="190">
        <f>ROUND(I618*H618,2)</f>
        <v>0</v>
      </c>
      <c r="K618" s="186" t="s">
        <v>158</v>
      </c>
      <c r="L618" s="43"/>
      <c r="M618" s="191" t="s">
        <v>5</v>
      </c>
      <c r="N618" s="192" t="s">
        <v>53</v>
      </c>
      <c r="O618" s="44"/>
      <c r="P618" s="193">
        <f>O618*H618</f>
        <v>0</v>
      </c>
      <c r="Q618" s="193">
        <v>0</v>
      </c>
      <c r="R618" s="193">
        <f>Q618*H618</f>
        <v>0</v>
      </c>
      <c r="S618" s="193">
        <v>2.4E-2</v>
      </c>
      <c r="T618" s="194">
        <f>S618*H618</f>
        <v>2.4E-2</v>
      </c>
      <c r="AR618" s="25" t="s">
        <v>259</v>
      </c>
      <c r="AT618" s="25" t="s">
        <v>154</v>
      </c>
      <c r="AU618" s="25" t="s">
        <v>89</v>
      </c>
      <c r="AY618" s="25" t="s">
        <v>152</v>
      </c>
      <c r="BE618" s="195">
        <f>IF(N618="základní",J618,0)</f>
        <v>0</v>
      </c>
      <c r="BF618" s="195">
        <f>IF(N618="snížená",J618,0)</f>
        <v>0</v>
      </c>
      <c r="BG618" s="195">
        <f>IF(N618="zákl. přenesená",J618,0)</f>
        <v>0</v>
      </c>
      <c r="BH618" s="195">
        <f>IF(N618="sníž. přenesená",J618,0)</f>
        <v>0</v>
      </c>
      <c r="BI618" s="195">
        <f>IF(N618="nulová",J618,0)</f>
        <v>0</v>
      </c>
      <c r="BJ618" s="25" t="s">
        <v>45</v>
      </c>
      <c r="BK618" s="195">
        <f>ROUND(I618*H618,2)</f>
        <v>0</v>
      </c>
      <c r="BL618" s="25" t="s">
        <v>259</v>
      </c>
      <c r="BM618" s="25" t="s">
        <v>776</v>
      </c>
    </row>
    <row r="619" spans="2:65" s="1" customFormat="1" ht="27">
      <c r="B619" s="43"/>
      <c r="D619" s="196" t="s">
        <v>161</v>
      </c>
      <c r="F619" s="197" t="s">
        <v>777</v>
      </c>
      <c r="I619" s="198"/>
      <c r="L619" s="43"/>
      <c r="M619" s="199"/>
      <c r="N619" s="44"/>
      <c r="O619" s="44"/>
      <c r="P619" s="44"/>
      <c r="Q619" s="44"/>
      <c r="R619" s="44"/>
      <c r="S619" s="44"/>
      <c r="T619" s="72"/>
      <c r="AT619" s="25" t="s">
        <v>161</v>
      </c>
      <c r="AU619" s="25" t="s">
        <v>89</v>
      </c>
    </row>
    <row r="620" spans="2:65" s="12" customFormat="1">
      <c r="B620" s="200"/>
      <c r="D620" s="196" t="s">
        <v>163</v>
      </c>
      <c r="E620" s="201" t="s">
        <v>5</v>
      </c>
      <c r="F620" s="202" t="s">
        <v>778</v>
      </c>
      <c r="H620" s="203" t="s">
        <v>5</v>
      </c>
      <c r="I620" s="204"/>
      <c r="L620" s="200"/>
      <c r="M620" s="205"/>
      <c r="N620" s="206"/>
      <c r="O620" s="206"/>
      <c r="P620" s="206"/>
      <c r="Q620" s="206"/>
      <c r="R620" s="206"/>
      <c r="S620" s="206"/>
      <c r="T620" s="207"/>
      <c r="AT620" s="203" t="s">
        <v>163</v>
      </c>
      <c r="AU620" s="203" t="s">
        <v>89</v>
      </c>
      <c r="AV620" s="12" t="s">
        <v>45</v>
      </c>
      <c r="AW620" s="12" t="s">
        <v>42</v>
      </c>
      <c r="AX620" s="12" t="s">
        <v>82</v>
      </c>
      <c r="AY620" s="203" t="s">
        <v>152</v>
      </c>
    </row>
    <row r="621" spans="2:65" s="13" customFormat="1">
      <c r="B621" s="208"/>
      <c r="D621" s="196" t="s">
        <v>163</v>
      </c>
      <c r="E621" s="209" t="s">
        <v>5</v>
      </c>
      <c r="F621" s="210" t="s">
        <v>297</v>
      </c>
      <c r="H621" s="211">
        <v>1</v>
      </c>
      <c r="I621" s="212"/>
      <c r="L621" s="208"/>
      <c r="M621" s="213"/>
      <c r="N621" s="214"/>
      <c r="O621" s="214"/>
      <c r="P621" s="214"/>
      <c r="Q621" s="214"/>
      <c r="R621" s="214"/>
      <c r="S621" s="214"/>
      <c r="T621" s="215"/>
      <c r="AT621" s="209" t="s">
        <v>163</v>
      </c>
      <c r="AU621" s="209" t="s">
        <v>89</v>
      </c>
      <c r="AV621" s="13" t="s">
        <v>89</v>
      </c>
      <c r="AW621" s="13" t="s">
        <v>42</v>
      </c>
      <c r="AX621" s="13" t="s">
        <v>82</v>
      </c>
      <c r="AY621" s="209" t="s">
        <v>152</v>
      </c>
    </row>
    <row r="622" spans="2:65" s="15" customFormat="1">
      <c r="B622" s="224"/>
      <c r="D622" s="225" t="s">
        <v>163</v>
      </c>
      <c r="E622" s="226" t="s">
        <v>5</v>
      </c>
      <c r="F622" s="227" t="s">
        <v>170</v>
      </c>
      <c r="H622" s="228">
        <v>1</v>
      </c>
      <c r="I622" s="229"/>
      <c r="L622" s="224"/>
      <c r="M622" s="230"/>
      <c r="N622" s="231"/>
      <c r="O622" s="231"/>
      <c r="P622" s="231"/>
      <c r="Q622" s="231"/>
      <c r="R622" s="231"/>
      <c r="S622" s="231"/>
      <c r="T622" s="232"/>
      <c r="AT622" s="233" t="s">
        <v>163</v>
      </c>
      <c r="AU622" s="233" t="s">
        <v>89</v>
      </c>
      <c r="AV622" s="15" t="s">
        <v>159</v>
      </c>
      <c r="AW622" s="15" t="s">
        <v>42</v>
      </c>
      <c r="AX622" s="15" t="s">
        <v>45</v>
      </c>
      <c r="AY622" s="233" t="s">
        <v>152</v>
      </c>
    </row>
    <row r="623" spans="2:65" s="1" customFormat="1" ht="31.5" customHeight="1">
      <c r="B623" s="183"/>
      <c r="C623" s="184" t="s">
        <v>779</v>
      </c>
      <c r="D623" s="184" t="s">
        <v>154</v>
      </c>
      <c r="E623" s="185" t="s">
        <v>780</v>
      </c>
      <c r="F623" s="186" t="s">
        <v>781</v>
      </c>
      <c r="G623" s="187" t="s">
        <v>193</v>
      </c>
      <c r="H623" s="188">
        <v>6.0999999999999999E-2</v>
      </c>
      <c r="I623" s="189"/>
      <c r="J623" s="190">
        <f>ROUND(I623*H623,2)</f>
        <v>0</v>
      </c>
      <c r="K623" s="186" t="s">
        <v>158</v>
      </c>
      <c r="L623" s="43"/>
      <c r="M623" s="191" t="s">
        <v>5</v>
      </c>
      <c r="N623" s="192" t="s">
        <v>53</v>
      </c>
      <c r="O623" s="44"/>
      <c r="P623" s="193">
        <f>O623*H623</f>
        <v>0</v>
      </c>
      <c r="Q623" s="193">
        <v>0</v>
      </c>
      <c r="R623" s="193">
        <f>Q623*H623</f>
        <v>0</v>
      </c>
      <c r="S623" s="193">
        <v>0</v>
      </c>
      <c r="T623" s="194">
        <f>S623*H623</f>
        <v>0</v>
      </c>
      <c r="AR623" s="25" t="s">
        <v>259</v>
      </c>
      <c r="AT623" s="25" t="s">
        <v>154</v>
      </c>
      <c r="AU623" s="25" t="s">
        <v>89</v>
      </c>
      <c r="AY623" s="25" t="s">
        <v>152</v>
      </c>
      <c r="BE623" s="195">
        <f>IF(N623="základní",J623,0)</f>
        <v>0</v>
      </c>
      <c r="BF623" s="195">
        <f>IF(N623="snížená",J623,0)</f>
        <v>0</v>
      </c>
      <c r="BG623" s="195">
        <f>IF(N623="zákl. přenesená",J623,0)</f>
        <v>0</v>
      </c>
      <c r="BH623" s="195">
        <f>IF(N623="sníž. přenesená",J623,0)</f>
        <v>0</v>
      </c>
      <c r="BI623" s="195">
        <f>IF(N623="nulová",J623,0)</f>
        <v>0</v>
      </c>
      <c r="BJ623" s="25" t="s">
        <v>45</v>
      </c>
      <c r="BK623" s="195">
        <f>ROUND(I623*H623,2)</f>
        <v>0</v>
      </c>
      <c r="BL623" s="25" t="s">
        <v>259</v>
      </c>
      <c r="BM623" s="25" t="s">
        <v>782</v>
      </c>
    </row>
    <row r="624" spans="2:65" s="1" customFormat="1" ht="121.5">
      <c r="B624" s="43"/>
      <c r="D624" s="225" t="s">
        <v>161</v>
      </c>
      <c r="F624" s="236" t="s">
        <v>783</v>
      </c>
      <c r="I624" s="198"/>
      <c r="L624" s="43"/>
      <c r="M624" s="199"/>
      <c r="N624" s="44"/>
      <c r="O624" s="44"/>
      <c r="P624" s="44"/>
      <c r="Q624" s="44"/>
      <c r="R624" s="44"/>
      <c r="S624" s="44"/>
      <c r="T624" s="72"/>
      <c r="AT624" s="25" t="s">
        <v>161</v>
      </c>
      <c r="AU624" s="25" t="s">
        <v>89</v>
      </c>
    </row>
    <row r="625" spans="2:65" s="1" customFormat="1" ht="44.25" customHeight="1">
      <c r="B625" s="183"/>
      <c r="C625" s="184" t="s">
        <v>784</v>
      </c>
      <c r="D625" s="184" t="s">
        <v>154</v>
      </c>
      <c r="E625" s="185" t="s">
        <v>785</v>
      </c>
      <c r="F625" s="186" t="s">
        <v>786</v>
      </c>
      <c r="G625" s="187" t="s">
        <v>193</v>
      </c>
      <c r="H625" s="188">
        <v>6.0999999999999999E-2</v>
      </c>
      <c r="I625" s="189"/>
      <c r="J625" s="190">
        <f>ROUND(I625*H625,2)</f>
        <v>0</v>
      </c>
      <c r="K625" s="186" t="s">
        <v>158</v>
      </c>
      <c r="L625" s="43"/>
      <c r="M625" s="191" t="s">
        <v>5</v>
      </c>
      <c r="N625" s="192" t="s">
        <v>53</v>
      </c>
      <c r="O625" s="44"/>
      <c r="P625" s="193">
        <f>O625*H625</f>
        <v>0</v>
      </c>
      <c r="Q625" s="193">
        <v>0</v>
      </c>
      <c r="R625" s="193">
        <f>Q625*H625</f>
        <v>0</v>
      </c>
      <c r="S625" s="193">
        <v>0</v>
      </c>
      <c r="T625" s="194">
        <f>S625*H625</f>
        <v>0</v>
      </c>
      <c r="AR625" s="25" t="s">
        <v>259</v>
      </c>
      <c r="AT625" s="25" t="s">
        <v>154</v>
      </c>
      <c r="AU625" s="25" t="s">
        <v>89</v>
      </c>
      <c r="AY625" s="25" t="s">
        <v>152</v>
      </c>
      <c r="BE625" s="195">
        <f>IF(N625="základní",J625,0)</f>
        <v>0</v>
      </c>
      <c r="BF625" s="195">
        <f>IF(N625="snížená",J625,0)</f>
        <v>0</v>
      </c>
      <c r="BG625" s="195">
        <f>IF(N625="zákl. přenesená",J625,0)</f>
        <v>0</v>
      </c>
      <c r="BH625" s="195">
        <f>IF(N625="sníž. přenesená",J625,0)</f>
        <v>0</v>
      </c>
      <c r="BI625" s="195">
        <f>IF(N625="nulová",J625,0)</f>
        <v>0</v>
      </c>
      <c r="BJ625" s="25" t="s">
        <v>45</v>
      </c>
      <c r="BK625" s="195">
        <f>ROUND(I625*H625,2)</f>
        <v>0</v>
      </c>
      <c r="BL625" s="25" t="s">
        <v>259</v>
      </c>
      <c r="BM625" s="25" t="s">
        <v>787</v>
      </c>
    </row>
    <row r="626" spans="2:65" s="1" customFormat="1" ht="121.5">
      <c r="B626" s="43"/>
      <c r="D626" s="225" t="s">
        <v>161</v>
      </c>
      <c r="F626" s="236" t="s">
        <v>783</v>
      </c>
      <c r="I626" s="198"/>
      <c r="L626" s="43"/>
      <c r="M626" s="199"/>
      <c r="N626" s="44"/>
      <c r="O626" s="44"/>
      <c r="P626" s="44"/>
      <c r="Q626" s="44"/>
      <c r="R626" s="44"/>
      <c r="S626" s="44"/>
      <c r="T626" s="72"/>
      <c r="AT626" s="25" t="s">
        <v>161</v>
      </c>
      <c r="AU626" s="25" t="s">
        <v>89</v>
      </c>
    </row>
    <row r="627" spans="2:65" s="1" customFormat="1" ht="44.25" customHeight="1">
      <c r="B627" s="183"/>
      <c r="C627" s="184" t="s">
        <v>788</v>
      </c>
      <c r="D627" s="184" t="s">
        <v>154</v>
      </c>
      <c r="E627" s="185" t="s">
        <v>789</v>
      </c>
      <c r="F627" s="186" t="s">
        <v>790</v>
      </c>
      <c r="G627" s="187" t="s">
        <v>193</v>
      </c>
      <c r="H627" s="188">
        <v>6.0999999999999999E-2</v>
      </c>
      <c r="I627" s="189"/>
      <c r="J627" s="190">
        <f>ROUND(I627*H627,2)</f>
        <v>0</v>
      </c>
      <c r="K627" s="186" t="s">
        <v>158</v>
      </c>
      <c r="L627" s="43"/>
      <c r="M627" s="191" t="s">
        <v>5</v>
      </c>
      <c r="N627" s="192" t="s">
        <v>53</v>
      </c>
      <c r="O627" s="44"/>
      <c r="P627" s="193">
        <f>O627*H627</f>
        <v>0</v>
      </c>
      <c r="Q627" s="193">
        <v>0</v>
      </c>
      <c r="R627" s="193">
        <f>Q627*H627</f>
        <v>0</v>
      </c>
      <c r="S627" s="193">
        <v>0</v>
      </c>
      <c r="T627" s="194">
        <f>S627*H627</f>
        <v>0</v>
      </c>
      <c r="AR627" s="25" t="s">
        <v>259</v>
      </c>
      <c r="AT627" s="25" t="s">
        <v>154</v>
      </c>
      <c r="AU627" s="25" t="s">
        <v>89</v>
      </c>
      <c r="AY627" s="25" t="s">
        <v>152</v>
      </c>
      <c r="BE627" s="195">
        <f>IF(N627="základní",J627,0)</f>
        <v>0</v>
      </c>
      <c r="BF627" s="195">
        <f>IF(N627="snížená",J627,0)</f>
        <v>0</v>
      </c>
      <c r="BG627" s="195">
        <f>IF(N627="zákl. přenesená",J627,0)</f>
        <v>0</v>
      </c>
      <c r="BH627" s="195">
        <f>IF(N627="sníž. přenesená",J627,0)</f>
        <v>0</v>
      </c>
      <c r="BI627" s="195">
        <f>IF(N627="nulová",J627,0)</f>
        <v>0</v>
      </c>
      <c r="BJ627" s="25" t="s">
        <v>45</v>
      </c>
      <c r="BK627" s="195">
        <f>ROUND(I627*H627,2)</f>
        <v>0</v>
      </c>
      <c r="BL627" s="25" t="s">
        <v>259</v>
      </c>
      <c r="BM627" s="25" t="s">
        <v>791</v>
      </c>
    </row>
    <row r="628" spans="2:65" s="1" customFormat="1" ht="121.5">
      <c r="B628" s="43"/>
      <c r="D628" s="196" t="s">
        <v>161</v>
      </c>
      <c r="F628" s="197" t="s">
        <v>783</v>
      </c>
      <c r="I628" s="198"/>
      <c r="L628" s="43"/>
      <c r="M628" s="199"/>
      <c r="N628" s="44"/>
      <c r="O628" s="44"/>
      <c r="P628" s="44"/>
      <c r="Q628" s="44"/>
      <c r="R628" s="44"/>
      <c r="S628" s="44"/>
      <c r="T628" s="72"/>
      <c r="AT628" s="25" t="s">
        <v>161</v>
      </c>
      <c r="AU628" s="25" t="s">
        <v>89</v>
      </c>
    </row>
    <row r="629" spans="2:65" s="11" customFormat="1" ht="29.85" customHeight="1">
      <c r="B629" s="169"/>
      <c r="D629" s="180" t="s">
        <v>81</v>
      </c>
      <c r="E629" s="181" t="s">
        <v>792</v>
      </c>
      <c r="F629" s="181" t="s">
        <v>793</v>
      </c>
      <c r="I629" s="172"/>
      <c r="J629" s="182">
        <f>BK629</f>
        <v>0</v>
      </c>
      <c r="L629" s="169"/>
      <c r="M629" s="174"/>
      <c r="N629" s="175"/>
      <c r="O629" s="175"/>
      <c r="P629" s="176">
        <f>SUM(P630:P643)</f>
        <v>0</v>
      </c>
      <c r="Q629" s="175"/>
      <c r="R629" s="176">
        <f>SUM(R630:R643)</f>
        <v>5.4648000000000001E-4</v>
      </c>
      <c r="S629" s="175"/>
      <c r="T629" s="177">
        <f>SUM(T630:T643)</f>
        <v>0</v>
      </c>
      <c r="AR629" s="170" t="s">
        <v>89</v>
      </c>
      <c r="AT629" s="178" t="s">
        <v>81</v>
      </c>
      <c r="AU629" s="178" t="s">
        <v>45</v>
      </c>
      <c r="AY629" s="170" t="s">
        <v>152</v>
      </c>
      <c r="BK629" s="179">
        <f>SUM(BK630:BK643)</f>
        <v>0</v>
      </c>
    </row>
    <row r="630" spans="2:65" s="1" customFormat="1" ht="31.5" customHeight="1">
      <c r="B630" s="183"/>
      <c r="C630" s="184" t="s">
        <v>794</v>
      </c>
      <c r="D630" s="184" t="s">
        <v>154</v>
      </c>
      <c r="E630" s="185" t="s">
        <v>795</v>
      </c>
      <c r="F630" s="186" t="s">
        <v>796</v>
      </c>
      <c r="G630" s="187" t="s">
        <v>201</v>
      </c>
      <c r="H630" s="188">
        <v>19.16</v>
      </c>
      <c r="I630" s="189"/>
      <c r="J630" s="190">
        <f>ROUND(I630*H630,2)</f>
        <v>0</v>
      </c>
      <c r="K630" s="186" t="s">
        <v>158</v>
      </c>
      <c r="L630" s="43"/>
      <c r="M630" s="191" t="s">
        <v>5</v>
      </c>
      <c r="N630" s="192" t="s">
        <v>53</v>
      </c>
      <c r="O630" s="44"/>
      <c r="P630" s="193">
        <f>O630*H630</f>
        <v>0</v>
      </c>
      <c r="Q630" s="193">
        <v>0</v>
      </c>
      <c r="R630" s="193">
        <f>Q630*H630</f>
        <v>0</v>
      </c>
      <c r="S630" s="193">
        <v>0</v>
      </c>
      <c r="T630" s="194">
        <f>S630*H630</f>
        <v>0</v>
      </c>
      <c r="AR630" s="25" t="s">
        <v>259</v>
      </c>
      <c r="AT630" s="25" t="s">
        <v>154</v>
      </c>
      <c r="AU630" s="25" t="s">
        <v>89</v>
      </c>
      <c r="AY630" s="25" t="s">
        <v>152</v>
      </c>
      <c r="BE630" s="195">
        <f>IF(N630="základní",J630,0)</f>
        <v>0</v>
      </c>
      <c r="BF630" s="195">
        <f>IF(N630="snížená",J630,0)</f>
        <v>0</v>
      </c>
      <c r="BG630" s="195">
        <f>IF(N630="zákl. přenesená",J630,0)</f>
        <v>0</v>
      </c>
      <c r="BH630" s="195">
        <f>IF(N630="sníž. přenesená",J630,0)</f>
        <v>0</v>
      </c>
      <c r="BI630" s="195">
        <f>IF(N630="nulová",J630,0)</f>
        <v>0</v>
      </c>
      <c r="BJ630" s="25" t="s">
        <v>45</v>
      </c>
      <c r="BK630" s="195">
        <f>ROUND(I630*H630,2)</f>
        <v>0</v>
      </c>
      <c r="BL630" s="25" t="s">
        <v>259</v>
      </c>
      <c r="BM630" s="25" t="s">
        <v>797</v>
      </c>
    </row>
    <row r="631" spans="2:65" s="1" customFormat="1" ht="27">
      <c r="B631" s="43"/>
      <c r="D631" s="196" t="s">
        <v>161</v>
      </c>
      <c r="F631" s="197" t="s">
        <v>798</v>
      </c>
      <c r="I631" s="198"/>
      <c r="L631" s="43"/>
      <c r="M631" s="199"/>
      <c r="N631" s="44"/>
      <c r="O631" s="44"/>
      <c r="P631" s="44"/>
      <c r="Q631" s="44"/>
      <c r="R631" s="44"/>
      <c r="S631" s="44"/>
      <c r="T631" s="72"/>
      <c r="AT631" s="25" t="s">
        <v>161</v>
      </c>
      <c r="AU631" s="25" t="s">
        <v>89</v>
      </c>
    </row>
    <row r="632" spans="2:65" s="12" customFormat="1">
      <c r="B632" s="200"/>
      <c r="D632" s="196" t="s">
        <v>163</v>
      </c>
      <c r="E632" s="201" t="s">
        <v>5</v>
      </c>
      <c r="F632" s="202" t="s">
        <v>799</v>
      </c>
      <c r="H632" s="203" t="s">
        <v>5</v>
      </c>
      <c r="I632" s="204"/>
      <c r="L632" s="200"/>
      <c r="M632" s="205"/>
      <c r="N632" s="206"/>
      <c r="O632" s="206"/>
      <c r="P632" s="206"/>
      <c r="Q632" s="206"/>
      <c r="R632" s="206"/>
      <c r="S632" s="206"/>
      <c r="T632" s="207"/>
      <c r="AT632" s="203" t="s">
        <v>163</v>
      </c>
      <c r="AU632" s="203" t="s">
        <v>89</v>
      </c>
      <c r="AV632" s="12" t="s">
        <v>45</v>
      </c>
      <c r="AW632" s="12" t="s">
        <v>42</v>
      </c>
      <c r="AX632" s="12" t="s">
        <v>82</v>
      </c>
      <c r="AY632" s="203" t="s">
        <v>152</v>
      </c>
    </row>
    <row r="633" spans="2:65" s="13" customFormat="1">
      <c r="B633" s="208"/>
      <c r="D633" s="196" t="s">
        <v>163</v>
      </c>
      <c r="E633" s="209" t="s">
        <v>5</v>
      </c>
      <c r="F633" s="210" t="s">
        <v>800</v>
      </c>
      <c r="H633" s="211">
        <v>9.48</v>
      </c>
      <c r="I633" s="212"/>
      <c r="L633" s="208"/>
      <c r="M633" s="213"/>
      <c r="N633" s="214"/>
      <c r="O633" s="214"/>
      <c r="P633" s="214"/>
      <c r="Q633" s="214"/>
      <c r="R633" s="214"/>
      <c r="S633" s="214"/>
      <c r="T633" s="215"/>
      <c r="AT633" s="209" t="s">
        <v>163</v>
      </c>
      <c r="AU633" s="209" t="s">
        <v>89</v>
      </c>
      <c r="AV633" s="13" t="s">
        <v>89</v>
      </c>
      <c r="AW633" s="13" t="s">
        <v>42</v>
      </c>
      <c r="AX633" s="13" t="s">
        <v>82</v>
      </c>
      <c r="AY633" s="209" t="s">
        <v>152</v>
      </c>
    </row>
    <row r="634" spans="2:65" s="13" customFormat="1">
      <c r="B634" s="208"/>
      <c r="D634" s="196" t="s">
        <v>163</v>
      </c>
      <c r="E634" s="209" t="s">
        <v>5</v>
      </c>
      <c r="F634" s="210" t="s">
        <v>801</v>
      </c>
      <c r="H634" s="211">
        <v>9.68</v>
      </c>
      <c r="I634" s="212"/>
      <c r="L634" s="208"/>
      <c r="M634" s="213"/>
      <c r="N634" s="214"/>
      <c r="O634" s="214"/>
      <c r="P634" s="214"/>
      <c r="Q634" s="214"/>
      <c r="R634" s="214"/>
      <c r="S634" s="214"/>
      <c r="T634" s="215"/>
      <c r="AT634" s="209" t="s">
        <v>163</v>
      </c>
      <c r="AU634" s="209" t="s">
        <v>89</v>
      </c>
      <c r="AV634" s="13" t="s">
        <v>89</v>
      </c>
      <c r="AW634" s="13" t="s">
        <v>42</v>
      </c>
      <c r="AX634" s="13" t="s">
        <v>82</v>
      </c>
      <c r="AY634" s="209" t="s">
        <v>152</v>
      </c>
    </row>
    <row r="635" spans="2:65" s="15" customFormat="1">
      <c r="B635" s="224"/>
      <c r="D635" s="225" t="s">
        <v>163</v>
      </c>
      <c r="E635" s="226" t="s">
        <v>5</v>
      </c>
      <c r="F635" s="227" t="s">
        <v>170</v>
      </c>
      <c r="H635" s="228">
        <v>19.16</v>
      </c>
      <c r="I635" s="229"/>
      <c r="L635" s="224"/>
      <c r="M635" s="230"/>
      <c r="N635" s="231"/>
      <c r="O635" s="231"/>
      <c r="P635" s="231"/>
      <c r="Q635" s="231"/>
      <c r="R635" s="231"/>
      <c r="S635" s="231"/>
      <c r="T635" s="232"/>
      <c r="AT635" s="233" t="s">
        <v>163</v>
      </c>
      <c r="AU635" s="233" t="s">
        <v>89</v>
      </c>
      <c r="AV635" s="15" t="s">
        <v>159</v>
      </c>
      <c r="AW635" s="15" t="s">
        <v>42</v>
      </c>
      <c r="AX635" s="15" t="s">
        <v>45</v>
      </c>
      <c r="AY635" s="233" t="s">
        <v>152</v>
      </c>
    </row>
    <row r="636" spans="2:65" s="1" customFormat="1" ht="22.5" customHeight="1">
      <c r="B636" s="183"/>
      <c r="C636" s="237" t="s">
        <v>802</v>
      </c>
      <c r="D636" s="237" t="s">
        <v>266</v>
      </c>
      <c r="E636" s="238" t="s">
        <v>803</v>
      </c>
      <c r="F636" s="239" t="s">
        <v>804</v>
      </c>
      <c r="G636" s="240" t="s">
        <v>201</v>
      </c>
      <c r="H636" s="241">
        <v>20.117999999999999</v>
      </c>
      <c r="I636" s="242"/>
      <c r="J636" s="243">
        <f>ROUND(I636*H636,2)</f>
        <v>0</v>
      </c>
      <c r="K636" s="239" t="s">
        <v>158</v>
      </c>
      <c r="L636" s="244"/>
      <c r="M636" s="245" t="s">
        <v>5</v>
      </c>
      <c r="N636" s="246" t="s">
        <v>53</v>
      </c>
      <c r="O636" s="44"/>
      <c r="P636" s="193">
        <f>O636*H636</f>
        <v>0</v>
      </c>
      <c r="Q636" s="193">
        <v>0</v>
      </c>
      <c r="R636" s="193">
        <f>Q636*H636</f>
        <v>0</v>
      </c>
      <c r="S636" s="193">
        <v>0</v>
      </c>
      <c r="T636" s="194">
        <f>S636*H636</f>
        <v>0</v>
      </c>
      <c r="AR636" s="25" t="s">
        <v>377</v>
      </c>
      <c r="AT636" s="25" t="s">
        <v>266</v>
      </c>
      <c r="AU636" s="25" t="s">
        <v>89</v>
      </c>
      <c r="AY636" s="25" t="s">
        <v>152</v>
      </c>
      <c r="BE636" s="195">
        <f>IF(N636="základní",J636,0)</f>
        <v>0</v>
      </c>
      <c r="BF636" s="195">
        <f>IF(N636="snížená",J636,0)</f>
        <v>0</v>
      </c>
      <c r="BG636" s="195">
        <f>IF(N636="zákl. přenesená",J636,0)</f>
        <v>0</v>
      </c>
      <c r="BH636" s="195">
        <f>IF(N636="sníž. přenesená",J636,0)</f>
        <v>0</v>
      </c>
      <c r="BI636" s="195">
        <f>IF(N636="nulová",J636,0)</f>
        <v>0</v>
      </c>
      <c r="BJ636" s="25" t="s">
        <v>45</v>
      </c>
      <c r="BK636" s="195">
        <f>ROUND(I636*H636,2)</f>
        <v>0</v>
      </c>
      <c r="BL636" s="25" t="s">
        <v>259</v>
      </c>
      <c r="BM636" s="25" t="s">
        <v>805</v>
      </c>
    </row>
    <row r="637" spans="2:65" s="13" customFormat="1">
      <c r="B637" s="208"/>
      <c r="D637" s="225" t="s">
        <v>163</v>
      </c>
      <c r="F637" s="234" t="s">
        <v>806</v>
      </c>
      <c r="H637" s="235">
        <v>20.117999999999999</v>
      </c>
      <c r="I637" s="212"/>
      <c r="L637" s="208"/>
      <c r="M637" s="213"/>
      <c r="N637" s="214"/>
      <c r="O637" s="214"/>
      <c r="P637" s="214"/>
      <c r="Q637" s="214"/>
      <c r="R637" s="214"/>
      <c r="S637" s="214"/>
      <c r="T637" s="215"/>
      <c r="AT637" s="209" t="s">
        <v>163</v>
      </c>
      <c r="AU637" s="209" t="s">
        <v>89</v>
      </c>
      <c r="AV637" s="13" t="s">
        <v>89</v>
      </c>
      <c r="AW637" s="13" t="s">
        <v>6</v>
      </c>
      <c r="AX637" s="13" t="s">
        <v>45</v>
      </c>
      <c r="AY637" s="209" t="s">
        <v>152</v>
      </c>
    </row>
    <row r="638" spans="2:65" s="1" customFormat="1" ht="22.5" customHeight="1">
      <c r="B638" s="183"/>
      <c r="C638" s="184" t="s">
        <v>807</v>
      </c>
      <c r="D638" s="184" t="s">
        <v>154</v>
      </c>
      <c r="E638" s="185" t="s">
        <v>808</v>
      </c>
      <c r="F638" s="186" t="s">
        <v>809</v>
      </c>
      <c r="G638" s="187" t="s">
        <v>247</v>
      </c>
      <c r="H638" s="188">
        <v>2.2770000000000001</v>
      </c>
      <c r="I638" s="189"/>
      <c r="J638" s="190">
        <f>ROUND(I638*H638,2)</f>
        <v>0</v>
      </c>
      <c r="K638" s="186" t="s">
        <v>158</v>
      </c>
      <c r="L638" s="43"/>
      <c r="M638" s="191" t="s">
        <v>5</v>
      </c>
      <c r="N638" s="192" t="s">
        <v>53</v>
      </c>
      <c r="O638" s="44"/>
      <c r="P638" s="193">
        <f>O638*H638</f>
        <v>0</v>
      </c>
      <c r="Q638" s="193">
        <v>1.2E-4</v>
      </c>
      <c r="R638" s="193">
        <f>Q638*H638</f>
        <v>2.7324000000000001E-4</v>
      </c>
      <c r="S638" s="193">
        <v>0</v>
      </c>
      <c r="T638" s="194">
        <f>S638*H638</f>
        <v>0</v>
      </c>
      <c r="AR638" s="25" t="s">
        <v>259</v>
      </c>
      <c r="AT638" s="25" t="s">
        <v>154</v>
      </c>
      <c r="AU638" s="25" t="s">
        <v>89</v>
      </c>
      <c r="AY638" s="25" t="s">
        <v>152</v>
      </c>
      <c r="BE638" s="195">
        <f>IF(N638="základní",J638,0)</f>
        <v>0</v>
      </c>
      <c r="BF638" s="195">
        <f>IF(N638="snížená",J638,0)</f>
        <v>0</v>
      </c>
      <c r="BG638" s="195">
        <f>IF(N638="zákl. přenesená",J638,0)</f>
        <v>0</v>
      </c>
      <c r="BH638" s="195">
        <f>IF(N638="sníž. přenesená",J638,0)</f>
        <v>0</v>
      </c>
      <c r="BI638" s="195">
        <f>IF(N638="nulová",J638,0)</f>
        <v>0</v>
      </c>
      <c r="BJ638" s="25" t="s">
        <v>45</v>
      </c>
      <c r="BK638" s="195">
        <f>ROUND(I638*H638,2)</f>
        <v>0</v>
      </c>
      <c r="BL638" s="25" t="s">
        <v>259</v>
      </c>
      <c r="BM638" s="25" t="s">
        <v>810</v>
      </c>
    </row>
    <row r="639" spans="2:65" s="12" customFormat="1">
      <c r="B639" s="200"/>
      <c r="D639" s="196" t="s">
        <v>163</v>
      </c>
      <c r="E639" s="201" t="s">
        <v>5</v>
      </c>
      <c r="F639" s="202" t="s">
        <v>799</v>
      </c>
      <c r="H639" s="203" t="s">
        <v>5</v>
      </c>
      <c r="I639" s="204"/>
      <c r="L639" s="200"/>
      <c r="M639" s="205"/>
      <c r="N639" s="206"/>
      <c r="O639" s="206"/>
      <c r="P639" s="206"/>
      <c r="Q639" s="206"/>
      <c r="R639" s="206"/>
      <c r="S639" s="206"/>
      <c r="T639" s="207"/>
      <c r="AT639" s="203" t="s">
        <v>163</v>
      </c>
      <c r="AU639" s="203" t="s">
        <v>89</v>
      </c>
      <c r="AV639" s="12" t="s">
        <v>45</v>
      </c>
      <c r="AW639" s="12" t="s">
        <v>42</v>
      </c>
      <c r="AX639" s="12" t="s">
        <v>82</v>
      </c>
      <c r="AY639" s="203" t="s">
        <v>152</v>
      </c>
    </row>
    <row r="640" spans="2:65" s="13" customFormat="1">
      <c r="B640" s="208"/>
      <c r="D640" s="196" t="s">
        <v>163</v>
      </c>
      <c r="E640" s="209" t="s">
        <v>5</v>
      </c>
      <c r="F640" s="210" t="s">
        <v>811</v>
      </c>
      <c r="H640" s="211">
        <v>1.0669999999999999</v>
      </c>
      <c r="I640" s="212"/>
      <c r="L640" s="208"/>
      <c r="M640" s="213"/>
      <c r="N640" s="214"/>
      <c r="O640" s="214"/>
      <c r="P640" s="214"/>
      <c r="Q640" s="214"/>
      <c r="R640" s="214"/>
      <c r="S640" s="214"/>
      <c r="T640" s="215"/>
      <c r="AT640" s="209" t="s">
        <v>163</v>
      </c>
      <c r="AU640" s="209" t="s">
        <v>89</v>
      </c>
      <c r="AV640" s="13" t="s">
        <v>89</v>
      </c>
      <c r="AW640" s="13" t="s">
        <v>42</v>
      </c>
      <c r="AX640" s="13" t="s">
        <v>82</v>
      </c>
      <c r="AY640" s="209" t="s">
        <v>152</v>
      </c>
    </row>
    <row r="641" spans="2:65" s="13" customFormat="1">
      <c r="B641" s="208"/>
      <c r="D641" s="196" t="s">
        <v>163</v>
      </c>
      <c r="E641" s="209" t="s">
        <v>5</v>
      </c>
      <c r="F641" s="210" t="s">
        <v>812</v>
      </c>
      <c r="H641" s="211">
        <v>1.21</v>
      </c>
      <c r="I641" s="212"/>
      <c r="L641" s="208"/>
      <c r="M641" s="213"/>
      <c r="N641" s="214"/>
      <c r="O641" s="214"/>
      <c r="P641" s="214"/>
      <c r="Q641" s="214"/>
      <c r="R641" s="214"/>
      <c r="S641" s="214"/>
      <c r="T641" s="215"/>
      <c r="AT641" s="209" t="s">
        <v>163</v>
      </c>
      <c r="AU641" s="209" t="s">
        <v>89</v>
      </c>
      <c r="AV641" s="13" t="s">
        <v>89</v>
      </c>
      <c r="AW641" s="13" t="s">
        <v>42</v>
      </c>
      <c r="AX641" s="13" t="s">
        <v>82</v>
      </c>
      <c r="AY641" s="209" t="s">
        <v>152</v>
      </c>
    </row>
    <row r="642" spans="2:65" s="15" customFormat="1">
      <c r="B642" s="224"/>
      <c r="D642" s="225" t="s">
        <v>163</v>
      </c>
      <c r="E642" s="226" t="s">
        <v>5</v>
      </c>
      <c r="F642" s="227" t="s">
        <v>170</v>
      </c>
      <c r="H642" s="228">
        <v>2.2770000000000001</v>
      </c>
      <c r="I642" s="229"/>
      <c r="L642" s="224"/>
      <c r="M642" s="230"/>
      <c r="N642" s="231"/>
      <c r="O642" s="231"/>
      <c r="P642" s="231"/>
      <c r="Q642" s="231"/>
      <c r="R642" s="231"/>
      <c r="S642" s="231"/>
      <c r="T642" s="232"/>
      <c r="AT642" s="233" t="s">
        <v>163</v>
      </c>
      <c r="AU642" s="233" t="s">
        <v>89</v>
      </c>
      <c r="AV642" s="15" t="s">
        <v>159</v>
      </c>
      <c r="AW642" s="15" t="s">
        <v>42</v>
      </c>
      <c r="AX642" s="15" t="s">
        <v>45</v>
      </c>
      <c r="AY642" s="233" t="s">
        <v>152</v>
      </c>
    </row>
    <row r="643" spans="2:65" s="1" customFormat="1" ht="22.5" customHeight="1">
      <c r="B643" s="183"/>
      <c r="C643" s="184" t="s">
        <v>813</v>
      </c>
      <c r="D643" s="184" t="s">
        <v>154</v>
      </c>
      <c r="E643" s="185" t="s">
        <v>814</v>
      </c>
      <c r="F643" s="186" t="s">
        <v>815</v>
      </c>
      <c r="G643" s="187" t="s">
        <v>247</v>
      </c>
      <c r="H643" s="188">
        <v>2.2770000000000001</v>
      </c>
      <c r="I643" s="189"/>
      <c r="J643" s="190">
        <f>ROUND(I643*H643,2)</f>
        <v>0</v>
      </c>
      <c r="K643" s="186" t="s">
        <v>158</v>
      </c>
      <c r="L643" s="43"/>
      <c r="M643" s="191" t="s">
        <v>5</v>
      </c>
      <c r="N643" s="192" t="s">
        <v>53</v>
      </c>
      <c r="O643" s="44"/>
      <c r="P643" s="193">
        <f>O643*H643</f>
        <v>0</v>
      </c>
      <c r="Q643" s="193">
        <v>1.2E-4</v>
      </c>
      <c r="R643" s="193">
        <f>Q643*H643</f>
        <v>2.7324000000000001E-4</v>
      </c>
      <c r="S643" s="193">
        <v>0</v>
      </c>
      <c r="T643" s="194">
        <f>S643*H643</f>
        <v>0</v>
      </c>
      <c r="AR643" s="25" t="s">
        <v>259</v>
      </c>
      <c r="AT643" s="25" t="s">
        <v>154</v>
      </c>
      <c r="AU643" s="25" t="s">
        <v>89</v>
      </c>
      <c r="AY643" s="25" t="s">
        <v>152</v>
      </c>
      <c r="BE643" s="195">
        <f>IF(N643="základní",J643,0)</f>
        <v>0</v>
      </c>
      <c r="BF643" s="195">
        <f>IF(N643="snížená",J643,0)</f>
        <v>0</v>
      </c>
      <c r="BG643" s="195">
        <f>IF(N643="zákl. přenesená",J643,0)</f>
        <v>0</v>
      </c>
      <c r="BH643" s="195">
        <f>IF(N643="sníž. přenesená",J643,0)</f>
        <v>0</v>
      </c>
      <c r="BI643" s="195">
        <f>IF(N643="nulová",J643,0)</f>
        <v>0</v>
      </c>
      <c r="BJ643" s="25" t="s">
        <v>45</v>
      </c>
      <c r="BK643" s="195">
        <f>ROUND(I643*H643,2)</f>
        <v>0</v>
      </c>
      <c r="BL643" s="25" t="s">
        <v>259</v>
      </c>
      <c r="BM643" s="25" t="s">
        <v>816</v>
      </c>
    </row>
    <row r="644" spans="2:65" s="11" customFormat="1" ht="29.85" customHeight="1">
      <c r="B644" s="169"/>
      <c r="D644" s="180" t="s">
        <v>81</v>
      </c>
      <c r="E644" s="181" t="s">
        <v>817</v>
      </c>
      <c r="F644" s="181" t="s">
        <v>818</v>
      </c>
      <c r="I644" s="172"/>
      <c r="J644" s="182">
        <f>BK644</f>
        <v>0</v>
      </c>
      <c r="L644" s="169"/>
      <c r="M644" s="174"/>
      <c r="N644" s="175"/>
      <c r="O644" s="175"/>
      <c r="P644" s="176">
        <f>SUM(P645:P666)</f>
        <v>0</v>
      </c>
      <c r="Q644" s="175"/>
      <c r="R644" s="176">
        <f>SUM(R645:R666)</f>
        <v>7.0968800000000007E-3</v>
      </c>
      <c r="S644" s="175"/>
      <c r="T644" s="177">
        <f>SUM(T645:T666)</f>
        <v>0</v>
      </c>
      <c r="AR644" s="170" t="s">
        <v>89</v>
      </c>
      <c r="AT644" s="178" t="s">
        <v>81</v>
      </c>
      <c r="AU644" s="178" t="s">
        <v>45</v>
      </c>
      <c r="AY644" s="170" t="s">
        <v>152</v>
      </c>
      <c r="BK644" s="179">
        <f>SUM(BK645:BK666)</f>
        <v>0</v>
      </c>
    </row>
    <row r="645" spans="2:65" s="1" customFormat="1" ht="22.5" customHeight="1">
      <c r="B645" s="183"/>
      <c r="C645" s="184" t="s">
        <v>819</v>
      </c>
      <c r="D645" s="184" t="s">
        <v>154</v>
      </c>
      <c r="E645" s="185" t="s">
        <v>820</v>
      </c>
      <c r="F645" s="186" t="s">
        <v>821</v>
      </c>
      <c r="G645" s="187" t="s">
        <v>247</v>
      </c>
      <c r="H645" s="188">
        <v>24.472000000000001</v>
      </c>
      <c r="I645" s="189"/>
      <c r="J645" s="190">
        <f>ROUND(I645*H645,2)</f>
        <v>0</v>
      </c>
      <c r="K645" s="186" t="s">
        <v>158</v>
      </c>
      <c r="L645" s="43"/>
      <c r="M645" s="191" t="s">
        <v>5</v>
      </c>
      <c r="N645" s="192" t="s">
        <v>53</v>
      </c>
      <c r="O645" s="44"/>
      <c r="P645" s="193">
        <f>O645*H645</f>
        <v>0</v>
      </c>
      <c r="Q645" s="193">
        <v>0</v>
      </c>
      <c r="R645" s="193">
        <f>Q645*H645</f>
        <v>0</v>
      </c>
      <c r="S645" s="193">
        <v>0</v>
      </c>
      <c r="T645" s="194">
        <f>S645*H645</f>
        <v>0</v>
      </c>
      <c r="AR645" s="25" t="s">
        <v>259</v>
      </c>
      <c r="AT645" s="25" t="s">
        <v>154</v>
      </c>
      <c r="AU645" s="25" t="s">
        <v>89</v>
      </c>
      <c r="AY645" s="25" t="s">
        <v>152</v>
      </c>
      <c r="BE645" s="195">
        <f>IF(N645="základní",J645,0)</f>
        <v>0</v>
      </c>
      <c r="BF645" s="195">
        <f>IF(N645="snížená",J645,0)</f>
        <v>0</v>
      </c>
      <c r="BG645" s="195">
        <f>IF(N645="zákl. přenesená",J645,0)</f>
        <v>0</v>
      </c>
      <c r="BH645" s="195">
        <f>IF(N645="sníž. přenesená",J645,0)</f>
        <v>0</v>
      </c>
      <c r="BI645" s="195">
        <f>IF(N645="nulová",J645,0)</f>
        <v>0</v>
      </c>
      <c r="BJ645" s="25" t="s">
        <v>45</v>
      </c>
      <c r="BK645" s="195">
        <f>ROUND(I645*H645,2)</f>
        <v>0</v>
      </c>
      <c r="BL645" s="25" t="s">
        <v>259</v>
      </c>
      <c r="BM645" s="25" t="s">
        <v>822</v>
      </c>
    </row>
    <row r="646" spans="2:65" s="12" customFormat="1">
      <c r="B646" s="200"/>
      <c r="D646" s="196" t="s">
        <v>163</v>
      </c>
      <c r="E646" s="201" t="s">
        <v>5</v>
      </c>
      <c r="F646" s="202" t="s">
        <v>823</v>
      </c>
      <c r="H646" s="203" t="s">
        <v>5</v>
      </c>
      <c r="I646" s="204"/>
      <c r="L646" s="200"/>
      <c r="M646" s="205"/>
      <c r="N646" s="206"/>
      <c r="O646" s="206"/>
      <c r="P646" s="206"/>
      <c r="Q646" s="206"/>
      <c r="R646" s="206"/>
      <c r="S646" s="206"/>
      <c r="T646" s="207"/>
      <c r="AT646" s="203" t="s">
        <v>163</v>
      </c>
      <c r="AU646" s="203" t="s">
        <v>89</v>
      </c>
      <c r="AV646" s="12" t="s">
        <v>45</v>
      </c>
      <c r="AW646" s="12" t="s">
        <v>42</v>
      </c>
      <c r="AX646" s="12" t="s">
        <v>82</v>
      </c>
      <c r="AY646" s="203" t="s">
        <v>152</v>
      </c>
    </row>
    <row r="647" spans="2:65" s="13" customFormat="1">
      <c r="B647" s="208"/>
      <c r="D647" s="196" t="s">
        <v>163</v>
      </c>
      <c r="E647" s="209" t="s">
        <v>5</v>
      </c>
      <c r="F647" s="210" t="s">
        <v>824</v>
      </c>
      <c r="H647" s="211">
        <v>24.472000000000001</v>
      </c>
      <c r="I647" s="212"/>
      <c r="L647" s="208"/>
      <c r="M647" s="213"/>
      <c r="N647" s="214"/>
      <c r="O647" s="214"/>
      <c r="P647" s="214"/>
      <c r="Q647" s="214"/>
      <c r="R647" s="214"/>
      <c r="S647" s="214"/>
      <c r="T647" s="215"/>
      <c r="AT647" s="209" t="s">
        <v>163</v>
      </c>
      <c r="AU647" s="209" t="s">
        <v>89</v>
      </c>
      <c r="AV647" s="13" t="s">
        <v>89</v>
      </c>
      <c r="AW647" s="13" t="s">
        <v>42</v>
      </c>
      <c r="AX647" s="13" t="s">
        <v>82</v>
      </c>
      <c r="AY647" s="209" t="s">
        <v>152</v>
      </c>
    </row>
    <row r="648" spans="2:65" s="15" customFormat="1">
      <c r="B648" s="224"/>
      <c r="D648" s="225" t="s">
        <v>163</v>
      </c>
      <c r="E648" s="226" t="s">
        <v>5</v>
      </c>
      <c r="F648" s="227" t="s">
        <v>170</v>
      </c>
      <c r="H648" s="228">
        <v>24.472000000000001</v>
      </c>
      <c r="I648" s="229"/>
      <c r="L648" s="224"/>
      <c r="M648" s="230"/>
      <c r="N648" s="231"/>
      <c r="O648" s="231"/>
      <c r="P648" s="231"/>
      <c r="Q648" s="231"/>
      <c r="R648" s="231"/>
      <c r="S648" s="231"/>
      <c r="T648" s="232"/>
      <c r="AT648" s="233" t="s">
        <v>163</v>
      </c>
      <c r="AU648" s="233" t="s">
        <v>89</v>
      </c>
      <c r="AV648" s="15" t="s">
        <v>159</v>
      </c>
      <c r="AW648" s="15" t="s">
        <v>42</v>
      </c>
      <c r="AX648" s="15" t="s">
        <v>45</v>
      </c>
      <c r="AY648" s="233" t="s">
        <v>152</v>
      </c>
    </row>
    <row r="649" spans="2:65" s="1" customFormat="1" ht="31.5" customHeight="1">
      <c r="B649" s="183"/>
      <c r="C649" s="184" t="s">
        <v>825</v>
      </c>
      <c r="D649" s="184" t="s">
        <v>154</v>
      </c>
      <c r="E649" s="185" t="s">
        <v>826</v>
      </c>
      <c r="F649" s="186" t="s">
        <v>827</v>
      </c>
      <c r="G649" s="187" t="s">
        <v>201</v>
      </c>
      <c r="H649" s="188">
        <v>9.48</v>
      </c>
      <c r="I649" s="189"/>
      <c r="J649" s="190">
        <f>ROUND(I649*H649,2)</f>
        <v>0</v>
      </c>
      <c r="K649" s="186" t="s">
        <v>158</v>
      </c>
      <c r="L649" s="43"/>
      <c r="M649" s="191" t="s">
        <v>5</v>
      </c>
      <c r="N649" s="192" t="s">
        <v>53</v>
      </c>
      <c r="O649" s="44"/>
      <c r="P649" s="193">
        <f>O649*H649</f>
        <v>0</v>
      </c>
      <c r="Q649" s="193">
        <v>0</v>
      </c>
      <c r="R649" s="193">
        <f>Q649*H649</f>
        <v>0</v>
      </c>
      <c r="S649" s="193">
        <v>0</v>
      </c>
      <c r="T649" s="194">
        <f>S649*H649</f>
        <v>0</v>
      </c>
      <c r="AR649" s="25" t="s">
        <v>259</v>
      </c>
      <c r="AT649" s="25" t="s">
        <v>154</v>
      </c>
      <c r="AU649" s="25" t="s">
        <v>89</v>
      </c>
      <c r="AY649" s="25" t="s">
        <v>152</v>
      </c>
      <c r="BE649" s="195">
        <f>IF(N649="základní",J649,0)</f>
        <v>0</v>
      </c>
      <c r="BF649" s="195">
        <f>IF(N649="snížená",J649,0)</f>
        <v>0</v>
      </c>
      <c r="BG649" s="195">
        <f>IF(N649="zákl. přenesená",J649,0)</f>
        <v>0</v>
      </c>
      <c r="BH649" s="195">
        <f>IF(N649="sníž. přenesená",J649,0)</f>
        <v>0</v>
      </c>
      <c r="BI649" s="195">
        <f>IF(N649="nulová",J649,0)</f>
        <v>0</v>
      </c>
      <c r="BJ649" s="25" t="s">
        <v>45</v>
      </c>
      <c r="BK649" s="195">
        <f>ROUND(I649*H649,2)</f>
        <v>0</v>
      </c>
      <c r="BL649" s="25" t="s">
        <v>259</v>
      </c>
      <c r="BM649" s="25" t="s">
        <v>828</v>
      </c>
    </row>
    <row r="650" spans="2:65" s="1" customFormat="1" ht="40.5">
      <c r="B650" s="43"/>
      <c r="D650" s="196" t="s">
        <v>161</v>
      </c>
      <c r="F650" s="197" t="s">
        <v>829</v>
      </c>
      <c r="I650" s="198"/>
      <c r="L650" s="43"/>
      <c r="M650" s="199"/>
      <c r="N650" s="44"/>
      <c r="O650" s="44"/>
      <c r="P650" s="44"/>
      <c r="Q650" s="44"/>
      <c r="R650" s="44"/>
      <c r="S650" s="44"/>
      <c r="T650" s="72"/>
      <c r="AT650" s="25" t="s">
        <v>161</v>
      </c>
      <c r="AU650" s="25" t="s">
        <v>89</v>
      </c>
    </row>
    <row r="651" spans="2:65" s="12" customFormat="1">
      <c r="B651" s="200"/>
      <c r="D651" s="196" t="s">
        <v>163</v>
      </c>
      <c r="E651" s="201" t="s">
        <v>5</v>
      </c>
      <c r="F651" s="202" t="s">
        <v>823</v>
      </c>
      <c r="H651" s="203" t="s">
        <v>5</v>
      </c>
      <c r="I651" s="204"/>
      <c r="L651" s="200"/>
      <c r="M651" s="205"/>
      <c r="N651" s="206"/>
      <c r="O651" s="206"/>
      <c r="P651" s="206"/>
      <c r="Q651" s="206"/>
      <c r="R651" s="206"/>
      <c r="S651" s="206"/>
      <c r="T651" s="207"/>
      <c r="AT651" s="203" t="s">
        <v>163</v>
      </c>
      <c r="AU651" s="203" t="s">
        <v>89</v>
      </c>
      <c r="AV651" s="12" t="s">
        <v>45</v>
      </c>
      <c r="AW651" s="12" t="s">
        <v>42</v>
      </c>
      <c r="AX651" s="12" t="s">
        <v>82</v>
      </c>
      <c r="AY651" s="203" t="s">
        <v>152</v>
      </c>
    </row>
    <row r="652" spans="2:65" s="13" customFormat="1">
      <c r="B652" s="208"/>
      <c r="D652" s="196" t="s">
        <v>163</v>
      </c>
      <c r="E652" s="209" t="s">
        <v>5</v>
      </c>
      <c r="F652" s="210" t="s">
        <v>830</v>
      </c>
      <c r="H652" s="211">
        <v>9.48</v>
      </c>
      <c r="I652" s="212"/>
      <c r="L652" s="208"/>
      <c r="M652" s="213"/>
      <c r="N652" s="214"/>
      <c r="O652" s="214"/>
      <c r="P652" s="214"/>
      <c r="Q652" s="214"/>
      <c r="R652" s="214"/>
      <c r="S652" s="214"/>
      <c r="T652" s="215"/>
      <c r="AT652" s="209" t="s">
        <v>163</v>
      </c>
      <c r="AU652" s="209" t="s">
        <v>89</v>
      </c>
      <c r="AV652" s="13" t="s">
        <v>89</v>
      </c>
      <c r="AW652" s="13" t="s">
        <v>42</v>
      </c>
      <c r="AX652" s="13" t="s">
        <v>82</v>
      </c>
      <c r="AY652" s="209" t="s">
        <v>152</v>
      </c>
    </row>
    <row r="653" spans="2:65" s="15" customFormat="1">
      <c r="B653" s="224"/>
      <c r="D653" s="225" t="s">
        <v>163</v>
      </c>
      <c r="E653" s="226" t="s">
        <v>5</v>
      </c>
      <c r="F653" s="227" t="s">
        <v>170</v>
      </c>
      <c r="H653" s="228">
        <v>9.48</v>
      </c>
      <c r="I653" s="229"/>
      <c r="L653" s="224"/>
      <c r="M653" s="230"/>
      <c r="N653" s="231"/>
      <c r="O653" s="231"/>
      <c r="P653" s="231"/>
      <c r="Q653" s="231"/>
      <c r="R653" s="231"/>
      <c r="S653" s="231"/>
      <c r="T653" s="232"/>
      <c r="AT653" s="233" t="s">
        <v>163</v>
      </c>
      <c r="AU653" s="233" t="s">
        <v>89</v>
      </c>
      <c r="AV653" s="15" t="s">
        <v>159</v>
      </c>
      <c r="AW653" s="15" t="s">
        <v>42</v>
      </c>
      <c r="AX653" s="15" t="s">
        <v>45</v>
      </c>
      <c r="AY653" s="233" t="s">
        <v>152</v>
      </c>
    </row>
    <row r="654" spans="2:65" s="1" customFormat="1" ht="22.5" customHeight="1">
      <c r="B654" s="183"/>
      <c r="C654" s="237" t="s">
        <v>831</v>
      </c>
      <c r="D654" s="237" t="s">
        <v>266</v>
      </c>
      <c r="E654" s="238" t="s">
        <v>803</v>
      </c>
      <c r="F654" s="239" t="s">
        <v>804</v>
      </c>
      <c r="G654" s="240" t="s">
        <v>201</v>
      </c>
      <c r="H654" s="241">
        <v>9.9540000000000006</v>
      </c>
      <c r="I654" s="242"/>
      <c r="J654" s="243">
        <f>ROUND(I654*H654,2)</f>
        <v>0</v>
      </c>
      <c r="K654" s="239" t="s">
        <v>158</v>
      </c>
      <c r="L654" s="244"/>
      <c r="M654" s="245" t="s">
        <v>5</v>
      </c>
      <c r="N654" s="246" t="s">
        <v>53</v>
      </c>
      <c r="O654" s="44"/>
      <c r="P654" s="193">
        <f>O654*H654</f>
        <v>0</v>
      </c>
      <c r="Q654" s="193">
        <v>0</v>
      </c>
      <c r="R654" s="193">
        <f>Q654*H654</f>
        <v>0</v>
      </c>
      <c r="S654" s="193">
        <v>0</v>
      </c>
      <c r="T654" s="194">
        <f>S654*H654</f>
        <v>0</v>
      </c>
      <c r="AR654" s="25" t="s">
        <v>377</v>
      </c>
      <c r="AT654" s="25" t="s">
        <v>266</v>
      </c>
      <c r="AU654" s="25" t="s">
        <v>89</v>
      </c>
      <c r="AY654" s="25" t="s">
        <v>152</v>
      </c>
      <c r="BE654" s="195">
        <f>IF(N654="základní",J654,0)</f>
        <v>0</v>
      </c>
      <c r="BF654" s="195">
        <f>IF(N654="snížená",J654,0)</f>
        <v>0</v>
      </c>
      <c r="BG654" s="195">
        <f>IF(N654="zákl. přenesená",J654,0)</f>
        <v>0</v>
      </c>
      <c r="BH654" s="195">
        <f>IF(N654="sníž. přenesená",J654,0)</f>
        <v>0</v>
      </c>
      <c r="BI654" s="195">
        <f>IF(N654="nulová",J654,0)</f>
        <v>0</v>
      </c>
      <c r="BJ654" s="25" t="s">
        <v>45</v>
      </c>
      <c r="BK654" s="195">
        <f>ROUND(I654*H654,2)</f>
        <v>0</v>
      </c>
      <c r="BL654" s="25" t="s">
        <v>259</v>
      </c>
      <c r="BM654" s="25" t="s">
        <v>832</v>
      </c>
    </row>
    <row r="655" spans="2:65" s="13" customFormat="1">
      <c r="B655" s="208"/>
      <c r="D655" s="225" t="s">
        <v>163</v>
      </c>
      <c r="F655" s="234" t="s">
        <v>833</v>
      </c>
      <c r="H655" s="235">
        <v>9.9540000000000006</v>
      </c>
      <c r="I655" s="212"/>
      <c r="L655" s="208"/>
      <c r="M655" s="213"/>
      <c r="N655" s="214"/>
      <c r="O655" s="214"/>
      <c r="P655" s="214"/>
      <c r="Q655" s="214"/>
      <c r="R655" s="214"/>
      <c r="S655" s="214"/>
      <c r="T655" s="215"/>
      <c r="AT655" s="209" t="s">
        <v>163</v>
      </c>
      <c r="AU655" s="209" t="s">
        <v>89</v>
      </c>
      <c r="AV655" s="13" t="s">
        <v>89</v>
      </c>
      <c r="AW655" s="13" t="s">
        <v>6</v>
      </c>
      <c r="AX655" s="13" t="s">
        <v>45</v>
      </c>
      <c r="AY655" s="209" t="s">
        <v>152</v>
      </c>
    </row>
    <row r="656" spans="2:65" s="1" customFormat="1" ht="22.5" customHeight="1">
      <c r="B656" s="183"/>
      <c r="C656" s="184" t="s">
        <v>834</v>
      </c>
      <c r="D656" s="184" t="s">
        <v>154</v>
      </c>
      <c r="E656" s="185" t="s">
        <v>835</v>
      </c>
      <c r="F656" s="186" t="s">
        <v>836</v>
      </c>
      <c r="G656" s="187" t="s">
        <v>247</v>
      </c>
      <c r="H656" s="188">
        <v>15.2</v>
      </c>
      <c r="I656" s="189"/>
      <c r="J656" s="190">
        <f>ROUND(I656*H656,2)</f>
        <v>0</v>
      </c>
      <c r="K656" s="186" t="s">
        <v>158</v>
      </c>
      <c r="L656" s="43"/>
      <c r="M656" s="191" t="s">
        <v>5</v>
      </c>
      <c r="N656" s="192" t="s">
        <v>53</v>
      </c>
      <c r="O656" s="44"/>
      <c r="P656" s="193">
        <f>O656*H656</f>
        <v>0</v>
      </c>
      <c r="Q656" s="193">
        <v>0</v>
      </c>
      <c r="R656" s="193">
        <f>Q656*H656</f>
        <v>0</v>
      </c>
      <c r="S656" s="193">
        <v>0</v>
      </c>
      <c r="T656" s="194">
        <f>S656*H656</f>
        <v>0</v>
      </c>
      <c r="AR656" s="25" t="s">
        <v>259</v>
      </c>
      <c r="AT656" s="25" t="s">
        <v>154</v>
      </c>
      <c r="AU656" s="25" t="s">
        <v>89</v>
      </c>
      <c r="AY656" s="25" t="s">
        <v>152</v>
      </c>
      <c r="BE656" s="195">
        <f>IF(N656="základní",J656,0)</f>
        <v>0</v>
      </c>
      <c r="BF656" s="195">
        <f>IF(N656="snížená",J656,0)</f>
        <v>0</v>
      </c>
      <c r="BG656" s="195">
        <f>IF(N656="zákl. přenesená",J656,0)</f>
        <v>0</v>
      </c>
      <c r="BH656" s="195">
        <f>IF(N656="sníž. přenesená",J656,0)</f>
        <v>0</v>
      </c>
      <c r="BI656" s="195">
        <f>IF(N656="nulová",J656,0)</f>
        <v>0</v>
      </c>
      <c r="BJ656" s="25" t="s">
        <v>45</v>
      </c>
      <c r="BK656" s="195">
        <f>ROUND(I656*H656,2)</f>
        <v>0</v>
      </c>
      <c r="BL656" s="25" t="s">
        <v>259</v>
      </c>
      <c r="BM656" s="25" t="s">
        <v>837</v>
      </c>
    </row>
    <row r="657" spans="2:65" s="1" customFormat="1" ht="40.5">
      <c r="B657" s="43"/>
      <c r="D657" s="196" t="s">
        <v>161</v>
      </c>
      <c r="F657" s="197" t="s">
        <v>838</v>
      </c>
      <c r="I657" s="198"/>
      <c r="L657" s="43"/>
      <c r="M657" s="199"/>
      <c r="N657" s="44"/>
      <c r="O657" s="44"/>
      <c r="P657" s="44"/>
      <c r="Q657" s="44"/>
      <c r="R657" s="44"/>
      <c r="S657" s="44"/>
      <c r="T657" s="72"/>
      <c r="AT657" s="25" t="s">
        <v>161</v>
      </c>
      <c r="AU657" s="25" t="s">
        <v>89</v>
      </c>
    </row>
    <row r="658" spans="2:65" s="12" customFormat="1">
      <c r="B658" s="200"/>
      <c r="D658" s="196" t="s">
        <v>163</v>
      </c>
      <c r="E658" s="201" t="s">
        <v>5</v>
      </c>
      <c r="F658" s="202" t="s">
        <v>823</v>
      </c>
      <c r="H658" s="203" t="s">
        <v>5</v>
      </c>
      <c r="I658" s="204"/>
      <c r="L658" s="200"/>
      <c r="M658" s="205"/>
      <c r="N658" s="206"/>
      <c r="O658" s="206"/>
      <c r="P658" s="206"/>
      <c r="Q658" s="206"/>
      <c r="R658" s="206"/>
      <c r="S658" s="206"/>
      <c r="T658" s="207"/>
      <c r="AT658" s="203" t="s">
        <v>163</v>
      </c>
      <c r="AU658" s="203" t="s">
        <v>89</v>
      </c>
      <c r="AV658" s="12" t="s">
        <v>45</v>
      </c>
      <c r="AW658" s="12" t="s">
        <v>42</v>
      </c>
      <c r="AX658" s="12" t="s">
        <v>82</v>
      </c>
      <c r="AY658" s="203" t="s">
        <v>152</v>
      </c>
    </row>
    <row r="659" spans="2:65" s="13" customFormat="1">
      <c r="B659" s="208"/>
      <c r="D659" s="196" t="s">
        <v>163</v>
      </c>
      <c r="E659" s="209" t="s">
        <v>5</v>
      </c>
      <c r="F659" s="210" t="s">
        <v>839</v>
      </c>
      <c r="H659" s="211">
        <v>15.2</v>
      </c>
      <c r="I659" s="212"/>
      <c r="L659" s="208"/>
      <c r="M659" s="213"/>
      <c r="N659" s="214"/>
      <c r="O659" s="214"/>
      <c r="P659" s="214"/>
      <c r="Q659" s="214"/>
      <c r="R659" s="214"/>
      <c r="S659" s="214"/>
      <c r="T659" s="215"/>
      <c r="AT659" s="209" t="s">
        <v>163</v>
      </c>
      <c r="AU659" s="209" t="s">
        <v>89</v>
      </c>
      <c r="AV659" s="13" t="s">
        <v>89</v>
      </c>
      <c r="AW659" s="13" t="s">
        <v>42</v>
      </c>
      <c r="AX659" s="13" t="s">
        <v>82</v>
      </c>
      <c r="AY659" s="209" t="s">
        <v>152</v>
      </c>
    </row>
    <row r="660" spans="2:65" s="15" customFormat="1">
      <c r="B660" s="224"/>
      <c r="D660" s="225" t="s">
        <v>163</v>
      </c>
      <c r="E660" s="226" t="s">
        <v>5</v>
      </c>
      <c r="F660" s="227" t="s">
        <v>170</v>
      </c>
      <c r="H660" s="228">
        <v>15.2</v>
      </c>
      <c r="I660" s="229"/>
      <c r="L660" s="224"/>
      <c r="M660" s="230"/>
      <c r="N660" s="231"/>
      <c r="O660" s="231"/>
      <c r="P660" s="231"/>
      <c r="Q660" s="231"/>
      <c r="R660" s="231"/>
      <c r="S660" s="231"/>
      <c r="T660" s="232"/>
      <c r="AT660" s="233" t="s">
        <v>163</v>
      </c>
      <c r="AU660" s="233" t="s">
        <v>89</v>
      </c>
      <c r="AV660" s="15" t="s">
        <v>159</v>
      </c>
      <c r="AW660" s="15" t="s">
        <v>42</v>
      </c>
      <c r="AX660" s="15" t="s">
        <v>45</v>
      </c>
      <c r="AY660" s="233" t="s">
        <v>152</v>
      </c>
    </row>
    <row r="661" spans="2:65" s="1" customFormat="1" ht="22.5" customHeight="1">
      <c r="B661" s="183"/>
      <c r="C661" s="237" t="s">
        <v>840</v>
      </c>
      <c r="D661" s="237" t="s">
        <v>266</v>
      </c>
      <c r="E661" s="238" t="s">
        <v>841</v>
      </c>
      <c r="F661" s="239" t="s">
        <v>842</v>
      </c>
      <c r="G661" s="240" t="s">
        <v>247</v>
      </c>
      <c r="H661" s="241">
        <v>15.96</v>
      </c>
      <c r="I661" s="242"/>
      <c r="J661" s="243">
        <f>ROUND(I661*H661,2)</f>
        <v>0</v>
      </c>
      <c r="K661" s="239" t="s">
        <v>158</v>
      </c>
      <c r="L661" s="244"/>
      <c r="M661" s="245" t="s">
        <v>5</v>
      </c>
      <c r="N661" s="246" t="s">
        <v>53</v>
      </c>
      <c r="O661" s="44"/>
      <c r="P661" s="193">
        <f>O661*H661</f>
        <v>0</v>
      </c>
      <c r="Q661" s="193">
        <v>0</v>
      </c>
      <c r="R661" s="193">
        <f>Q661*H661</f>
        <v>0</v>
      </c>
      <c r="S661" s="193">
        <v>0</v>
      </c>
      <c r="T661" s="194">
        <f>S661*H661</f>
        <v>0</v>
      </c>
      <c r="AR661" s="25" t="s">
        <v>377</v>
      </c>
      <c r="AT661" s="25" t="s">
        <v>266</v>
      </c>
      <c r="AU661" s="25" t="s">
        <v>89</v>
      </c>
      <c r="AY661" s="25" t="s">
        <v>152</v>
      </c>
      <c r="BE661" s="195">
        <f>IF(N661="základní",J661,0)</f>
        <v>0</v>
      </c>
      <c r="BF661" s="195">
        <f>IF(N661="snížená",J661,0)</f>
        <v>0</v>
      </c>
      <c r="BG661" s="195">
        <f>IF(N661="zákl. přenesená",J661,0)</f>
        <v>0</v>
      </c>
      <c r="BH661" s="195">
        <f>IF(N661="sníž. přenesená",J661,0)</f>
        <v>0</v>
      </c>
      <c r="BI661" s="195">
        <f>IF(N661="nulová",J661,0)</f>
        <v>0</v>
      </c>
      <c r="BJ661" s="25" t="s">
        <v>45</v>
      </c>
      <c r="BK661" s="195">
        <f>ROUND(I661*H661,2)</f>
        <v>0</v>
      </c>
      <c r="BL661" s="25" t="s">
        <v>259</v>
      </c>
      <c r="BM661" s="25" t="s">
        <v>843</v>
      </c>
    </row>
    <row r="662" spans="2:65" s="13" customFormat="1">
      <c r="B662" s="208"/>
      <c r="D662" s="225" t="s">
        <v>163</v>
      </c>
      <c r="F662" s="234" t="s">
        <v>844</v>
      </c>
      <c r="H662" s="235">
        <v>15.96</v>
      </c>
      <c r="I662" s="212"/>
      <c r="L662" s="208"/>
      <c r="M662" s="213"/>
      <c r="N662" s="214"/>
      <c r="O662" s="214"/>
      <c r="P662" s="214"/>
      <c r="Q662" s="214"/>
      <c r="R662" s="214"/>
      <c r="S662" s="214"/>
      <c r="T662" s="215"/>
      <c r="AT662" s="209" t="s">
        <v>163</v>
      </c>
      <c r="AU662" s="209" t="s">
        <v>89</v>
      </c>
      <c r="AV662" s="13" t="s">
        <v>89</v>
      </c>
      <c r="AW662" s="13" t="s">
        <v>6</v>
      </c>
      <c r="AX662" s="13" t="s">
        <v>45</v>
      </c>
      <c r="AY662" s="209" t="s">
        <v>152</v>
      </c>
    </row>
    <row r="663" spans="2:65" s="1" customFormat="1" ht="31.5" customHeight="1">
      <c r="B663" s="183"/>
      <c r="C663" s="184" t="s">
        <v>845</v>
      </c>
      <c r="D663" s="184" t="s">
        <v>154</v>
      </c>
      <c r="E663" s="185" t="s">
        <v>846</v>
      </c>
      <c r="F663" s="186" t="s">
        <v>847</v>
      </c>
      <c r="G663" s="187" t="s">
        <v>247</v>
      </c>
      <c r="H663" s="188">
        <v>24.472000000000001</v>
      </c>
      <c r="I663" s="189"/>
      <c r="J663" s="190">
        <f>ROUND(I663*H663,2)</f>
        <v>0</v>
      </c>
      <c r="K663" s="186" t="s">
        <v>158</v>
      </c>
      <c r="L663" s="43"/>
      <c r="M663" s="191" t="s">
        <v>5</v>
      </c>
      <c r="N663" s="192" t="s">
        <v>53</v>
      </c>
      <c r="O663" s="44"/>
      <c r="P663" s="193">
        <f>O663*H663</f>
        <v>0</v>
      </c>
      <c r="Q663" s="193">
        <v>2.9E-4</v>
      </c>
      <c r="R663" s="193">
        <f>Q663*H663</f>
        <v>7.0968800000000007E-3</v>
      </c>
      <c r="S663" s="193">
        <v>0</v>
      </c>
      <c r="T663" s="194">
        <f>S663*H663</f>
        <v>0</v>
      </c>
      <c r="AR663" s="25" t="s">
        <v>259</v>
      </c>
      <c r="AT663" s="25" t="s">
        <v>154</v>
      </c>
      <c r="AU663" s="25" t="s">
        <v>89</v>
      </c>
      <c r="AY663" s="25" t="s">
        <v>152</v>
      </c>
      <c r="BE663" s="195">
        <f>IF(N663="základní",J663,0)</f>
        <v>0</v>
      </c>
      <c r="BF663" s="195">
        <f>IF(N663="snížená",J663,0)</f>
        <v>0</v>
      </c>
      <c r="BG663" s="195">
        <f>IF(N663="zákl. přenesená",J663,0)</f>
        <v>0</v>
      </c>
      <c r="BH663" s="195">
        <f>IF(N663="sníž. přenesená",J663,0)</f>
        <v>0</v>
      </c>
      <c r="BI663" s="195">
        <f>IF(N663="nulová",J663,0)</f>
        <v>0</v>
      </c>
      <c r="BJ663" s="25" t="s">
        <v>45</v>
      </c>
      <c r="BK663" s="195">
        <f>ROUND(I663*H663,2)</f>
        <v>0</v>
      </c>
      <c r="BL663" s="25" t="s">
        <v>259</v>
      </c>
      <c r="BM663" s="25" t="s">
        <v>848</v>
      </c>
    </row>
    <row r="664" spans="2:65" s="12" customFormat="1">
      <c r="B664" s="200"/>
      <c r="D664" s="196" t="s">
        <v>163</v>
      </c>
      <c r="E664" s="201" t="s">
        <v>5</v>
      </c>
      <c r="F664" s="202" t="s">
        <v>823</v>
      </c>
      <c r="H664" s="203" t="s">
        <v>5</v>
      </c>
      <c r="I664" s="204"/>
      <c r="L664" s="200"/>
      <c r="M664" s="205"/>
      <c r="N664" s="206"/>
      <c r="O664" s="206"/>
      <c r="P664" s="206"/>
      <c r="Q664" s="206"/>
      <c r="R664" s="206"/>
      <c r="S664" s="206"/>
      <c r="T664" s="207"/>
      <c r="AT664" s="203" t="s">
        <v>163</v>
      </c>
      <c r="AU664" s="203" t="s">
        <v>89</v>
      </c>
      <c r="AV664" s="12" t="s">
        <v>45</v>
      </c>
      <c r="AW664" s="12" t="s">
        <v>42</v>
      </c>
      <c r="AX664" s="12" t="s">
        <v>82</v>
      </c>
      <c r="AY664" s="203" t="s">
        <v>152</v>
      </c>
    </row>
    <row r="665" spans="2:65" s="13" customFormat="1">
      <c r="B665" s="208"/>
      <c r="D665" s="196" t="s">
        <v>163</v>
      </c>
      <c r="E665" s="209" t="s">
        <v>5</v>
      </c>
      <c r="F665" s="210" t="s">
        <v>824</v>
      </c>
      <c r="H665" s="211">
        <v>24.472000000000001</v>
      </c>
      <c r="I665" s="212"/>
      <c r="L665" s="208"/>
      <c r="M665" s="213"/>
      <c r="N665" s="214"/>
      <c r="O665" s="214"/>
      <c r="P665" s="214"/>
      <c r="Q665" s="214"/>
      <c r="R665" s="214"/>
      <c r="S665" s="214"/>
      <c r="T665" s="215"/>
      <c r="AT665" s="209" t="s">
        <v>163</v>
      </c>
      <c r="AU665" s="209" t="s">
        <v>89</v>
      </c>
      <c r="AV665" s="13" t="s">
        <v>89</v>
      </c>
      <c r="AW665" s="13" t="s">
        <v>42</v>
      </c>
      <c r="AX665" s="13" t="s">
        <v>82</v>
      </c>
      <c r="AY665" s="209" t="s">
        <v>152</v>
      </c>
    </row>
    <row r="666" spans="2:65" s="15" customFormat="1">
      <c r="B666" s="224"/>
      <c r="D666" s="196" t="s">
        <v>163</v>
      </c>
      <c r="E666" s="247" t="s">
        <v>5</v>
      </c>
      <c r="F666" s="248" t="s">
        <v>170</v>
      </c>
      <c r="H666" s="249">
        <v>24.472000000000001</v>
      </c>
      <c r="I666" s="229"/>
      <c r="L666" s="224"/>
      <c r="M666" s="251"/>
      <c r="N666" s="252"/>
      <c r="O666" s="252"/>
      <c r="P666" s="252"/>
      <c r="Q666" s="252"/>
      <c r="R666" s="252"/>
      <c r="S666" s="252"/>
      <c r="T666" s="253"/>
      <c r="AT666" s="233" t="s">
        <v>163</v>
      </c>
      <c r="AU666" s="233" t="s">
        <v>89</v>
      </c>
      <c r="AV666" s="15" t="s">
        <v>159</v>
      </c>
      <c r="AW666" s="15" t="s">
        <v>42</v>
      </c>
      <c r="AX666" s="15" t="s">
        <v>45</v>
      </c>
      <c r="AY666" s="233" t="s">
        <v>152</v>
      </c>
    </row>
    <row r="667" spans="2:65" s="1" customFormat="1" ht="6.95" customHeight="1">
      <c r="B667" s="58"/>
      <c r="C667" s="59"/>
      <c r="D667" s="59"/>
      <c r="E667" s="59"/>
      <c r="F667" s="59"/>
      <c r="G667" s="59"/>
      <c r="H667" s="59"/>
      <c r="I667" s="136"/>
      <c r="J667" s="59"/>
      <c r="K667" s="59"/>
      <c r="L667" s="43"/>
    </row>
  </sheetData>
  <autoFilter ref="C95:K666"/>
  <mergeCells count="12">
    <mergeCell ref="E86:H86"/>
    <mergeCell ref="E88:H88"/>
    <mergeCell ref="E7:H7"/>
    <mergeCell ref="E9:H9"/>
    <mergeCell ref="E11:H11"/>
    <mergeCell ref="E26:H26"/>
    <mergeCell ref="E47:H47"/>
    <mergeCell ref="G1:H1"/>
    <mergeCell ref="L2:V2"/>
    <mergeCell ref="E49:H49"/>
    <mergeCell ref="E51:H51"/>
    <mergeCell ref="E84:H84"/>
  </mergeCells>
  <hyperlinks>
    <hyperlink ref="F1:G1" location="C2" display="1) Krycí list soupisu"/>
    <hyperlink ref="G1:H1" location="C58" display="2) Rekapitulace"/>
    <hyperlink ref="J1" location="C9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BR807"/>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09"/>
      <c r="C1" s="109"/>
      <c r="D1" s="110" t="s">
        <v>1</v>
      </c>
      <c r="E1" s="109"/>
      <c r="F1" s="111" t="s">
        <v>107</v>
      </c>
      <c r="G1" s="382" t="s">
        <v>108</v>
      </c>
      <c r="H1" s="382"/>
      <c r="I1" s="112"/>
      <c r="J1" s="111" t="s">
        <v>109</v>
      </c>
      <c r="K1" s="110" t="s">
        <v>110</v>
      </c>
      <c r="L1" s="111" t="s">
        <v>111</v>
      </c>
      <c r="M1" s="111"/>
      <c r="N1" s="111"/>
      <c r="O1" s="111"/>
      <c r="P1" s="111"/>
      <c r="Q1" s="111"/>
      <c r="R1" s="111"/>
      <c r="S1" s="111"/>
      <c r="T1" s="111"/>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43" t="s">
        <v>8</v>
      </c>
      <c r="M2" s="344"/>
      <c r="N2" s="344"/>
      <c r="O2" s="344"/>
      <c r="P2" s="344"/>
      <c r="Q2" s="344"/>
      <c r="R2" s="344"/>
      <c r="S2" s="344"/>
      <c r="T2" s="344"/>
      <c r="U2" s="344"/>
      <c r="V2" s="344"/>
      <c r="AT2" s="25" t="s">
        <v>97</v>
      </c>
    </row>
    <row r="3" spans="1:70" ht="6.95" customHeight="1">
      <c r="B3" s="26"/>
      <c r="C3" s="27"/>
      <c r="D3" s="27"/>
      <c r="E3" s="27"/>
      <c r="F3" s="27"/>
      <c r="G3" s="27"/>
      <c r="H3" s="27"/>
      <c r="I3" s="113"/>
      <c r="J3" s="27"/>
      <c r="K3" s="28"/>
      <c r="AT3" s="25" t="s">
        <v>89</v>
      </c>
    </row>
    <row r="4" spans="1:70" ht="36.950000000000003" customHeight="1">
      <c r="B4" s="29"/>
      <c r="C4" s="30"/>
      <c r="D4" s="31" t="s">
        <v>112</v>
      </c>
      <c r="E4" s="30"/>
      <c r="F4" s="30"/>
      <c r="G4" s="30"/>
      <c r="H4" s="30"/>
      <c r="I4" s="114"/>
      <c r="J4" s="30"/>
      <c r="K4" s="32"/>
      <c r="M4" s="33" t="s">
        <v>13</v>
      </c>
      <c r="AT4" s="25" t="s">
        <v>6</v>
      </c>
    </row>
    <row r="5" spans="1:70" ht="6.95" customHeight="1">
      <c r="B5" s="29"/>
      <c r="C5" s="30"/>
      <c r="D5" s="30"/>
      <c r="E5" s="30"/>
      <c r="F5" s="30"/>
      <c r="G5" s="30"/>
      <c r="H5" s="30"/>
      <c r="I5" s="114"/>
      <c r="J5" s="30"/>
      <c r="K5" s="32"/>
    </row>
    <row r="6" spans="1:70" ht="15">
      <c r="B6" s="29"/>
      <c r="C6" s="30"/>
      <c r="D6" s="38" t="s">
        <v>19</v>
      </c>
      <c r="E6" s="30"/>
      <c r="F6" s="30"/>
      <c r="G6" s="30"/>
      <c r="H6" s="30"/>
      <c r="I6" s="114"/>
      <c r="J6" s="30"/>
      <c r="K6" s="32"/>
    </row>
    <row r="7" spans="1:70" ht="22.5" customHeight="1">
      <c r="B7" s="29"/>
      <c r="C7" s="30"/>
      <c r="D7" s="30"/>
      <c r="E7" s="383" t="str">
        <f>'Rekapitulace stavby'!K6</f>
        <v>AQUACENTRUM TEPLICE - DĚTSKÝ SVĚT</v>
      </c>
      <c r="F7" s="389"/>
      <c r="G7" s="389"/>
      <c r="H7" s="389"/>
      <c r="I7" s="114"/>
      <c r="J7" s="30"/>
      <c r="K7" s="32"/>
    </row>
    <row r="8" spans="1:70" ht="15">
      <c r="B8" s="29"/>
      <c r="C8" s="30"/>
      <c r="D8" s="38" t="s">
        <v>113</v>
      </c>
      <c r="E8" s="30"/>
      <c r="F8" s="30"/>
      <c r="G8" s="30"/>
      <c r="H8" s="30"/>
      <c r="I8" s="114"/>
      <c r="J8" s="30"/>
      <c r="K8" s="32"/>
    </row>
    <row r="9" spans="1:70" s="1" customFormat="1" ht="22.5" customHeight="1">
      <c r="B9" s="43"/>
      <c r="C9" s="44"/>
      <c r="D9" s="44"/>
      <c r="E9" s="383" t="s">
        <v>114</v>
      </c>
      <c r="F9" s="384"/>
      <c r="G9" s="384"/>
      <c r="H9" s="384"/>
      <c r="I9" s="115"/>
      <c r="J9" s="44"/>
      <c r="K9" s="47"/>
    </row>
    <row r="10" spans="1:70" s="1" customFormat="1" ht="15">
      <c r="B10" s="43"/>
      <c r="C10" s="44"/>
      <c r="D10" s="38" t="s">
        <v>115</v>
      </c>
      <c r="E10" s="44"/>
      <c r="F10" s="44"/>
      <c r="G10" s="44"/>
      <c r="H10" s="44"/>
      <c r="I10" s="115"/>
      <c r="J10" s="44"/>
      <c r="K10" s="47"/>
    </row>
    <row r="11" spans="1:70" s="1" customFormat="1" ht="36.950000000000003" customHeight="1">
      <c r="B11" s="43"/>
      <c r="C11" s="44"/>
      <c r="D11" s="44"/>
      <c r="E11" s="385" t="s">
        <v>849</v>
      </c>
      <c r="F11" s="384"/>
      <c r="G11" s="384"/>
      <c r="H11" s="384"/>
      <c r="I11" s="115"/>
      <c r="J11" s="44"/>
      <c r="K11" s="47"/>
    </row>
    <row r="12" spans="1:70" s="1" customFormat="1">
      <c r="B12" s="43"/>
      <c r="C12" s="44"/>
      <c r="D12" s="44"/>
      <c r="E12" s="44"/>
      <c r="F12" s="44"/>
      <c r="G12" s="44"/>
      <c r="H12" s="44"/>
      <c r="I12" s="115"/>
      <c r="J12" s="44"/>
      <c r="K12" s="47"/>
    </row>
    <row r="13" spans="1:70" s="1" customFormat="1" ht="14.45" customHeight="1">
      <c r="B13" s="43"/>
      <c r="C13" s="44"/>
      <c r="D13" s="38" t="s">
        <v>21</v>
      </c>
      <c r="E13" s="44"/>
      <c r="F13" s="36" t="s">
        <v>22</v>
      </c>
      <c r="G13" s="44"/>
      <c r="H13" s="44"/>
      <c r="I13" s="116" t="s">
        <v>23</v>
      </c>
      <c r="J13" s="36" t="s">
        <v>5</v>
      </c>
      <c r="K13" s="47"/>
    </row>
    <row r="14" spans="1:70" s="1" customFormat="1" ht="14.45" customHeight="1">
      <c r="B14" s="43"/>
      <c r="C14" s="44"/>
      <c r="D14" s="38" t="s">
        <v>25</v>
      </c>
      <c r="E14" s="44"/>
      <c r="F14" s="36" t="s">
        <v>26</v>
      </c>
      <c r="G14" s="44"/>
      <c r="H14" s="44"/>
      <c r="I14" s="116" t="s">
        <v>27</v>
      </c>
      <c r="J14" s="117" t="str">
        <f>'Rekapitulace stavby'!AN8</f>
        <v>10.11.2016</v>
      </c>
      <c r="K14" s="47"/>
    </row>
    <row r="15" spans="1:70" s="1" customFormat="1" ht="10.9" customHeight="1">
      <c r="B15" s="43"/>
      <c r="C15" s="44"/>
      <c r="D15" s="44"/>
      <c r="E15" s="44"/>
      <c r="F15" s="44"/>
      <c r="G15" s="44"/>
      <c r="H15" s="44"/>
      <c r="I15" s="115"/>
      <c r="J15" s="44"/>
      <c r="K15" s="47"/>
    </row>
    <row r="16" spans="1:70" s="1" customFormat="1" ht="14.45" customHeight="1">
      <c r="B16" s="43"/>
      <c r="C16" s="44"/>
      <c r="D16" s="38" t="s">
        <v>33</v>
      </c>
      <c r="E16" s="44"/>
      <c r="F16" s="44"/>
      <c r="G16" s="44"/>
      <c r="H16" s="44"/>
      <c r="I16" s="116" t="s">
        <v>34</v>
      </c>
      <c r="J16" s="36" t="s">
        <v>5</v>
      </c>
      <c r="K16" s="47"/>
    </row>
    <row r="17" spans="2:11" s="1" customFormat="1" ht="18" customHeight="1">
      <c r="B17" s="43"/>
      <c r="C17" s="44"/>
      <c r="D17" s="44"/>
      <c r="E17" s="36" t="s">
        <v>36</v>
      </c>
      <c r="F17" s="44"/>
      <c r="G17" s="44"/>
      <c r="H17" s="44"/>
      <c r="I17" s="116" t="s">
        <v>37</v>
      </c>
      <c r="J17" s="36" t="s">
        <v>5</v>
      </c>
      <c r="K17" s="47"/>
    </row>
    <row r="18" spans="2:11" s="1" customFormat="1" ht="6.95" customHeight="1">
      <c r="B18" s="43"/>
      <c r="C18" s="44"/>
      <c r="D18" s="44"/>
      <c r="E18" s="44"/>
      <c r="F18" s="44"/>
      <c r="G18" s="44"/>
      <c r="H18" s="44"/>
      <c r="I18" s="115"/>
      <c r="J18" s="44"/>
      <c r="K18" s="47"/>
    </row>
    <row r="19" spans="2:11" s="1" customFormat="1" ht="14.45" customHeight="1">
      <c r="B19" s="43"/>
      <c r="C19" s="44"/>
      <c r="D19" s="38" t="s">
        <v>38</v>
      </c>
      <c r="E19" s="44"/>
      <c r="F19" s="44"/>
      <c r="G19" s="44"/>
      <c r="H19" s="44"/>
      <c r="I19" s="116" t="s">
        <v>34</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16" t="s">
        <v>37</v>
      </c>
      <c r="J20" s="36" t="str">
        <f>IF('Rekapitulace stavby'!AN14="Vyplň údaj","",IF('Rekapitulace stavby'!AN14="","",'Rekapitulace stavby'!AN14))</f>
        <v/>
      </c>
      <c r="K20" s="47"/>
    </row>
    <row r="21" spans="2:11" s="1" customFormat="1" ht="6.95" customHeight="1">
      <c r="B21" s="43"/>
      <c r="C21" s="44"/>
      <c r="D21" s="44"/>
      <c r="E21" s="44"/>
      <c r="F21" s="44"/>
      <c r="G21" s="44"/>
      <c r="H21" s="44"/>
      <c r="I21" s="115"/>
      <c r="J21" s="44"/>
      <c r="K21" s="47"/>
    </row>
    <row r="22" spans="2:11" s="1" customFormat="1" ht="14.45" customHeight="1">
      <c r="B22" s="43"/>
      <c r="C22" s="44"/>
      <c r="D22" s="38" t="s">
        <v>40</v>
      </c>
      <c r="E22" s="44"/>
      <c r="F22" s="44"/>
      <c r="G22" s="44"/>
      <c r="H22" s="44"/>
      <c r="I22" s="116" t="s">
        <v>34</v>
      </c>
      <c r="J22" s="36" t="s">
        <v>41</v>
      </c>
      <c r="K22" s="47"/>
    </row>
    <row r="23" spans="2:11" s="1" customFormat="1" ht="18" customHeight="1">
      <c r="B23" s="43"/>
      <c r="C23" s="44"/>
      <c r="D23" s="44"/>
      <c r="E23" s="36" t="s">
        <v>43</v>
      </c>
      <c r="F23" s="44"/>
      <c r="G23" s="44"/>
      <c r="H23" s="44"/>
      <c r="I23" s="116" t="s">
        <v>37</v>
      </c>
      <c r="J23" s="36" t="s">
        <v>44</v>
      </c>
      <c r="K23" s="47"/>
    </row>
    <row r="24" spans="2:11" s="1" customFormat="1" ht="6.95" customHeight="1">
      <c r="B24" s="43"/>
      <c r="C24" s="44"/>
      <c r="D24" s="44"/>
      <c r="E24" s="44"/>
      <c r="F24" s="44"/>
      <c r="G24" s="44"/>
      <c r="H24" s="44"/>
      <c r="I24" s="115"/>
      <c r="J24" s="44"/>
      <c r="K24" s="47"/>
    </row>
    <row r="25" spans="2:11" s="1" customFormat="1" ht="14.45" customHeight="1">
      <c r="B25" s="43"/>
      <c r="C25" s="44"/>
      <c r="D25" s="38" t="s">
        <v>46</v>
      </c>
      <c r="E25" s="44"/>
      <c r="F25" s="44"/>
      <c r="G25" s="44"/>
      <c r="H25" s="44"/>
      <c r="I25" s="115"/>
      <c r="J25" s="44"/>
      <c r="K25" s="47"/>
    </row>
    <row r="26" spans="2:11" s="7" customFormat="1" ht="22.5" customHeight="1">
      <c r="B26" s="118"/>
      <c r="C26" s="119"/>
      <c r="D26" s="119"/>
      <c r="E26" s="378" t="s">
        <v>5</v>
      </c>
      <c r="F26" s="378"/>
      <c r="G26" s="378"/>
      <c r="H26" s="378"/>
      <c r="I26" s="120"/>
      <c r="J26" s="119"/>
      <c r="K26" s="121"/>
    </row>
    <row r="27" spans="2:11" s="1" customFormat="1" ht="6.95" customHeight="1">
      <c r="B27" s="43"/>
      <c r="C27" s="44"/>
      <c r="D27" s="44"/>
      <c r="E27" s="44"/>
      <c r="F27" s="44"/>
      <c r="G27" s="44"/>
      <c r="H27" s="44"/>
      <c r="I27" s="115"/>
      <c r="J27" s="44"/>
      <c r="K27" s="47"/>
    </row>
    <row r="28" spans="2:11" s="1" customFormat="1" ht="6.95" customHeight="1">
      <c r="B28" s="43"/>
      <c r="C28" s="44"/>
      <c r="D28" s="70"/>
      <c r="E28" s="70"/>
      <c r="F28" s="70"/>
      <c r="G28" s="70"/>
      <c r="H28" s="70"/>
      <c r="I28" s="122"/>
      <c r="J28" s="70"/>
      <c r="K28" s="123"/>
    </row>
    <row r="29" spans="2:11" s="1" customFormat="1" ht="25.35" customHeight="1">
      <c r="B29" s="43"/>
      <c r="C29" s="44"/>
      <c r="D29" s="124" t="s">
        <v>48</v>
      </c>
      <c r="E29" s="44"/>
      <c r="F29" s="44"/>
      <c r="G29" s="44"/>
      <c r="H29" s="44"/>
      <c r="I29" s="115"/>
      <c r="J29" s="125">
        <f>ROUND(J99,0)</f>
        <v>0</v>
      </c>
      <c r="K29" s="47"/>
    </row>
    <row r="30" spans="2:11" s="1" customFormat="1" ht="6.95" customHeight="1">
      <c r="B30" s="43"/>
      <c r="C30" s="44"/>
      <c r="D30" s="70"/>
      <c r="E30" s="70"/>
      <c r="F30" s="70"/>
      <c r="G30" s="70"/>
      <c r="H30" s="70"/>
      <c r="I30" s="122"/>
      <c r="J30" s="70"/>
      <c r="K30" s="123"/>
    </row>
    <row r="31" spans="2:11" s="1" customFormat="1" ht="14.45" customHeight="1">
      <c r="B31" s="43"/>
      <c r="C31" s="44"/>
      <c r="D31" s="44"/>
      <c r="E31" s="44"/>
      <c r="F31" s="48" t="s">
        <v>50</v>
      </c>
      <c r="G31" s="44"/>
      <c r="H31" s="44"/>
      <c r="I31" s="126" t="s">
        <v>49</v>
      </c>
      <c r="J31" s="48" t="s">
        <v>51</v>
      </c>
      <c r="K31" s="47"/>
    </row>
    <row r="32" spans="2:11" s="1" customFormat="1" ht="14.45" customHeight="1">
      <c r="B32" s="43"/>
      <c r="C32" s="44"/>
      <c r="D32" s="51" t="s">
        <v>52</v>
      </c>
      <c r="E32" s="51" t="s">
        <v>53</v>
      </c>
      <c r="F32" s="127">
        <f>ROUND(SUM(BE99:BE806), 0)</f>
        <v>0</v>
      </c>
      <c r="G32" s="44"/>
      <c r="H32" s="44"/>
      <c r="I32" s="128">
        <v>0.21</v>
      </c>
      <c r="J32" s="127">
        <f>ROUND(ROUND((SUM(BE99:BE806)), 0)*I32, 1)</f>
        <v>0</v>
      </c>
      <c r="K32" s="47"/>
    </row>
    <row r="33" spans="2:11" s="1" customFormat="1" ht="14.45" customHeight="1">
      <c r="B33" s="43"/>
      <c r="C33" s="44"/>
      <c r="D33" s="44"/>
      <c r="E33" s="51" t="s">
        <v>54</v>
      </c>
      <c r="F33" s="127">
        <f>ROUND(SUM(BF99:BF806), 0)</f>
        <v>0</v>
      </c>
      <c r="G33" s="44"/>
      <c r="H33" s="44"/>
      <c r="I33" s="128">
        <v>0.15</v>
      </c>
      <c r="J33" s="127">
        <f>ROUND(ROUND((SUM(BF99:BF806)), 0)*I33, 1)</f>
        <v>0</v>
      </c>
      <c r="K33" s="47"/>
    </row>
    <row r="34" spans="2:11" s="1" customFormat="1" ht="14.45" hidden="1" customHeight="1">
      <c r="B34" s="43"/>
      <c r="C34" s="44"/>
      <c r="D34" s="44"/>
      <c r="E34" s="51" t="s">
        <v>55</v>
      </c>
      <c r="F34" s="127">
        <f>ROUND(SUM(BG99:BG806), 0)</f>
        <v>0</v>
      </c>
      <c r="G34" s="44"/>
      <c r="H34" s="44"/>
      <c r="I34" s="128">
        <v>0.21</v>
      </c>
      <c r="J34" s="127">
        <v>0</v>
      </c>
      <c r="K34" s="47"/>
    </row>
    <row r="35" spans="2:11" s="1" customFormat="1" ht="14.45" hidden="1" customHeight="1">
      <c r="B35" s="43"/>
      <c r="C35" s="44"/>
      <c r="D35" s="44"/>
      <c r="E35" s="51" t="s">
        <v>56</v>
      </c>
      <c r="F35" s="127">
        <f>ROUND(SUM(BH99:BH806), 0)</f>
        <v>0</v>
      </c>
      <c r="G35" s="44"/>
      <c r="H35" s="44"/>
      <c r="I35" s="128">
        <v>0.15</v>
      </c>
      <c r="J35" s="127">
        <v>0</v>
      </c>
      <c r="K35" s="47"/>
    </row>
    <row r="36" spans="2:11" s="1" customFormat="1" ht="14.45" hidden="1" customHeight="1">
      <c r="B36" s="43"/>
      <c r="C36" s="44"/>
      <c r="D36" s="44"/>
      <c r="E36" s="51" t="s">
        <v>57</v>
      </c>
      <c r="F36" s="127">
        <f>ROUND(SUM(BI99:BI806), 0)</f>
        <v>0</v>
      </c>
      <c r="G36" s="44"/>
      <c r="H36" s="44"/>
      <c r="I36" s="128">
        <v>0</v>
      </c>
      <c r="J36" s="127">
        <v>0</v>
      </c>
      <c r="K36" s="47"/>
    </row>
    <row r="37" spans="2:11" s="1" customFormat="1" ht="6.95" customHeight="1">
      <c r="B37" s="43"/>
      <c r="C37" s="44"/>
      <c r="D37" s="44"/>
      <c r="E37" s="44"/>
      <c r="F37" s="44"/>
      <c r="G37" s="44"/>
      <c r="H37" s="44"/>
      <c r="I37" s="115"/>
      <c r="J37" s="44"/>
      <c r="K37" s="47"/>
    </row>
    <row r="38" spans="2:11" s="1" customFormat="1" ht="25.35" customHeight="1">
      <c r="B38" s="43"/>
      <c r="C38" s="129"/>
      <c r="D38" s="130" t="s">
        <v>58</v>
      </c>
      <c r="E38" s="73"/>
      <c r="F38" s="73"/>
      <c r="G38" s="131" t="s">
        <v>59</v>
      </c>
      <c r="H38" s="132" t="s">
        <v>60</v>
      </c>
      <c r="I38" s="133"/>
      <c r="J38" s="134">
        <f>SUM(J29:J36)</f>
        <v>0</v>
      </c>
      <c r="K38" s="135"/>
    </row>
    <row r="39" spans="2:11" s="1" customFormat="1" ht="14.45" customHeight="1">
      <c r="B39" s="58"/>
      <c r="C39" s="59"/>
      <c r="D39" s="59"/>
      <c r="E39" s="59"/>
      <c r="F39" s="59"/>
      <c r="G39" s="59"/>
      <c r="H39" s="59"/>
      <c r="I39" s="136"/>
      <c r="J39" s="59"/>
      <c r="K39" s="60"/>
    </row>
    <row r="43" spans="2:11" s="1" customFormat="1" ht="6.95" customHeight="1">
      <c r="B43" s="61"/>
      <c r="C43" s="62"/>
      <c r="D43" s="62"/>
      <c r="E43" s="62"/>
      <c r="F43" s="62"/>
      <c r="G43" s="62"/>
      <c r="H43" s="62"/>
      <c r="I43" s="137"/>
      <c r="J43" s="62"/>
      <c r="K43" s="138"/>
    </row>
    <row r="44" spans="2:11" s="1" customFormat="1" ht="36.950000000000003" customHeight="1">
      <c r="B44" s="43"/>
      <c r="C44" s="31" t="s">
        <v>117</v>
      </c>
      <c r="D44" s="44"/>
      <c r="E44" s="44"/>
      <c r="F44" s="44"/>
      <c r="G44" s="44"/>
      <c r="H44" s="44"/>
      <c r="I44" s="115"/>
      <c r="J44" s="44"/>
      <c r="K44" s="47"/>
    </row>
    <row r="45" spans="2:11" s="1" customFormat="1" ht="6.95" customHeight="1">
      <c r="B45" s="43"/>
      <c r="C45" s="44"/>
      <c r="D45" s="44"/>
      <c r="E45" s="44"/>
      <c r="F45" s="44"/>
      <c r="G45" s="44"/>
      <c r="H45" s="44"/>
      <c r="I45" s="115"/>
      <c r="J45" s="44"/>
      <c r="K45" s="47"/>
    </row>
    <row r="46" spans="2:11" s="1" customFormat="1" ht="14.45" customHeight="1">
      <c r="B46" s="43"/>
      <c r="C46" s="38" t="s">
        <v>19</v>
      </c>
      <c r="D46" s="44"/>
      <c r="E46" s="44"/>
      <c r="F46" s="44"/>
      <c r="G46" s="44"/>
      <c r="H46" s="44"/>
      <c r="I46" s="115"/>
      <c r="J46" s="44"/>
      <c r="K46" s="47"/>
    </row>
    <row r="47" spans="2:11" s="1" customFormat="1" ht="22.5" customHeight="1">
      <c r="B47" s="43"/>
      <c r="C47" s="44"/>
      <c r="D47" s="44"/>
      <c r="E47" s="383" t="str">
        <f>E7</f>
        <v>AQUACENTRUM TEPLICE - DĚTSKÝ SVĚT</v>
      </c>
      <c r="F47" s="389"/>
      <c r="G47" s="389"/>
      <c r="H47" s="389"/>
      <c r="I47" s="115"/>
      <c r="J47" s="44"/>
      <c r="K47" s="47"/>
    </row>
    <row r="48" spans="2:11" ht="15">
      <c r="B48" s="29"/>
      <c r="C48" s="38" t="s">
        <v>113</v>
      </c>
      <c r="D48" s="30"/>
      <c r="E48" s="30"/>
      <c r="F48" s="30"/>
      <c r="G48" s="30"/>
      <c r="H48" s="30"/>
      <c r="I48" s="114"/>
      <c r="J48" s="30"/>
      <c r="K48" s="32"/>
    </row>
    <row r="49" spans="2:47" s="1" customFormat="1" ht="22.5" customHeight="1">
      <c r="B49" s="43"/>
      <c r="C49" s="44"/>
      <c r="D49" s="44"/>
      <c r="E49" s="383" t="s">
        <v>114</v>
      </c>
      <c r="F49" s="384"/>
      <c r="G49" s="384"/>
      <c r="H49" s="384"/>
      <c r="I49" s="115"/>
      <c r="J49" s="44"/>
      <c r="K49" s="47"/>
    </row>
    <row r="50" spans="2:47" s="1" customFormat="1" ht="14.45" customHeight="1">
      <c r="B50" s="43"/>
      <c r="C50" s="38" t="s">
        <v>115</v>
      </c>
      <c r="D50" s="44"/>
      <c r="E50" s="44"/>
      <c r="F50" s="44"/>
      <c r="G50" s="44"/>
      <c r="H50" s="44"/>
      <c r="I50" s="115"/>
      <c r="J50" s="44"/>
      <c r="K50" s="47"/>
    </row>
    <row r="51" spans="2:47" s="1" customFormat="1" ht="23.25" customHeight="1">
      <c r="B51" s="43"/>
      <c r="C51" s="44"/>
      <c r="D51" s="44"/>
      <c r="E51" s="385" t="str">
        <f>E11</f>
        <v>02 - SO 100.02 - Stavební úpravy (vestavba výtahu a schodiště)</v>
      </c>
      <c r="F51" s="384"/>
      <c r="G51" s="384"/>
      <c r="H51" s="384"/>
      <c r="I51" s="115"/>
      <c r="J51" s="44"/>
      <c r="K51" s="47"/>
    </row>
    <row r="52" spans="2:47" s="1" customFormat="1" ht="6.95" customHeight="1">
      <c r="B52" s="43"/>
      <c r="C52" s="44"/>
      <c r="D52" s="44"/>
      <c r="E52" s="44"/>
      <c r="F52" s="44"/>
      <c r="G52" s="44"/>
      <c r="H52" s="44"/>
      <c r="I52" s="115"/>
      <c r="J52" s="44"/>
      <c r="K52" s="47"/>
    </row>
    <row r="53" spans="2:47" s="1" customFormat="1" ht="18" customHeight="1">
      <c r="B53" s="43"/>
      <c r="C53" s="38" t="s">
        <v>25</v>
      </c>
      <c r="D53" s="44"/>
      <c r="E53" s="44"/>
      <c r="F53" s="36" t="str">
        <f>F14</f>
        <v>Teplice</v>
      </c>
      <c r="G53" s="44"/>
      <c r="H53" s="44"/>
      <c r="I53" s="116" t="s">
        <v>27</v>
      </c>
      <c r="J53" s="117" t="str">
        <f>IF(J14="","",J14)</f>
        <v>10.11.2016</v>
      </c>
      <c r="K53" s="47"/>
    </row>
    <row r="54" spans="2:47" s="1" customFormat="1" ht="6.95" customHeight="1">
      <c r="B54" s="43"/>
      <c r="C54" s="44"/>
      <c r="D54" s="44"/>
      <c r="E54" s="44"/>
      <c r="F54" s="44"/>
      <c r="G54" s="44"/>
      <c r="H54" s="44"/>
      <c r="I54" s="115"/>
      <c r="J54" s="44"/>
      <c r="K54" s="47"/>
    </row>
    <row r="55" spans="2:47" s="1" customFormat="1" ht="15">
      <c r="B55" s="43"/>
      <c r="C55" s="38" t="s">
        <v>33</v>
      </c>
      <c r="D55" s="44"/>
      <c r="E55" s="44"/>
      <c r="F55" s="36" t="str">
        <f>E17</f>
        <v>AQUACENTRUM TEPLICE</v>
      </c>
      <c r="G55" s="44"/>
      <c r="H55" s="44"/>
      <c r="I55" s="116" t="s">
        <v>40</v>
      </c>
      <c r="J55" s="36" t="str">
        <f>E23</f>
        <v>PROJEKTY CZ, s.r.o.</v>
      </c>
      <c r="K55" s="47"/>
    </row>
    <row r="56" spans="2:47" s="1" customFormat="1" ht="14.45" customHeight="1">
      <c r="B56" s="43"/>
      <c r="C56" s="38" t="s">
        <v>38</v>
      </c>
      <c r="D56" s="44"/>
      <c r="E56" s="44"/>
      <c r="F56" s="36" t="str">
        <f>IF(E20="","",E20)</f>
        <v/>
      </c>
      <c r="G56" s="44"/>
      <c r="H56" s="44"/>
      <c r="I56" s="115"/>
      <c r="J56" s="44"/>
      <c r="K56" s="47"/>
    </row>
    <row r="57" spans="2:47" s="1" customFormat="1" ht="10.35" customHeight="1">
      <c r="B57" s="43"/>
      <c r="C57" s="44"/>
      <c r="D57" s="44"/>
      <c r="E57" s="44"/>
      <c r="F57" s="44"/>
      <c r="G57" s="44"/>
      <c r="H57" s="44"/>
      <c r="I57" s="115"/>
      <c r="J57" s="44"/>
      <c r="K57" s="47"/>
    </row>
    <row r="58" spans="2:47" s="1" customFormat="1" ht="29.25" customHeight="1">
      <c r="B58" s="43"/>
      <c r="C58" s="139" t="s">
        <v>118</v>
      </c>
      <c r="D58" s="129"/>
      <c r="E58" s="129"/>
      <c r="F58" s="129"/>
      <c r="G58" s="129"/>
      <c r="H58" s="129"/>
      <c r="I58" s="140"/>
      <c r="J58" s="141" t="s">
        <v>119</v>
      </c>
      <c r="K58" s="142"/>
    </row>
    <row r="59" spans="2:47" s="1" customFormat="1" ht="10.35" customHeight="1">
      <c r="B59" s="43"/>
      <c r="C59" s="44"/>
      <c r="D59" s="44"/>
      <c r="E59" s="44"/>
      <c r="F59" s="44"/>
      <c r="G59" s="44"/>
      <c r="H59" s="44"/>
      <c r="I59" s="115"/>
      <c r="J59" s="44"/>
      <c r="K59" s="47"/>
    </row>
    <row r="60" spans="2:47" s="1" customFormat="1" ht="29.25" customHeight="1">
      <c r="B60" s="43"/>
      <c r="C60" s="143" t="s">
        <v>120</v>
      </c>
      <c r="D60" s="44"/>
      <c r="E60" s="44"/>
      <c r="F60" s="44"/>
      <c r="G60" s="44"/>
      <c r="H60" s="44"/>
      <c r="I60" s="115"/>
      <c r="J60" s="125">
        <f>J99</f>
        <v>0</v>
      </c>
      <c r="K60" s="47"/>
      <c r="AU60" s="25" t="s">
        <v>121</v>
      </c>
    </row>
    <row r="61" spans="2:47" s="8" customFormat="1" ht="24.95" customHeight="1">
      <c r="B61" s="144"/>
      <c r="C61" s="145"/>
      <c r="D61" s="146" t="s">
        <v>122</v>
      </c>
      <c r="E61" s="147"/>
      <c r="F61" s="147"/>
      <c r="G61" s="147"/>
      <c r="H61" s="147"/>
      <c r="I61" s="148"/>
      <c r="J61" s="149">
        <f>J100</f>
        <v>0</v>
      </c>
      <c r="K61" s="150"/>
    </row>
    <row r="62" spans="2:47" s="9" customFormat="1" ht="19.899999999999999" customHeight="1">
      <c r="B62" s="151"/>
      <c r="C62" s="152"/>
      <c r="D62" s="153" t="s">
        <v>123</v>
      </c>
      <c r="E62" s="154"/>
      <c r="F62" s="154"/>
      <c r="G62" s="154"/>
      <c r="H62" s="154"/>
      <c r="I62" s="155"/>
      <c r="J62" s="156">
        <f>J101</f>
        <v>0</v>
      </c>
      <c r="K62" s="157"/>
    </row>
    <row r="63" spans="2:47" s="9" customFormat="1" ht="19.899999999999999" customHeight="1">
      <c r="B63" s="151"/>
      <c r="C63" s="152"/>
      <c r="D63" s="153" t="s">
        <v>124</v>
      </c>
      <c r="E63" s="154"/>
      <c r="F63" s="154"/>
      <c r="G63" s="154"/>
      <c r="H63" s="154"/>
      <c r="I63" s="155"/>
      <c r="J63" s="156">
        <f>J125</f>
        <v>0</v>
      </c>
      <c r="K63" s="157"/>
    </row>
    <row r="64" spans="2:47" s="9" customFormat="1" ht="19.899999999999999" customHeight="1">
      <c r="B64" s="151"/>
      <c r="C64" s="152"/>
      <c r="D64" s="153" t="s">
        <v>125</v>
      </c>
      <c r="E64" s="154"/>
      <c r="F64" s="154"/>
      <c r="G64" s="154"/>
      <c r="H64" s="154"/>
      <c r="I64" s="155"/>
      <c r="J64" s="156">
        <f>J144</f>
        <v>0</v>
      </c>
      <c r="K64" s="157"/>
    </row>
    <row r="65" spans="2:11" s="9" customFormat="1" ht="19.899999999999999" customHeight="1">
      <c r="B65" s="151"/>
      <c r="C65" s="152"/>
      <c r="D65" s="153" t="s">
        <v>850</v>
      </c>
      <c r="E65" s="154"/>
      <c r="F65" s="154"/>
      <c r="G65" s="154"/>
      <c r="H65" s="154"/>
      <c r="I65" s="155"/>
      <c r="J65" s="156">
        <f>J174</f>
        <v>0</v>
      </c>
      <c r="K65" s="157"/>
    </row>
    <row r="66" spans="2:11" s="9" customFormat="1" ht="19.899999999999999" customHeight="1">
      <c r="B66" s="151"/>
      <c r="C66" s="152"/>
      <c r="D66" s="153" t="s">
        <v>126</v>
      </c>
      <c r="E66" s="154"/>
      <c r="F66" s="154"/>
      <c r="G66" s="154"/>
      <c r="H66" s="154"/>
      <c r="I66" s="155"/>
      <c r="J66" s="156">
        <f>J240</f>
        <v>0</v>
      </c>
      <c r="K66" s="157"/>
    </row>
    <row r="67" spans="2:11" s="9" customFormat="1" ht="19.899999999999999" customHeight="1">
      <c r="B67" s="151"/>
      <c r="C67" s="152"/>
      <c r="D67" s="153" t="s">
        <v>127</v>
      </c>
      <c r="E67" s="154"/>
      <c r="F67" s="154"/>
      <c r="G67" s="154"/>
      <c r="H67" s="154"/>
      <c r="I67" s="155"/>
      <c r="J67" s="156">
        <f>J374</f>
        <v>0</v>
      </c>
      <c r="K67" s="157"/>
    </row>
    <row r="68" spans="2:11" s="9" customFormat="1" ht="19.899999999999999" customHeight="1">
      <c r="B68" s="151"/>
      <c r="C68" s="152"/>
      <c r="D68" s="153" t="s">
        <v>128</v>
      </c>
      <c r="E68" s="154"/>
      <c r="F68" s="154"/>
      <c r="G68" s="154"/>
      <c r="H68" s="154"/>
      <c r="I68" s="155"/>
      <c r="J68" s="156">
        <f>J557</f>
        <v>0</v>
      </c>
      <c r="K68" s="157"/>
    </row>
    <row r="69" spans="2:11" s="9" customFormat="1" ht="19.899999999999999" customHeight="1">
      <c r="B69" s="151"/>
      <c r="C69" s="152"/>
      <c r="D69" s="153" t="s">
        <v>129</v>
      </c>
      <c r="E69" s="154"/>
      <c r="F69" s="154"/>
      <c r="G69" s="154"/>
      <c r="H69" s="154"/>
      <c r="I69" s="155"/>
      <c r="J69" s="156">
        <f>J577</f>
        <v>0</v>
      </c>
      <c r="K69" s="157"/>
    </row>
    <row r="70" spans="2:11" s="8" customFormat="1" ht="24.95" customHeight="1">
      <c r="B70" s="144"/>
      <c r="C70" s="145"/>
      <c r="D70" s="146" t="s">
        <v>130</v>
      </c>
      <c r="E70" s="147"/>
      <c r="F70" s="147"/>
      <c r="G70" s="147"/>
      <c r="H70" s="147"/>
      <c r="I70" s="148"/>
      <c r="J70" s="149">
        <f>J580</f>
        <v>0</v>
      </c>
      <c r="K70" s="150"/>
    </row>
    <row r="71" spans="2:11" s="9" customFormat="1" ht="19.899999999999999" customHeight="1">
      <c r="B71" s="151"/>
      <c r="C71" s="152"/>
      <c r="D71" s="153" t="s">
        <v>131</v>
      </c>
      <c r="E71" s="154"/>
      <c r="F71" s="154"/>
      <c r="G71" s="154"/>
      <c r="H71" s="154"/>
      <c r="I71" s="155"/>
      <c r="J71" s="156">
        <f>J581</f>
        <v>0</v>
      </c>
      <c r="K71" s="157"/>
    </row>
    <row r="72" spans="2:11" s="9" customFormat="1" ht="19.899999999999999" customHeight="1">
      <c r="B72" s="151"/>
      <c r="C72" s="152"/>
      <c r="D72" s="153" t="s">
        <v>851</v>
      </c>
      <c r="E72" s="154"/>
      <c r="F72" s="154"/>
      <c r="G72" s="154"/>
      <c r="H72" s="154"/>
      <c r="I72" s="155"/>
      <c r="J72" s="156">
        <f>J613</f>
        <v>0</v>
      </c>
      <c r="K72" s="157"/>
    </row>
    <row r="73" spans="2:11" s="9" customFormat="1" ht="19.899999999999999" customHeight="1">
      <c r="B73" s="151"/>
      <c r="C73" s="152"/>
      <c r="D73" s="153" t="s">
        <v>852</v>
      </c>
      <c r="E73" s="154"/>
      <c r="F73" s="154"/>
      <c r="G73" s="154"/>
      <c r="H73" s="154"/>
      <c r="I73" s="155"/>
      <c r="J73" s="156">
        <f>J628</f>
        <v>0</v>
      </c>
      <c r="K73" s="157"/>
    </row>
    <row r="74" spans="2:11" s="9" customFormat="1" ht="19.899999999999999" customHeight="1">
      <c r="B74" s="151"/>
      <c r="C74" s="152"/>
      <c r="D74" s="153" t="s">
        <v>134</v>
      </c>
      <c r="E74" s="154"/>
      <c r="F74" s="154"/>
      <c r="G74" s="154"/>
      <c r="H74" s="154"/>
      <c r="I74" s="155"/>
      <c r="J74" s="156">
        <f>J711</f>
        <v>0</v>
      </c>
      <c r="K74" s="157"/>
    </row>
    <row r="75" spans="2:11" s="9" customFormat="1" ht="19.899999999999999" customHeight="1">
      <c r="B75" s="151"/>
      <c r="C75" s="152"/>
      <c r="D75" s="153" t="s">
        <v>135</v>
      </c>
      <c r="E75" s="154"/>
      <c r="F75" s="154"/>
      <c r="G75" s="154"/>
      <c r="H75" s="154"/>
      <c r="I75" s="155"/>
      <c r="J75" s="156">
        <f>J732</f>
        <v>0</v>
      </c>
      <c r="K75" s="157"/>
    </row>
    <row r="76" spans="2:11" s="8" customFormat="1" ht="24.95" customHeight="1">
      <c r="B76" s="144"/>
      <c r="C76" s="145"/>
      <c r="D76" s="146" t="s">
        <v>853</v>
      </c>
      <c r="E76" s="147"/>
      <c r="F76" s="147"/>
      <c r="G76" s="147"/>
      <c r="H76" s="147"/>
      <c r="I76" s="148"/>
      <c r="J76" s="149">
        <f>J802</f>
        <v>0</v>
      </c>
      <c r="K76" s="150"/>
    </row>
    <row r="77" spans="2:11" s="9" customFormat="1" ht="19.899999999999999" customHeight="1">
      <c r="B77" s="151"/>
      <c r="C77" s="152"/>
      <c r="D77" s="153" t="s">
        <v>854</v>
      </c>
      <c r="E77" s="154"/>
      <c r="F77" s="154"/>
      <c r="G77" s="154"/>
      <c r="H77" s="154"/>
      <c r="I77" s="155"/>
      <c r="J77" s="156">
        <f>J803</f>
        <v>0</v>
      </c>
      <c r="K77" s="157"/>
    </row>
    <row r="78" spans="2:11" s="1" customFormat="1" ht="21.75" customHeight="1">
      <c r="B78" s="43"/>
      <c r="C78" s="44"/>
      <c r="D78" s="44"/>
      <c r="E78" s="44"/>
      <c r="F78" s="44"/>
      <c r="G78" s="44"/>
      <c r="H78" s="44"/>
      <c r="I78" s="115"/>
      <c r="J78" s="44"/>
      <c r="K78" s="47"/>
    </row>
    <row r="79" spans="2:11" s="1" customFormat="1" ht="6.95" customHeight="1">
      <c r="B79" s="58"/>
      <c r="C79" s="59"/>
      <c r="D79" s="59"/>
      <c r="E79" s="59"/>
      <c r="F79" s="59"/>
      <c r="G79" s="59"/>
      <c r="H79" s="59"/>
      <c r="I79" s="136"/>
      <c r="J79" s="59"/>
      <c r="K79" s="60"/>
    </row>
    <row r="83" spans="2:12" s="1" customFormat="1" ht="6.95" customHeight="1">
      <c r="B83" s="61"/>
      <c r="C83" s="62"/>
      <c r="D83" s="62"/>
      <c r="E83" s="62"/>
      <c r="F83" s="62"/>
      <c r="G83" s="62"/>
      <c r="H83" s="62"/>
      <c r="I83" s="137"/>
      <c r="J83" s="62"/>
      <c r="K83" s="62"/>
      <c r="L83" s="43"/>
    </row>
    <row r="84" spans="2:12" s="1" customFormat="1" ht="36.950000000000003" customHeight="1">
      <c r="B84" s="43"/>
      <c r="C84" s="63" t="s">
        <v>136</v>
      </c>
      <c r="L84" s="43"/>
    </row>
    <row r="85" spans="2:12" s="1" customFormat="1" ht="6.95" customHeight="1">
      <c r="B85" s="43"/>
      <c r="L85" s="43"/>
    </row>
    <row r="86" spans="2:12" s="1" customFormat="1" ht="14.45" customHeight="1">
      <c r="B86" s="43"/>
      <c r="C86" s="65" t="s">
        <v>19</v>
      </c>
      <c r="L86" s="43"/>
    </row>
    <row r="87" spans="2:12" s="1" customFormat="1" ht="22.5" customHeight="1">
      <c r="B87" s="43"/>
      <c r="E87" s="386" t="str">
        <f>E7</f>
        <v>AQUACENTRUM TEPLICE - DĚTSKÝ SVĚT</v>
      </c>
      <c r="F87" s="387"/>
      <c r="G87" s="387"/>
      <c r="H87" s="387"/>
      <c r="L87" s="43"/>
    </row>
    <row r="88" spans="2:12" ht="15">
      <c r="B88" s="29"/>
      <c r="C88" s="65" t="s">
        <v>113</v>
      </c>
      <c r="L88" s="29"/>
    </row>
    <row r="89" spans="2:12" s="1" customFormat="1" ht="22.5" customHeight="1">
      <c r="B89" s="43"/>
      <c r="E89" s="386" t="s">
        <v>114</v>
      </c>
      <c r="F89" s="388"/>
      <c r="G89" s="388"/>
      <c r="H89" s="388"/>
      <c r="L89" s="43"/>
    </row>
    <row r="90" spans="2:12" s="1" customFormat="1" ht="14.45" customHeight="1">
      <c r="B90" s="43"/>
      <c r="C90" s="65" t="s">
        <v>115</v>
      </c>
      <c r="L90" s="43"/>
    </row>
    <row r="91" spans="2:12" s="1" customFormat="1" ht="23.25" customHeight="1">
      <c r="B91" s="43"/>
      <c r="E91" s="352" t="str">
        <f>E11</f>
        <v>02 - SO 100.02 - Stavební úpravy (vestavba výtahu a schodiště)</v>
      </c>
      <c r="F91" s="388"/>
      <c r="G91" s="388"/>
      <c r="H91" s="388"/>
      <c r="L91" s="43"/>
    </row>
    <row r="92" spans="2:12" s="1" customFormat="1" ht="6.95" customHeight="1">
      <c r="B92" s="43"/>
      <c r="L92" s="43"/>
    </row>
    <row r="93" spans="2:12" s="1" customFormat="1" ht="18" customHeight="1">
      <c r="B93" s="43"/>
      <c r="C93" s="65" t="s">
        <v>25</v>
      </c>
      <c r="F93" s="158" t="str">
        <f>F14</f>
        <v>Teplice</v>
      </c>
      <c r="I93" s="159" t="s">
        <v>27</v>
      </c>
      <c r="J93" s="69" t="str">
        <f>IF(J14="","",J14)</f>
        <v>10.11.2016</v>
      </c>
      <c r="L93" s="43"/>
    </row>
    <row r="94" spans="2:12" s="1" customFormat="1" ht="6.95" customHeight="1">
      <c r="B94" s="43"/>
      <c r="L94" s="43"/>
    </row>
    <row r="95" spans="2:12" s="1" customFormat="1" ht="15">
      <c r="B95" s="43"/>
      <c r="C95" s="65" t="s">
        <v>33</v>
      </c>
      <c r="F95" s="158" t="str">
        <f>E17</f>
        <v>AQUACENTRUM TEPLICE</v>
      </c>
      <c r="I95" s="159" t="s">
        <v>40</v>
      </c>
      <c r="J95" s="158" t="str">
        <f>E23</f>
        <v>PROJEKTY CZ, s.r.o.</v>
      </c>
      <c r="L95" s="43"/>
    </row>
    <row r="96" spans="2:12" s="1" customFormat="1" ht="14.45" customHeight="1">
      <c r="B96" s="43"/>
      <c r="C96" s="65" t="s">
        <v>38</v>
      </c>
      <c r="F96" s="158" t="str">
        <f>IF(E20="","",E20)</f>
        <v/>
      </c>
      <c r="L96" s="43"/>
    </row>
    <row r="97" spans="2:65" s="1" customFormat="1" ht="10.35" customHeight="1">
      <c r="B97" s="43"/>
      <c r="L97" s="43"/>
    </row>
    <row r="98" spans="2:65" s="10" customFormat="1" ht="29.25" customHeight="1">
      <c r="B98" s="160"/>
      <c r="C98" s="161" t="s">
        <v>137</v>
      </c>
      <c r="D98" s="162" t="s">
        <v>67</v>
      </c>
      <c r="E98" s="162" t="s">
        <v>63</v>
      </c>
      <c r="F98" s="162" t="s">
        <v>138</v>
      </c>
      <c r="G98" s="162" t="s">
        <v>139</v>
      </c>
      <c r="H98" s="162" t="s">
        <v>140</v>
      </c>
      <c r="I98" s="163" t="s">
        <v>141</v>
      </c>
      <c r="J98" s="162" t="s">
        <v>119</v>
      </c>
      <c r="K98" s="164" t="s">
        <v>142</v>
      </c>
      <c r="L98" s="160"/>
      <c r="M98" s="75" t="s">
        <v>143</v>
      </c>
      <c r="N98" s="76" t="s">
        <v>52</v>
      </c>
      <c r="O98" s="76" t="s">
        <v>144</v>
      </c>
      <c r="P98" s="76" t="s">
        <v>145</v>
      </c>
      <c r="Q98" s="76" t="s">
        <v>146</v>
      </c>
      <c r="R98" s="76" t="s">
        <v>147</v>
      </c>
      <c r="S98" s="76" t="s">
        <v>148</v>
      </c>
      <c r="T98" s="77" t="s">
        <v>149</v>
      </c>
    </row>
    <row r="99" spans="2:65" s="1" customFormat="1" ht="29.25" customHeight="1">
      <c r="B99" s="43"/>
      <c r="C99" s="79" t="s">
        <v>120</v>
      </c>
      <c r="J99" s="165">
        <f>BK99</f>
        <v>0</v>
      </c>
      <c r="L99" s="43"/>
      <c r="M99" s="78"/>
      <c r="N99" s="70"/>
      <c r="O99" s="70"/>
      <c r="P99" s="166">
        <f>P100+P580+P802</f>
        <v>0</v>
      </c>
      <c r="Q99" s="70"/>
      <c r="R99" s="166">
        <f>R100+R580+R802</f>
        <v>65.624072079999991</v>
      </c>
      <c r="S99" s="70"/>
      <c r="T99" s="167">
        <f>T100+T580+T802</f>
        <v>8.2625996700000002</v>
      </c>
      <c r="AT99" s="25" t="s">
        <v>81</v>
      </c>
      <c r="AU99" s="25" t="s">
        <v>121</v>
      </c>
      <c r="BK99" s="168">
        <f>BK100+BK580+BK802</f>
        <v>0</v>
      </c>
    </row>
    <row r="100" spans="2:65" s="11" customFormat="1" ht="37.35" customHeight="1">
      <c r="B100" s="169"/>
      <c r="D100" s="170" t="s">
        <v>81</v>
      </c>
      <c r="E100" s="171" t="s">
        <v>150</v>
      </c>
      <c r="F100" s="171" t="s">
        <v>151</v>
      </c>
      <c r="I100" s="172"/>
      <c r="J100" s="173">
        <f>BK100</f>
        <v>0</v>
      </c>
      <c r="L100" s="169"/>
      <c r="M100" s="174"/>
      <c r="N100" s="175"/>
      <c r="O100" s="175"/>
      <c r="P100" s="176">
        <f>P101+P125+P144+P174+P240+P374+P557+P577</f>
        <v>0</v>
      </c>
      <c r="Q100" s="175"/>
      <c r="R100" s="176">
        <f>R101+R125+R144+R174+R240+R374+R557+R577</f>
        <v>63.742397749999995</v>
      </c>
      <c r="S100" s="175"/>
      <c r="T100" s="177">
        <f>T101+T125+T144+T174+T240+T374+T557+T577</f>
        <v>7.9129699999999996</v>
      </c>
      <c r="AR100" s="170" t="s">
        <v>45</v>
      </c>
      <c r="AT100" s="178" t="s">
        <v>81</v>
      </c>
      <c r="AU100" s="178" t="s">
        <v>82</v>
      </c>
      <c r="AY100" s="170" t="s">
        <v>152</v>
      </c>
      <c r="BK100" s="179">
        <f>BK101+BK125+BK144+BK174+BK240+BK374+BK557+BK577</f>
        <v>0</v>
      </c>
    </row>
    <row r="101" spans="2:65" s="11" customFormat="1" ht="19.899999999999999" customHeight="1">
      <c r="B101" s="169"/>
      <c r="D101" s="180" t="s">
        <v>81</v>
      </c>
      <c r="E101" s="181" t="s">
        <v>45</v>
      </c>
      <c r="F101" s="181" t="s">
        <v>153</v>
      </c>
      <c r="I101" s="172"/>
      <c r="J101" s="182">
        <f>BK101</f>
        <v>0</v>
      </c>
      <c r="L101" s="169"/>
      <c r="M101" s="174"/>
      <c r="N101" s="175"/>
      <c r="O101" s="175"/>
      <c r="P101" s="176">
        <f>SUM(P102:P124)</f>
        <v>0</v>
      </c>
      <c r="Q101" s="175"/>
      <c r="R101" s="176">
        <f>SUM(R102:R124)</f>
        <v>0</v>
      </c>
      <c r="S101" s="175"/>
      <c r="T101" s="177">
        <f>SUM(T102:T124)</f>
        <v>0</v>
      </c>
      <c r="AR101" s="170" t="s">
        <v>45</v>
      </c>
      <c r="AT101" s="178" t="s">
        <v>81</v>
      </c>
      <c r="AU101" s="178" t="s">
        <v>45</v>
      </c>
      <c r="AY101" s="170" t="s">
        <v>152</v>
      </c>
      <c r="BK101" s="179">
        <f>SUM(BK102:BK124)</f>
        <v>0</v>
      </c>
    </row>
    <row r="102" spans="2:65" s="1" customFormat="1" ht="31.5" customHeight="1">
      <c r="B102" s="183"/>
      <c r="C102" s="184" t="s">
        <v>45</v>
      </c>
      <c r="D102" s="184" t="s">
        <v>154</v>
      </c>
      <c r="E102" s="185" t="s">
        <v>155</v>
      </c>
      <c r="F102" s="186" t="s">
        <v>156</v>
      </c>
      <c r="G102" s="187" t="s">
        <v>157</v>
      </c>
      <c r="H102" s="188">
        <v>4.0510000000000002</v>
      </c>
      <c r="I102" s="189"/>
      <c r="J102" s="190">
        <f>ROUND(I102*H102,2)</f>
        <v>0</v>
      </c>
      <c r="K102" s="186" t="s">
        <v>158</v>
      </c>
      <c r="L102" s="43"/>
      <c r="M102" s="191" t="s">
        <v>5</v>
      </c>
      <c r="N102" s="192" t="s">
        <v>53</v>
      </c>
      <c r="O102" s="44"/>
      <c r="P102" s="193">
        <f>O102*H102</f>
        <v>0</v>
      </c>
      <c r="Q102" s="193">
        <v>0</v>
      </c>
      <c r="R102" s="193">
        <f>Q102*H102</f>
        <v>0</v>
      </c>
      <c r="S102" s="193">
        <v>0</v>
      </c>
      <c r="T102" s="194">
        <f>S102*H102</f>
        <v>0</v>
      </c>
      <c r="AR102" s="25" t="s">
        <v>159</v>
      </c>
      <c r="AT102" s="25" t="s">
        <v>154</v>
      </c>
      <c r="AU102" s="25" t="s">
        <v>89</v>
      </c>
      <c r="AY102" s="25" t="s">
        <v>152</v>
      </c>
      <c r="BE102" s="195">
        <f>IF(N102="základní",J102,0)</f>
        <v>0</v>
      </c>
      <c r="BF102" s="195">
        <f>IF(N102="snížená",J102,0)</f>
        <v>0</v>
      </c>
      <c r="BG102" s="195">
        <f>IF(N102="zákl. přenesená",J102,0)</f>
        <v>0</v>
      </c>
      <c r="BH102" s="195">
        <f>IF(N102="sníž. přenesená",J102,0)</f>
        <v>0</v>
      </c>
      <c r="BI102" s="195">
        <f>IF(N102="nulová",J102,0)</f>
        <v>0</v>
      </c>
      <c r="BJ102" s="25" t="s">
        <v>45</v>
      </c>
      <c r="BK102" s="195">
        <f>ROUND(I102*H102,2)</f>
        <v>0</v>
      </c>
      <c r="BL102" s="25" t="s">
        <v>159</v>
      </c>
      <c r="BM102" s="25" t="s">
        <v>855</v>
      </c>
    </row>
    <row r="103" spans="2:65" s="1" customFormat="1" ht="40.5">
      <c r="B103" s="43"/>
      <c r="D103" s="196" t="s">
        <v>161</v>
      </c>
      <c r="F103" s="197" t="s">
        <v>162</v>
      </c>
      <c r="I103" s="198"/>
      <c r="L103" s="43"/>
      <c r="M103" s="199"/>
      <c r="N103" s="44"/>
      <c r="O103" s="44"/>
      <c r="P103" s="44"/>
      <c r="Q103" s="44"/>
      <c r="R103" s="44"/>
      <c r="S103" s="44"/>
      <c r="T103" s="72"/>
      <c r="AT103" s="25" t="s">
        <v>161</v>
      </c>
      <c r="AU103" s="25" t="s">
        <v>89</v>
      </c>
    </row>
    <row r="104" spans="2:65" s="12" customFormat="1">
      <c r="B104" s="200"/>
      <c r="D104" s="196" t="s">
        <v>163</v>
      </c>
      <c r="E104" s="201" t="s">
        <v>5</v>
      </c>
      <c r="F104" s="202" t="s">
        <v>357</v>
      </c>
      <c r="H104" s="203" t="s">
        <v>5</v>
      </c>
      <c r="I104" s="204"/>
      <c r="L104" s="200"/>
      <c r="M104" s="205"/>
      <c r="N104" s="206"/>
      <c r="O104" s="206"/>
      <c r="P104" s="206"/>
      <c r="Q104" s="206"/>
      <c r="R104" s="206"/>
      <c r="S104" s="206"/>
      <c r="T104" s="207"/>
      <c r="AT104" s="203" t="s">
        <v>163</v>
      </c>
      <c r="AU104" s="203" t="s">
        <v>89</v>
      </c>
      <c r="AV104" s="12" t="s">
        <v>45</v>
      </c>
      <c r="AW104" s="12" t="s">
        <v>42</v>
      </c>
      <c r="AX104" s="12" t="s">
        <v>82</v>
      </c>
      <c r="AY104" s="203" t="s">
        <v>152</v>
      </c>
    </row>
    <row r="105" spans="2:65" s="12" customFormat="1">
      <c r="B105" s="200"/>
      <c r="D105" s="196" t="s">
        <v>163</v>
      </c>
      <c r="E105" s="201" t="s">
        <v>5</v>
      </c>
      <c r="F105" s="202" t="s">
        <v>856</v>
      </c>
      <c r="H105" s="203" t="s">
        <v>5</v>
      </c>
      <c r="I105" s="204"/>
      <c r="L105" s="200"/>
      <c r="M105" s="205"/>
      <c r="N105" s="206"/>
      <c r="O105" s="206"/>
      <c r="P105" s="206"/>
      <c r="Q105" s="206"/>
      <c r="R105" s="206"/>
      <c r="S105" s="206"/>
      <c r="T105" s="207"/>
      <c r="AT105" s="203" t="s">
        <v>163</v>
      </c>
      <c r="AU105" s="203" t="s">
        <v>89</v>
      </c>
      <c r="AV105" s="12" t="s">
        <v>45</v>
      </c>
      <c r="AW105" s="12" t="s">
        <v>42</v>
      </c>
      <c r="AX105" s="12" t="s">
        <v>82</v>
      </c>
      <c r="AY105" s="203" t="s">
        <v>152</v>
      </c>
    </row>
    <row r="106" spans="2:65" s="13" customFormat="1">
      <c r="B106" s="208"/>
      <c r="D106" s="196" t="s">
        <v>163</v>
      </c>
      <c r="E106" s="209" t="s">
        <v>5</v>
      </c>
      <c r="F106" s="210" t="s">
        <v>857</v>
      </c>
      <c r="H106" s="211">
        <v>4.0510000000000002</v>
      </c>
      <c r="I106" s="212"/>
      <c r="L106" s="208"/>
      <c r="M106" s="213"/>
      <c r="N106" s="214"/>
      <c r="O106" s="214"/>
      <c r="P106" s="214"/>
      <c r="Q106" s="214"/>
      <c r="R106" s="214"/>
      <c r="S106" s="214"/>
      <c r="T106" s="215"/>
      <c r="AT106" s="209" t="s">
        <v>163</v>
      </c>
      <c r="AU106" s="209" t="s">
        <v>89</v>
      </c>
      <c r="AV106" s="13" t="s">
        <v>89</v>
      </c>
      <c r="AW106" s="13" t="s">
        <v>42</v>
      </c>
      <c r="AX106" s="13" t="s">
        <v>82</v>
      </c>
      <c r="AY106" s="209" t="s">
        <v>152</v>
      </c>
    </row>
    <row r="107" spans="2:65" s="15" customFormat="1">
      <c r="B107" s="224"/>
      <c r="D107" s="225" t="s">
        <v>163</v>
      </c>
      <c r="E107" s="226" t="s">
        <v>5</v>
      </c>
      <c r="F107" s="227" t="s">
        <v>170</v>
      </c>
      <c r="H107" s="228">
        <v>4.0510000000000002</v>
      </c>
      <c r="I107" s="229"/>
      <c r="L107" s="224"/>
      <c r="M107" s="230"/>
      <c r="N107" s="231"/>
      <c r="O107" s="231"/>
      <c r="P107" s="231"/>
      <c r="Q107" s="231"/>
      <c r="R107" s="231"/>
      <c r="S107" s="231"/>
      <c r="T107" s="232"/>
      <c r="AT107" s="233" t="s">
        <v>163</v>
      </c>
      <c r="AU107" s="233" t="s">
        <v>89</v>
      </c>
      <c r="AV107" s="15" t="s">
        <v>159</v>
      </c>
      <c r="AW107" s="15" t="s">
        <v>42</v>
      </c>
      <c r="AX107" s="15" t="s">
        <v>45</v>
      </c>
      <c r="AY107" s="233" t="s">
        <v>152</v>
      </c>
    </row>
    <row r="108" spans="2:65" s="1" customFormat="1" ht="44.25" customHeight="1">
      <c r="B108" s="183"/>
      <c r="C108" s="184" t="s">
        <v>89</v>
      </c>
      <c r="D108" s="184" t="s">
        <v>154</v>
      </c>
      <c r="E108" s="185" t="s">
        <v>171</v>
      </c>
      <c r="F108" s="186" t="s">
        <v>172</v>
      </c>
      <c r="G108" s="187" t="s">
        <v>157</v>
      </c>
      <c r="H108" s="188">
        <v>4.0510000000000002</v>
      </c>
      <c r="I108" s="189"/>
      <c r="J108" s="190">
        <f>ROUND(I108*H108,2)</f>
        <v>0</v>
      </c>
      <c r="K108" s="186" t="s">
        <v>158</v>
      </c>
      <c r="L108" s="43"/>
      <c r="M108" s="191" t="s">
        <v>5</v>
      </c>
      <c r="N108" s="192" t="s">
        <v>53</v>
      </c>
      <c r="O108" s="44"/>
      <c r="P108" s="193">
        <f>O108*H108</f>
        <v>0</v>
      </c>
      <c r="Q108" s="193">
        <v>0</v>
      </c>
      <c r="R108" s="193">
        <f>Q108*H108</f>
        <v>0</v>
      </c>
      <c r="S108" s="193">
        <v>0</v>
      </c>
      <c r="T108" s="194">
        <f>S108*H108</f>
        <v>0</v>
      </c>
      <c r="AR108" s="25" t="s">
        <v>159</v>
      </c>
      <c r="AT108" s="25" t="s">
        <v>154</v>
      </c>
      <c r="AU108" s="25" t="s">
        <v>89</v>
      </c>
      <c r="AY108" s="25" t="s">
        <v>152</v>
      </c>
      <c r="BE108" s="195">
        <f>IF(N108="základní",J108,0)</f>
        <v>0</v>
      </c>
      <c r="BF108" s="195">
        <f>IF(N108="snížená",J108,0)</f>
        <v>0</v>
      </c>
      <c r="BG108" s="195">
        <f>IF(N108="zákl. přenesená",J108,0)</f>
        <v>0</v>
      </c>
      <c r="BH108" s="195">
        <f>IF(N108="sníž. přenesená",J108,0)</f>
        <v>0</v>
      </c>
      <c r="BI108" s="195">
        <f>IF(N108="nulová",J108,0)</f>
        <v>0</v>
      </c>
      <c r="BJ108" s="25" t="s">
        <v>45</v>
      </c>
      <c r="BK108" s="195">
        <f>ROUND(I108*H108,2)</f>
        <v>0</v>
      </c>
      <c r="BL108" s="25" t="s">
        <v>159</v>
      </c>
      <c r="BM108" s="25" t="s">
        <v>858</v>
      </c>
    </row>
    <row r="109" spans="2:65" s="12" customFormat="1">
      <c r="B109" s="200"/>
      <c r="D109" s="196" t="s">
        <v>163</v>
      </c>
      <c r="E109" s="201" t="s">
        <v>5</v>
      </c>
      <c r="F109" s="202" t="s">
        <v>174</v>
      </c>
      <c r="H109" s="203" t="s">
        <v>5</v>
      </c>
      <c r="I109" s="204"/>
      <c r="L109" s="200"/>
      <c r="M109" s="205"/>
      <c r="N109" s="206"/>
      <c r="O109" s="206"/>
      <c r="P109" s="206"/>
      <c r="Q109" s="206"/>
      <c r="R109" s="206"/>
      <c r="S109" s="206"/>
      <c r="T109" s="207"/>
      <c r="AT109" s="203" t="s">
        <v>163</v>
      </c>
      <c r="AU109" s="203" t="s">
        <v>89</v>
      </c>
      <c r="AV109" s="12" t="s">
        <v>45</v>
      </c>
      <c r="AW109" s="12" t="s">
        <v>42</v>
      </c>
      <c r="AX109" s="12" t="s">
        <v>82</v>
      </c>
      <c r="AY109" s="203" t="s">
        <v>152</v>
      </c>
    </row>
    <row r="110" spans="2:65" s="13" customFormat="1">
      <c r="B110" s="208"/>
      <c r="D110" s="196" t="s">
        <v>163</v>
      </c>
      <c r="E110" s="209" t="s">
        <v>5</v>
      </c>
      <c r="F110" s="210" t="s">
        <v>859</v>
      </c>
      <c r="H110" s="211">
        <v>4.0510000000000002</v>
      </c>
      <c r="I110" s="212"/>
      <c r="L110" s="208"/>
      <c r="M110" s="213"/>
      <c r="N110" s="214"/>
      <c r="O110" s="214"/>
      <c r="P110" s="214"/>
      <c r="Q110" s="214"/>
      <c r="R110" s="214"/>
      <c r="S110" s="214"/>
      <c r="T110" s="215"/>
      <c r="AT110" s="209" t="s">
        <v>163</v>
      </c>
      <c r="AU110" s="209" t="s">
        <v>89</v>
      </c>
      <c r="AV110" s="13" t="s">
        <v>89</v>
      </c>
      <c r="AW110" s="13" t="s">
        <v>42</v>
      </c>
      <c r="AX110" s="13" t="s">
        <v>82</v>
      </c>
      <c r="AY110" s="209" t="s">
        <v>152</v>
      </c>
    </row>
    <row r="111" spans="2:65" s="15" customFormat="1">
      <c r="B111" s="224"/>
      <c r="D111" s="225" t="s">
        <v>163</v>
      </c>
      <c r="E111" s="226" t="s">
        <v>5</v>
      </c>
      <c r="F111" s="227" t="s">
        <v>170</v>
      </c>
      <c r="H111" s="228">
        <v>4.0510000000000002</v>
      </c>
      <c r="I111" s="229"/>
      <c r="L111" s="224"/>
      <c r="M111" s="230"/>
      <c r="N111" s="231"/>
      <c r="O111" s="231"/>
      <c r="P111" s="231"/>
      <c r="Q111" s="231"/>
      <c r="R111" s="231"/>
      <c r="S111" s="231"/>
      <c r="T111" s="232"/>
      <c r="AT111" s="233" t="s">
        <v>163</v>
      </c>
      <c r="AU111" s="233" t="s">
        <v>89</v>
      </c>
      <c r="AV111" s="15" t="s">
        <v>159</v>
      </c>
      <c r="AW111" s="15" t="s">
        <v>42</v>
      </c>
      <c r="AX111" s="15" t="s">
        <v>45</v>
      </c>
      <c r="AY111" s="233" t="s">
        <v>152</v>
      </c>
    </row>
    <row r="112" spans="2:65" s="1" customFormat="1" ht="44.25" customHeight="1">
      <c r="B112" s="183"/>
      <c r="C112" s="184" t="s">
        <v>169</v>
      </c>
      <c r="D112" s="184" t="s">
        <v>154</v>
      </c>
      <c r="E112" s="185" t="s">
        <v>176</v>
      </c>
      <c r="F112" s="186" t="s">
        <v>177</v>
      </c>
      <c r="G112" s="187" t="s">
        <v>157</v>
      </c>
      <c r="H112" s="188">
        <v>16.204000000000001</v>
      </c>
      <c r="I112" s="189"/>
      <c r="J112" s="190">
        <f>ROUND(I112*H112,2)</f>
        <v>0</v>
      </c>
      <c r="K112" s="186" t="s">
        <v>158</v>
      </c>
      <c r="L112" s="43"/>
      <c r="M112" s="191" t="s">
        <v>5</v>
      </c>
      <c r="N112" s="192" t="s">
        <v>53</v>
      </c>
      <c r="O112" s="44"/>
      <c r="P112" s="193">
        <f>O112*H112</f>
        <v>0</v>
      </c>
      <c r="Q112" s="193">
        <v>0</v>
      </c>
      <c r="R112" s="193">
        <f>Q112*H112</f>
        <v>0</v>
      </c>
      <c r="S112" s="193">
        <v>0</v>
      </c>
      <c r="T112" s="194">
        <f>S112*H112</f>
        <v>0</v>
      </c>
      <c r="AR112" s="25" t="s">
        <v>159</v>
      </c>
      <c r="AT112" s="25" t="s">
        <v>154</v>
      </c>
      <c r="AU112" s="25" t="s">
        <v>89</v>
      </c>
      <c r="AY112" s="25" t="s">
        <v>152</v>
      </c>
      <c r="BE112" s="195">
        <f>IF(N112="základní",J112,0)</f>
        <v>0</v>
      </c>
      <c r="BF112" s="195">
        <f>IF(N112="snížená",J112,0)</f>
        <v>0</v>
      </c>
      <c r="BG112" s="195">
        <f>IF(N112="zákl. přenesená",J112,0)</f>
        <v>0</v>
      </c>
      <c r="BH112" s="195">
        <f>IF(N112="sníž. přenesená",J112,0)</f>
        <v>0</v>
      </c>
      <c r="BI112" s="195">
        <f>IF(N112="nulová",J112,0)</f>
        <v>0</v>
      </c>
      <c r="BJ112" s="25" t="s">
        <v>45</v>
      </c>
      <c r="BK112" s="195">
        <f>ROUND(I112*H112,2)</f>
        <v>0</v>
      </c>
      <c r="BL112" s="25" t="s">
        <v>159</v>
      </c>
      <c r="BM112" s="25" t="s">
        <v>860</v>
      </c>
    </row>
    <row r="113" spans="2:65" s="13" customFormat="1">
      <c r="B113" s="208"/>
      <c r="D113" s="225" t="s">
        <v>163</v>
      </c>
      <c r="F113" s="234" t="s">
        <v>861</v>
      </c>
      <c r="H113" s="235">
        <v>16.204000000000001</v>
      </c>
      <c r="I113" s="212"/>
      <c r="L113" s="208"/>
      <c r="M113" s="213"/>
      <c r="N113" s="214"/>
      <c r="O113" s="214"/>
      <c r="P113" s="214"/>
      <c r="Q113" s="214"/>
      <c r="R113" s="214"/>
      <c r="S113" s="214"/>
      <c r="T113" s="215"/>
      <c r="AT113" s="209" t="s">
        <v>163</v>
      </c>
      <c r="AU113" s="209" t="s">
        <v>89</v>
      </c>
      <c r="AV113" s="13" t="s">
        <v>89</v>
      </c>
      <c r="AW113" s="13" t="s">
        <v>6</v>
      </c>
      <c r="AX113" s="13" t="s">
        <v>45</v>
      </c>
      <c r="AY113" s="209" t="s">
        <v>152</v>
      </c>
    </row>
    <row r="114" spans="2:65" s="1" customFormat="1" ht="44.25" customHeight="1">
      <c r="B114" s="183"/>
      <c r="C114" s="184" t="s">
        <v>159</v>
      </c>
      <c r="D114" s="184" t="s">
        <v>154</v>
      </c>
      <c r="E114" s="185" t="s">
        <v>180</v>
      </c>
      <c r="F114" s="186" t="s">
        <v>181</v>
      </c>
      <c r="G114" s="187" t="s">
        <v>157</v>
      </c>
      <c r="H114" s="188">
        <v>4.0510000000000002</v>
      </c>
      <c r="I114" s="189"/>
      <c r="J114" s="190">
        <f>ROUND(I114*H114,2)</f>
        <v>0</v>
      </c>
      <c r="K114" s="186" t="s">
        <v>158</v>
      </c>
      <c r="L114" s="43"/>
      <c r="M114" s="191" t="s">
        <v>5</v>
      </c>
      <c r="N114" s="192" t="s">
        <v>53</v>
      </c>
      <c r="O114" s="44"/>
      <c r="P114" s="193">
        <f>O114*H114</f>
        <v>0</v>
      </c>
      <c r="Q114" s="193">
        <v>0</v>
      </c>
      <c r="R114" s="193">
        <f>Q114*H114</f>
        <v>0</v>
      </c>
      <c r="S114" s="193">
        <v>0</v>
      </c>
      <c r="T114" s="194">
        <f>S114*H114</f>
        <v>0</v>
      </c>
      <c r="AR114" s="25" t="s">
        <v>159</v>
      </c>
      <c r="AT114" s="25" t="s">
        <v>154</v>
      </c>
      <c r="AU114" s="25" t="s">
        <v>89</v>
      </c>
      <c r="AY114" s="25" t="s">
        <v>152</v>
      </c>
      <c r="BE114" s="195">
        <f>IF(N114="základní",J114,0)</f>
        <v>0</v>
      </c>
      <c r="BF114" s="195">
        <f>IF(N114="snížená",J114,0)</f>
        <v>0</v>
      </c>
      <c r="BG114" s="195">
        <f>IF(N114="zákl. přenesená",J114,0)</f>
        <v>0</v>
      </c>
      <c r="BH114" s="195">
        <f>IF(N114="sníž. přenesená",J114,0)</f>
        <v>0</v>
      </c>
      <c r="BI114" s="195">
        <f>IF(N114="nulová",J114,0)</f>
        <v>0</v>
      </c>
      <c r="BJ114" s="25" t="s">
        <v>45</v>
      </c>
      <c r="BK114" s="195">
        <f>ROUND(I114*H114,2)</f>
        <v>0</v>
      </c>
      <c r="BL114" s="25" t="s">
        <v>159</v>
      </c>
      <c r="BM114" s="25" t="s">
        <v>862</v>
      </c>
    </row>
    <row r="115" spans="2:65" s="1" customFormat="1" ht="175.5">
      <c r="B115" s="43"/>
      <c r="D115" s="196" t="s">
        <v>161</v>
      </c>
      <c r="F115" s="197" t="s">
        <v>183</v>
      </c>
      <c r="I115" s="198"/>
      <c r="L115" s="43"/>
      <c r="M115" s="199"/>
      <c r="N115" s="44"/>
      <c r="O115" s="44"/>
      <c r="P115" s="44"/>
      <c r="Q115" s="44"/>
      <c r="R115" s="44"/>
      <c r="S115" s="44"/>
      <c r="T115" s="72"/>
      <c r="AT115" s="25" t="s">
        <v>161</v>
      </c>
      <c r="AU115" s="25" t="s">
        <v>89</v>
      </c>
    </row>
    <row r="116" spans="2:65" s="12" customFormat="1">
      <c r="B116" s="200"/>
      <c r="D116" s="196" t="s">
        <v>163</v>
      </c>
      <c r="E116" s="201" t="s">
        <v>5</v>
      </c>
      <c r="F116" s="202" t="s">
        <v>184</v>
      </c>
      <c r="H116" s="203" t="s">
        <v>5</v>
      </c>
      <c r="I116" s="204"/>
      <c r="L116" s="200"/>
      <c r="M116" s="205"/>
      <c r="N116" s="206"/>
      <c r="O116" s="206"/>
      <c r="P116" s="206"/>
      <c r="Q116" s="206"/>
      <c r="R116" s="206"/>
      <c r="S116" s="206"/>
      <c r="T116" s="207"/>
      <c r="AT116" s="203" t="s">
        <v>163</v>
      </c>
      <c r="AU116" s="203" t="s">
        <v>89</v>
      </c>
      <c r="AV116" s="12" t="s">
        <v>45</v>
      </c>
      <c r="AW116" s="12" t="s">
        <v>42</v>
      </c>
      <c r="AX116" s="12" t="s">
        <v>82</v>
      </c>
      <c r="AY116" s="203" t="s">
        <v>152</v>
      </c>
    </row>
    <row r="117" spans="2:65" s="13" customFormat="1">
      <c r="B117" s="208"/>
      <c r="D117" s="196" t="s">
        <v>163</v>
      </c>
      <c r="E117" s="209" t="s">
        <v>5</v>
      </c>
      <c r="F117" s="210" t="s">
        <v>859</v>
      </c>
      <c r="H117" s="211">
        <v>4.0510000000000002</v>
      </c>
      <c r="I117" s="212"/>
      <c r="L117" s="208"/>
      <c r="M117" s="213"/>
      <c r="N117" s="214"/>
      <c r="O117" s="214"/>
      <c r="P117" s="214"/>
      <c r="Q117" s="214"/>
      <c r="R117" s="214"/>
      <c r="S117" s="214"/>
      <c r="T117" s="215"/>
      <c r="AT117" s="209" t="s">
        <v>163</v>
      </c>
      <c r="AU117" s="209" t="s">
        <v>89</v>
      </c>
      <c r="AV117" s="13" t="s">
        <v>89</v>
      </c>
      <c r="AW117" s="13" t="s">
        <v>42</v>
      </c>
      <c r="AX117" s="13" t="s">
        <v>82</v>
      </c>
      <c r="AY117" s="209" t="s">
        <v>152</v>
      </c>
    </row>
    <row r="118" spans="2:65" s="15" customFormat="1">
      <c r="B118" s="224"/>
      <c r="D118" s="225" t="s">
        <v>163</v>
      </c>
      <c r="E118" s="226" t="s">
        <v>5</v>
      </c>
      <c r="F118" s="227" t="s">
        <v>170</v>
      </c>
      <c r="H118" s="228">
        <v>4.0510000000000002</v>
      </c>
      <c r="I118" s="229"/>
      <c r="L118" s="224"/>
      <c r="M118" s="230"/>
      <c r="N118" s="231"/>
      <c r="O118" s="231"/>
      <c r="P118" s="231"/>
      <c r="Q118" s="231"/>
      <c r="R118" s="231"/>
      <c r="S118" s="231"/>
      <c r="T118" s="232"/>
      <c r="AT118" s="233" t="s">
        <v>163</v>
      </c>
      <c r="AU118" s="233" t="s">
        <v>89</v>
      </c>
      <c r="AV118" s="15" t="s">
        <v>159</v>
      </c>
      <c r="AW118" s="15" t="s">
        <v>42</v>
      </c>
      <c r="AX118" s="15" t="s">
        <v>45</v>
      </c>
      <c r="AY118" s="233" t="s">
        <v>152</v>
      </c>
    </row>
    <row r="119" spans="2:65" s="1" customFormat="1" ht="44.25" customHeight="1">
      <c r="B119" s="183"/>
      <c r="C119" s="184" t="s">
        <v>185</v>
      </c>
      <c r="D119" s="184" t="s">
        <v>154</v>
      </c>
      <c r="E119" s="185" t="s">
        <v>186</v>
      </c>
      <c r="F119" s="186" t="s">
        <v>187</v>
      </c>
      <c r="G119" s="187" t="s">
        <v>157</v>
      </c>
      <c r="H119" s="188">
        <v>20.254999999999999</v>
      </c>
      <c r="I119" s="189"/>
      <c r="J119" s="190">
        <f>ROUND(I119*H119,2)</f>
        <v>0</v>
      </c>
      <c r="K119" s="186" t="s">
        <v>158</v>
      </c>
      <c r="L119" s="43"/>
      <c r="M119" s="191" t="s">
        <v>5</v>
      </c>
      <c r="N119" s="192" t="s">
        <v>53</v>
      </c>
      <c r="O119" s="44"/>
      <c r="P119" s="193">
        <f>O119*H119</f>
        <v>0</v>
      </c>
      <c r="Q119" s="193">
        <v>0</v>
      </c>
      <c r="R119" s="193">
        <f>Q119*H119</f>
        <v>0</v>
      </c>
      <c r="S119" s="193">
        <v>0</v>
      </c>
      <c r="T119" s="194">
        <f>S119*H119</f>
        <v>0</v>
      </c>
      <c r="AR119" s="25" t="s">
        <v>159</v>
      </c>
      <c r="AT119" s="25" t="s">
        <v>154</v>
      </c>
      <c r="AU119" s="25" t="s">
        <v>89</v>
      </c>
      <c r="AY119" s="25" t="s">
        <v>152</v>
      </c>
      <c r="BE119" s="195">
        <f>IF(N119="základní",J119,0)</f>
        <v>0</v>
      </c>
      <c r="BF119" s="195">
        <f>IF(N119="snížená",J119,0)</f>
        <v>0</v>
      </c>
      <c r="BG119" s="195">
        <f>IF(N119="zákl. přenesená",J119,0)</f>
        <v>0</v>
      </c>
      <c r="BH119" s="195">
        <f>IF(N119="sníž. přenesená",J119,0)</f>
        <v>0</v>
      </c>
      <c r="BI119" s="195">
        <f>IF(N119="nulová",J119,0)</f>
        <v>0</v>
      </c>
      <c r="BJ119" s="25" t="s">
        <v>45</v>
      </c>
      <c r="BK119" s="195">
        <f>ROUND(I119*H119,2)</f>
        <v>0</v>
      </c>
      <c r="BL119" s="25" t="s">
        <v>159</v>
      </c>
      <c r="BM119" s="25" t="s">
        <v>863</v>
      </c>
    </row>
    <row r="120" spans="2:65" s="1" customFormat="1" ht="175.5">
      <c r="B120" s="43"/>
      <c r="D120" s="196" t="s">
        <v>161</v>
      </c>
      <c r="F120" s="197" t="s">
        <v>183</v>
      </c>
      <c r="I120" s="198"/>
      <c r="L120" s="43"/>
      <c r="M120" s="199"/>
      <c r="N120" s="44"/>
      <c r="O120" s="44"/>
      <c r="P120" s="44"/>
      <c r="Q120" s="44"/>
      <c r="R120" s="44"/>
      <c r="S120" s="44"/>
      <c r="T120" s="72"/>
      <c r="AT120" s="25" t="s">
        <v>161</v>
      </c>
      <c r="AU120" s="25" t="s">
        <v>89</v>
      </c>
    </row>
    <row r="121" spans="2:65" s="13" customFormat="1">
      <c r="B121" s="208"/>
      <c r="D121" s="225" t="s">
        <v>163</v>
      </c>
      <c r="F121" s="234" t="s">
        <v>864</v>
      </c>
      <c r="H121" s="235">
        <v>20.254999999999999</v>
      </c>
      <c r="I121" s="212"/>
      <c r="L121" s="208"/>
      <c r="M121" s="213"/>
      <c r="N121" s="214"/>
      <c r="O121" s="214"/>
      <c r="P121" s="214"/>
      <c r="Q121" s="214"/>
      <c r="R121" s="214"/>
      <c r="S121" s="214"/>
      <c r="T121" s="215"/>
      <c r="AT121" s="209" t="s">
        <v>163</v>
      </c>
      <c r="AU121" s="209" t="s">
        <v>89</v>
      </c>
      <c r="AV121" s="13" t="s">
        <v>89</v>
      </c>
      <c r="AW121" s="13" t="s">
        <v>6</v>
      </c>
      <c r="AX121" s="13" t="s">
        <v>45</v>
      </c>
      <c r="AY121" s="209" t="s">
        <v>152</v>
      </c>
    </row>
    <row r="122" spans="2:65" s="1" customFormat="1" ht="22.5" customHeight="1">
      <c r="B122" s="183"/>
      <c r="C122" s="184" t="s">
        <v>190</v>
      </c>
      <c r="D122" s="184" t="s">
        <v>154</v>
      </c>
      <c r="E122" s="185" t="s">
        <v>191</v>
      </c>
      <c r="F122" s="186" t="s">
        <v>192</v>
      </c>
      <c r="G122" s="187" t="s">
        <v>193</v>
      </c>
      <c r="H122" s="188">
        <v>6.8869999999999996</v>
      </c>
      <c r="I122" s="189"/>
      <c r="J122" s="190">
        <f>ROUND(I122*H122,2)</f>
        <v>0</v>
      </c>
      <c r="K122" s="186" t="s">
        <v>158</v>
      </c>
      <c r="L122" s="43"/>
      <c r="M122" s="191" t="s">
        <v>5</v>
      </c>
      <c r="N122" s="192" t="s">
        <v>53</v>
      </c>
      <c r="O122" s="44"/>
      <c r="P122" s="193">
        <f>O122*H122</f>
        <v>0</v>
      </c>
      <c r="Q122" s="193">
        <v>0</v>
      </c>
      <c r="R122" s="193">
        <f>Q122*H122</f>
        <v>0</v>
      </c>
      <c r="S122" s="193">
        <v>0</v>
      </c>
      <c r="T122" s="194">
        <f>S122*H122</f>
        <v>0</v>
      </c>
      <c r="AR122" s="25" t="s">
        <v>159</v>
      </c>
      <c r="AT122" s="25" t="s">
        <v>154</v>
      </c>
      <c r="AU122" s="25" t="s">
        <v>89</v>
      </c>
      <c r="AY122" s="25" t="s">
        <v>152</v>
      </c>
      <c r="BE122" s="195">
        <f>IF(N122="základní",J122,0)</f>
        <v>0</v>
      </c>
      <c r="BF122" s="195">
        <f>IF(N122="snížená",J122,0)</f>
        <v>0</v>
      </c>
      <c r="BG122" s="195">
        <f>IF(N122="zákl. přenesená",J122,0)</f>
        <v>0</v>
      </c>
      <c r="BH122" s="195">
        <f>IF(N122="sníž. přenesená",J122,0)</f>
        <v>0</v>
      </c>
      <c r="BI122" s="195">
        <f>IF(N122="nulová",J122,0)</f>
        <v>0</v>
      </c>
      <c r="BJ122" s="25" t="s">
        <v>45</v>
      </c>
      <c r="BK122" s="195">
        <f>ROUND(I122*H122,2)</f>
        <v>0</v>
      </c>
      <c r="BL122" s="25" t="s">
        <v>159</v>
      </c>
      <c r="BM122" s="25" t="s">
        <v>865</v>
      </c>
    </row>
    <row r="123" spans="2:65" s="1" customFormat="1" ht="175.5">
      <c r="B123" s="43"/>
      <c r="D123" s="196" t="s">
        <v>161</v>
      </c>
      <c r="F123" s="197" t="s">
        <v>195</v>
      </c>
      <c r="I123" s="198"/>
      <c r="L123" s="43"/>
      <c r="M123" s="199"/>
      <c r="N123" s="44"/>
      <c r="O123" s="44"/>
      <c r="P123" s="44"/>
      <c r="Q123" s="44"/>
      <c r="R123" s="44"/>
      <c r="S123" s="44"/>
      <c r="T123" s="72"/>
      <c r="AT123" s="25" t="s">
        <v>161</v>
      </c>
      <c r="AU123" s="25" t="s">
        <v>89</v>
      </c>
    </row>
    <row r="124" spans="2:65" s="13" customFormat="1">
      <c r="B124" s="208"/>
      <c r="D124" s="196" t="s">
        <v>163</v>
      </c>
      <c r="F124" s="210" t="s">
        <v>866</v>
      </c>
      <c r="H124" s="211">
        <v>6.8869999999999996</v>
      </c>
      <c r="I124" s="212"/>
      <c r="L124" s="208"/>
      <c r="M124" s="213"/>
      <c r="N124" s="214"/>
      <c r="O124" s="214"/>
      <c r="P124" s="214"/>
      <c r="Q124" s="214"/>
      <c r="R124" s="214"/>
      <c r="S124" s="214"/>
      <c r="T124" s="215"/>
      <c r="AT124" s="209" t="s">
        <v>163</v>
      </c>
      <c r="AU124" s="209" t="s">
        <v>89</v>
      </c>
      <c r="AV124" s="13" t="s">
        <v>89</v>
      </c>
      <c r="AW124" s="13" t="s">
        <v>6</v>
      </c>
      <c r="AX124" s="13" t="s">
        <v>45</v>
      </c>
      <c r="AY124" s="209" t="s">
        <v>152</v>
      </c>
    </row>
    <row r="125" spans="2:65" s="11" customFormat="1" ht="29.85" customHeight="1">
      <c r="B125" s="169"/>
      <c r="D125" s="180" t="s">
        <v>81</v>
      </c>
      <c r="E125" s="181" t="s">
        <v>89</v>
      </c>
      <c r="F125" s="181" t="s">
        <v>197</v>
      </c>
      <c r="I125" s="172"/>
      <c r="J125" s="182">
        <f>BK125</f>
        <v>0</v>
      </c>
      <c r="L125" s="169"/>
      <c r="M125" s="174"/>
      <c r="N125" s="175"/>
      <c r="O125" s="175"/>
      <c r="P125" s="176">
        <f>SUM(P126:P143)</f>
        <v>0</v>
      </c>
      <c r="Q125" s="175"/>
      <c r="R125" s="176">
        <f>SUM(R126:R143)</f>
        <v>6.2912518200000003</v>
      </c>
      <c r="S125" s="175"/>
      <c r="T125" s="177">
        <f>SUM(T126:T143)</f>
        <v>0</v>
      </c>
      <c r="AR125" s="170" t="s">
        <v>45</v>
      </c>
      <c r="AT125" s="178" t="s">
        <v>81</v>
      </c>
      <c r="AU125" s="178" t="s">
        <v>45</v>
      </c>
      <c r="AY125" s="170" t="s">
        <v>152</v>
      </c>
      <c r="BK125" s="179">
        <f>SUM(BK126:BK143)</f>
        <v>0</v>
      </c>
    </row>
    <row r="126" spans="2:65" s="1" customFormat="1" ht="31.5" customHeight="1">
      <c r="B126" s="183"/>
      <c r="C126" s="184" t="s">
        <v>198</v>
      </c>
      <c r="D126" s="184" t="s">
        <v>154</v>
      </c>
      <c r="E126" s="185" t="s">
        <v>867</v>
      </c>
      <c r="F126" s="186" t="s">
        <v>868</v>
      </c>
      <c r="G126" s="187" t="s">
        <v>157</v>
      </c>
      <c r="H126" s="188">
        <v>1.9259999999999999</v>
      </c>
      <c r="I126" s="189"/>
      <c r="J126" s="190">
        <f>ROUND(I126*H126,2)</f>
        <v>0</v>
      </c>
      <c r="K126" s="186" t="s">
        <v>158</v>
      </c>
      <c r="L126" s="43"/>
      <c r="M126" s="191" t="s">
        <v>5</v>
      </c>
      <c r="N126" s="192" t="s">
        <v>53</v>
      </c>
      <c r="O126" s="44"/>
      <c r="P126" s="193">
        <f>O126*H126</f>
        <v>0</v>
      </c>
      <c r="Q126" s="193">
        <v>2.45329</v>
      </c>
      <c r="R126" s="193">
        <f>Q126*H126</f>
        <v>4.7250365399999996</v>
      </c>
      <c r="S126" s="193">
        <v>0</v>
      </c>
      <c r="T126" s="194">
        <f>S126*H126</f>
        <v>0</v>
      </c>
      <c r="AR126" s="25" t="s">
        <v>159</v>
      </c>
      <c r="AT126" s="25" t="s">
        <v>154</v>
      </c>
      <c r="AU126" s="25" t="s">
        <v>89</v>
      </c>
      <c r="AY126" s="25" t="s">
        <v>152</v>
      </c>
      <c r="BE126" s="195">
        <f>IF(N126="základní",J126,0)</f>
        <v>0</v>
      </c>
      <c r="BF126" s="195">
        <f>IF(N126="snížená",J126,0)</f>
        <v>0</v>
      </c>
      <c r="BG126" s="195">
        <f>IF(N126="zákl. přenesená",J126,0)</f>
        <v>0</v>
      </c>
      <c r="BH126" s="195">
        <f>IF(N126="sníž. přenesená",J126,0)</f>
        <v>0</v>
      </c>
      <c r="BI126" s="195">
        <f>IF(N126="nulová",J126,0)</f>
        <v>0</v>
      </c>
      <c r="BJ126" s="25" t="s">
        <v>45</v>
      </c>
      <c r="BK126" s="195">
        <f>ROUND(I126*H126,2)</f>
        <v>0</v>
      </c>
      <c r="BL126" s="25" t="s">
        <v>159</v>
      </c>
      <c r="BM126" s="25" t="s">
        <v>869</v>
      </c>
    </row>
    <row r="127" spans="2:65" s="1" customFormat="1" ht="108">
      <c r="B127" s="43"/>
      <c r="D127" s="196" t="s">
        <v>161</v>
      </c>
      <c r="F127" s="197" t="s">
        <v>227</v>
      </c>
      <c r="I127" s="198"/>
      <c r="L127" s="43"/>
      <c r="M127" s="199"/>
      <c r="N127" s="44"/>
      <c r="O127" s="44"/>
      <c r="P127" s="44"/>
      <c r="Q127" s="44"/>
      <c r="R127" s="44"/>
      <c r="S127" s="44"/>
      <c r="T127" s="72"/>
      <c r="AT127" s="25" t="s">
        <v>161</v>
      </c>
      <c r="AU127" s="25" t="s">
        <v>89</v>
      </c>
    </row>
    <row r="128" spans="2:65" s="12" customFormat="1">
      <c r="B128" s="200"/>
      <c r="D128" s="196" t="s">
        <v>163</v>
      </c>
      <c r="E128" s="201" t="s">
        <v>5</v>
      </c>
      <c r="F128" s="202" t="s">
        <v>357</v>
      </c>
      <c r="H128" s="203" t="s">
        <v>5</v>
      </c>
      <c r="I128" s="204"/>
      <c r="L128" s="200"/>
      <c r="M128" s="205"/>
      <c r="N128" s="206"/>
      <c r="O128" s="206"/>
      <c r="P128" s="206"/>
      <c r="Q128" s="206"/>
      <c r="R128" s="206"/>
      <c r="S128" s="206"/>
      <c r="T128" s="207"/>
      <c r="AT128" s="203" t="s">
        <v>163</v>
      </c>
      <c r="AU128" s="203" t="s">
        <v>89</v>
      </c>
      <c r="AV128" s="12" t="s">
        <v>45</v>
      </c>
      <c r="AW128" s="12" t="s">
        <v>42</v>
      </c>
      <c r="AX128" s="12" t="s">
        <v>82</v>
      </c>
      <c r="AY128" s="203" t="s">
        <v>152</v>
      </c>
    </row>
    <row r="129" spans="2:65" s="12" customFormat="1">
      <c r="B129" s="200"/>
      <c r="D129" s="196" t="s">
        <v>163</v>
      </c>
      <c r="E129" s="201" t="s">
        <v>5</v>
      </c>
      <c r="F129" s="202" t="s">
        <v>856</v>
      </c>
      <c r="H129" s="203" t="s">
        <v>5</v>
      </c>
      <c r="I129" s="204"/>
      <c r="L129" s="200"/>
      <c r="M129" s="205"/>
      <c r="N129" s="206"/>
      <c r="O129" s="206"/>
      <c r="P129" s="206"/>
      <c r="Q129" s="206"/>
      <c r="R129" s="206"/>
      <c r="S129" s="206"/>
      <c r="T129" s="207"/>
      <c r="AT129" s="203" t="s">
        <v>163</v>
      </c>
      <c r="AU129" s="203" t="s">
        <v>89</v>
      </c>
      <c r="AV129" s="12" t="s">
        <v>45</v>
      </c>
      <c r="AW129" s="12" t="s">
        <v>42</v>
      </c>
      <c r="AX129" s="12" t="s">
        <v>82</v>
      </c>
      <c r="AY129" s="203" t="s">
        <v>152</v>
      </c>
    </row>
    <row r="130" spans="2:65" s="13" customFormat="1">
      <c r="B130" s="208"/>
      <c r="D130" s="196" t="s">
        <v>163</v>
      </c>
      <c r="E130" s="209" t="s">
        <v>5</v>
      </c>
      <c r="F130" s="210" t="s">
        <v>870</v>
      </c>
      <c r="H130" s="211">
        <v>1.87</v>
      </c>
      <c r="I130" s="212"/>
      <c r="L130" s="208"/>
      <c r="M130" s="213"/>
      <c r="N130" s="214"/>
      <c r="O130" s="214"/>
      <c r="P130" s="214"/>
      <c r="Q130" s="214"/>
      <c r="R130" s="214"/>
      <c r="S130" s="214"/>
      <c r="T130" s="215"/>
      <c r="AT130" s="209" t="s">
        <v>163</v>
      </c>
      <c r="AU130" s="209" t="s">
        <v>89</v>
      </c>
      <c r="AV130" s="13" t="s">
        <v>89</v>
      </c>
      <c r="AW130" s="13" t="s">
        <v>42</v>
      </c>
      <c r="AX130" s="13" t="s">
        <v>82</v>
      </c>
      <c r="AY130" s="209" t="s">
        <v>152</v>
      </c>
    </row>
    <row r="131" spans="2:65" s="13" customFormat="1">
      <c r="B131" s="208"/>
      <c r="D131" s="196" t="s">
        <v>163</v>
      </c>
      <c r="E131" s="209" t="s">
        <v>5</v>
      </c>
      <c r="F131" s="210" t="s">
        <v>871</v>
      </c>
      <c r="H131" s="211">
        <v>5.6000000000000001E-2</v>
      </c>
      <c r="I131" s="212"/>
      <c r="L131" s="208"/>
      <c r="M131" s="213"/>
      <c r="N131" s="214"/>
      <c r="O131" s="214"/>
      <c r="P131" s="214"/>
      <c r="Q131" s="214"/>
      <c r="R131" s="214"/>
      <c r="S131" s="214"/>
      <c r="T131" s="215"/>
      <c r="AT131" s="209" t="s">
        <v>163</v>
      </c>
      <c r="AU131" s="209" t="s">
        <v>89</v>
      </c>
      <c r="AV131" s="13" t="s">
        <v>89</v>
      </c>
      <c r="AW131" s="13" t="s">
        <v>42</v>
      </c>
      <c r="AX131" s="13" t="s">
        <v>82</v>
      </c>
      <c r="AY131" s="209" t="s">
        <v>152</v>
      </c>
    </row>
    <row r="132" spans="2:65" s="15" customFormat="1">
      <c r="B132" s="224"/>
      <c r="D132" s="225" t="s">
        <v>163</v>
      </c>
      <c r="E132" s="226" t="s">
        <v>5</v>
      </c>
      <c r="F132" s="227" t="s">
        <v>170</v>
      </c>
      <c r="H132" s="228">
        <v>1.9259999999999999</v>
      </c>
      <c r="I132" s="229"/>
      <c r="L132" s="224"/>
      <c r="M132" s="230"/>
      <c r="N132" s="231"/>
      <c r="O132" s="231"/>
      <c r="P132" s="231"/>
      <c r="Q132" s="231"/>
      <c r="R132" s="231"/>
      <c r="S132" s="231"/>
      <c r="T132" s="232"/>
      <c r="AT132" s="233" t="s">
        <v>163</v>
      </c>
      <c r="AU132" s="233" t="s">
        <v>89</v>
      </c>
      <c r="AV132" s="15" t="s">
        <v>159</v>
      </c>
      <c r="AW132" s="15" t="s">
        <v>42</v>
      </c>
      <c r="AX132" s="15" t="s">
        <v>45</v>
      </c>
      <c r="AY132" s="233" t="s">
        <v>152</v>
      </c>
    </row>
    <row r="133" spans="2:65" s="1" customFormat="1" ht="22.5" customHeight="1">
      <c r="B133" s="183"/>
      <c r="C133" s="184" t="s">
        <v>206</v>
      </c>
      <c r="D133" s="184" t="s">
        <v>154</v>
      </c>
      <c r="E133" s="185" t="s">
        <v>872</v>
      </c>
      <c r="F133" s="186" t="s">
        <v>873</v>
      </c>
      <c r="G133" s="187" t="s">
        <v>193</v>
      </c>
      <c r="H133" s="188">
        <v>0.318</v>
      </c>
      <c r="I133" s="189"/>
      <c r="J133" s="190">
        <f>ROUND(I133*H133,2)</f>
        <v>0</v>
      </c>
      <c r="K133" s="186" t="s">
        <v>158</v>
      </c>
      <c r="L133" s="43"/>
      <c r="M133" s="191" t="s">
        <v>5</v>
      </c>
      <c r="N133" s="192" t="s">
        <v>53</v>
      </c>
      <c r="O133" s="44"/>
      <c r="P133" s="193">
        <f>O133*H133</f>
        <v>0</v>
      </c>
      <c r="Q133" s="193">
        <v>1.0530600000000001</v>
      </c>
      <c r="R133" s="193">
        <f>Q133*H133</f>
        <v>0.33487308000000005</v>
      </c>
      <c r="S133" s="193">
        <v>0</v>
      </c>
      <c r="T133" s="194">
        <f>S133*H133</f>
        <v>0</v>
      </c>
      <c r="AR133" s="25" t="s">
        <v>159</v>
      </c>
      <c r="AT133" s="25" t="s">
        <v>154</v>
      </c>
      <c r="AU133" s="25" t="s">
        <v>89</v>
      </c>
      <c r="AY133" s="25" t="s">
        <v>152</v>
      </c>
      <c r="BE133" s="195">
        <f>IF(N133="základní",J133,0)</f>
        <v>0</v>
      </c>
      <c r="BF133" s="195">
        <f>IF(N133="snížená",J133,0)</f>
        <v>0</v>
      </c>
      <c r="BG133" s="195">
        <f>IF(N133="zákl. přenesená",J133,0)</f>
        <v>0</v>
      </c>
      <c r="BH133" s="195">
        <f>IF(N133="sníž. přenesená",J133,0)</f>
        <v>0</v>
      </c>
      <c r="BI133" s="195">
        <f>IF(N133="nulová",J133,0)</f>
        <v>0</v>
      </c>
      <c r="BJ133" s="25" t="s">
        <v>45</v>
      </c>
      <c r="BK133" s="195">
        <f>ROUND(I133*H133,2)</f>
        <v>0</v>
      </c>
      <c r="BL133" s="25" t="s">
        <v>159</v>
      </c>
      <c r="BM133" s="25" t="s">
        <v>874</v>
      </c>
    </row>
    <row r="134" spans="2:65" s="1" customFormat="1" ht="40.5">
      <c r="B134" s="43"/>
      <c r="D134" s="196" t="s">
        <v>161</v>
      </c>
      <c r="F134" s="197" t="s">
        <v>235</v>
      </c>
      <c r="I134" s="198"/>
      <c r="L134" s="43"/>
      <c r="M134" s="199"/>
      <c r="N134" s="44"/>
      <c r="O134" s="44"/>
      <c r="P134" s="44"/>
      <c r="Q134" s="44"/>
      <c r="R134" s="44"/>
      <c r="S134" s="44"/>
      <c r="T134" s="72"/>
      <c r="AT134" s="25" t="s">
        <v>161</v>
      </c>
      <c r="AU134" s="25" t="s">
        <v>89</v>
      </c>
    </row>
    <row r="135" spans="2:65" s="12" customFormat="1">
      <c r="B135" s="200"/>
      <c r="D135" s="196" t="s">
        <v>163</v>
      </c>
      <c r="E135" s="201" t="s">
        <v>5</v>
      </c>
      <c r="F135" s="202" t="s">
        <v>357</v>
      </c>
      <c r="H135" s="203" t="s">
        <v>5</v>
      </c>
      <c r="I135" s="204"/>
      <c r="L135" s="200"/>
      <c r="M135" s="205"/>
      <c r="N135" s="206"/>
      <c r="O135" s="206"/>
      <c r="P135" s="206"/>
      <c r="Q135" s="206"/>
      <c r="R135" s="206"/>
      <c r="S135" s="206"/>
      <c r="T135" s="207"/>
      <c r="AT135" s="203" t="s">
        <v>163</v>
      </c>
      <c r="AU135" s="203" t="s">
        <v>89</v>
      </c>
      <c r="AV135" s="12" t="s">
        <v>45</v>
      </c>
      <c r="AW135" s="12" t="s">
        <v>42</v>
      </c>
      <c r="AX135" s="12" t="s">
        <v>82</v>
      </c>
      <c r="AY135" s="203" t="s">
        <v>152</v>
      </c>
    </row>
    <row r="136" spans="2:65" s="12" customFormat="1">
      <c r="B136" s="200"/>
      <c r="D136" s="196" t="s">
        <v>163</v>
      </c>
      <c r="E136" s="201" t="s">
        <v>5</v>
      </c>
      <c r="F136" s="202" t="s">
        <v>856</v>
      </c>
      <c r="H136" s="203" t="s">
        <v>5</v>
      </c>
      <c r="I136" s="204"/>
      <c r="L136" s="200"/>
      <c r="M136" s="205"/>
      <c r="N136" s="206"/>
      <c r="O136" s="206"/>
      <c r="P136" s="206"/>
      <c r="Q136" s="206"/>
      <c r="R136" s="206"/>
      <c r="S136" s="206"/>
      <c r="T136" s="207"/>
      <c r="AT136" s="203" t="s">
        <v>163</v>
      </c>
      <c r="AU136" s="203" t="s">
        <v>89</v>
      </c>
      <c r="AV136" s="12" t="s">
        <v>45</v>
      </c>
      <c r="AW136" s="12" t="s">
        <v>42</v>
      </c>
      <c r="AX136" s="12" t="s">
        <v>82</v>
      </c>
      <c r="AY136" s="203" t="s">
        <v>152</v>
      </c>
    </row>
    <row r="137" spans="2:65" s="13" customFormat="1">
      <c r="B137" s="208"/>
      <c r="D137" s="196" t="s">
        <v>163</v>
      </c>
      <c r="E137" s="209" t="s">
        <v>5</v>
      </c>
      <c r="F137" s="210" t="s">
        <v>875</v>
      </c>
      <c r="H137" s="211">
        <v>0.318</v>
      </c>
      <c r="I137" s="212"/>
      <c r="L137" s="208"/>
      <c r="M137" s="213"/>
      <c r="N137" s="214"/>
      <c r="O137" s="214"/>
      <c r="P137" s="214"/>
      <c r="Q137" s="214"/>
      <c r="R137" s="214"/>
      <c r="S137" s="214"/>
      <c r="T137" s="215"/>
      <c r="AT137" s="209" t="s">
        <v>163</v>
      </c>
      <c r="AU137" s="209" t="s">
        <v>89</v>
      </c>
      <c r="AV137" s="13" t="s">
        <v>89</v>
      </c>
      <c r="AW137" s="13" t="s">
        <v>42</v>
      </c>
      <c r="AX137" s="13" t="s">
        <v>82</v>
      </c>
      <c r="AY137" s="209" t="s">
        <v>152</v>
      </c>
    </row>
    <row r="138" spans="2:65" s="15" customFormat="1">
      <c r="B138" s="224"/>
      <c r="D138" s="225" t="s">
        <v>163</v>
      </c>
      <c r="E138" s="226" t="s">
        <v>5</v>
      </c>
      <c r="F138" s="227" t="s">
        <v>170</v>
      </c>
      <c r="H138" s="228">
        <v>0.318</v>
      </c>
      <c r="I138" s="229"/>
      <c r="L138" s="224"/>
      <c r="M138" s="230"/>
      <c r="N138" s="231"/>
      <c r="O138" s="231"/>
      <c r="P138" s="231"/>
      <c r="Q138" s="231"/>
      <c r="R138" s="231"/>
      <c r="S138" s="231"/>
      <c r="T138" s="232"/>
      <c r="AT138" s="233" t="s">
        <v>163</v>
      </c>
      <c r="AU138" s="233" t="s">
        <v>89</v>
      </c>
      <c r="AV138" s="15" t="s">
        <v>159</v>
      </c>
      <c r="AW138" s="15" t="s">
        <v>42</v>
      </c>
      <c r="AX138" s="15" t="s">
        <v>45</v>
      </c>
      <c r="AY138" s="233" t="s">
        <v>152</v>
      </c>
    </row>
    <row r="139" spans="2:65" s="1" customFormat="1" ht="22.5" customHeight="1">
      <c r="B139" s="183"/>
      <c r="C139" s="184" t="s">
        <v>214</v>
      </c>
      <c r="D139" s="184" t="s">
        <v>154</v>
      </c>
      <c r="E139" s="185" t="s">
        <v>876</v>
      </c>
      <c r="F139" s="186" t="s">
        <v>877</v>
      </c>
      <c r="G139" s="187" t="s">
        <v>157</v>
      </c>
      <c r="H139" s="188">
        <v>0.495</v>
      </c>
      <c r="I139" s="189"/>
      <c r="J139" s="190">
        <f>ROUND(I139*H139,2)</f>
        <v>0</v>
      </c>
      <c r="K139" s="186" t="s">
        <v>158</v>
      </c>
      <c r="L139" s="43"/>
      <c r="M139" s="191" t="s">
        <v>5</v>
      </c>
      <c r="N139" s="192" t="s">
        <v>53</v>
      </c>
      <c r="O139" s="44"/>
      <c r="P139" s="193">
        <f>O139*H139</f>
        <v>0</v>
      </c>
      <c r="Q139" s="193">
        <v>2.4875600000000002</v>
      </c>
      <c r="R139" s="193">
        <f>Q139*H139</f>
        <v>1.2313422000000001</v>
      </c>
      <c r="S139" s="193">
        <v>0</v>
      </c>
      <c r="T139" s="194">
        <f>S139*H139</f>
        <v>0</v>
      </c>
      <c r="AR139" s="25" t="s">
        <v>159</v>
      </c>
      <c r="AT139" s="25" t="s">
        <v>154</v>
      </c>
      <c r="AU139" s="25" t="s">
        <v>89</v>
      </c>
      <c r="AY139" s="25" t="s">
        <v>152</v>
      </c>
      <c r="BE139" s="195">
        <f>IF(N139="základní",J139,0)</f>
        <v>0</v>
      </c>
      <c r="BF139" s="195">
        <f>IF(N139="snížená",J139,0)</f>
        <v>0</v>
      </c>
      <c r="BG139" s="195">
        <f>IF(N139="zákl. přenesená",J139,0)</f>
        <v>0</v>
      </c>
      <c r="BH139" s="195">
        <f>IF(N139="sníž. přenesená",J139,0)</f>
        <v>0</v>
      </c>
      <c r="BI139" s="195">
        <f>IF(N139="nulová",J139,0)</f>
        <v>0</v>
      </c>
      <c r="BJ139" s="25" t="s">
        <v>45</v>
      </c>
      <c r="BK139" s="195">
        <f>ROUND(I139*H139,2)</f>
        <v>0</v>
      </c>
      <c r="BL139" s="25" t="s">
        <v>159</v>
      </c>
      <c r="BM139" s="25" t="s">
        <v>878</v>
      </c>
    </row>
    <row r="140" spans="2:65" s="12" customFormat="1">
      <c r="B140" s="200"/>
      <c r="D140" s="196" t="s">
        <v>163</v>
      </c>
      <c r="E140" s="201" t="s">
        <v>5</v>
      </c>
      <c r="F140" s="202" t="s">
        <v>879</v>
      </c>
      <c r="H140" s="203" t="s">
        <v>5</v>
      </c>
      <c r="I140" s="204"/>
      <c r="L140" s="200"/>
      <c r="M140" s="205"/>
      <c r="N140" s="206"/>
      <c r="O140" s="206"/>
      <c r="P140" s="206"/>
      <c r="Q140" s="206"/>
      <c r="R140" s="206"/>
      <c r="S140" s="206"/>
      <c r="T140" s="207"/>
      <c r="AT140" s="203" t="s">
        <v>163</v>
      </c>
      <c r="AU140" s="203" t="s">
        <v>89</v>
      </c>
      <c r="AV140" s="12" t="s">
        <v>45</v>
      </c>
      <c r="AW140" s="12" t="s">
        <v>42</v>
      </c>
      <c r="AX140" s="12" t="s">
        <v>82</v>
      </c>
      <c r="AY140" s="203" t="s">
        <v>152</v>
      </c>
    </row>
    <row r="141" spans="2:65" s="12" customFormat="1">
      <c r="B141" s="200"/>
      <c r="D141" s="196" t="s">
        <v>163</v>
      </c>
      <c r="E141" s="201" t="s">
        <v>5</v>
      </c>
      <c r="F141" s="202" t="s">
        <v>880</v>
      </c>
      <c r="H141" s="203" t="s">
        <v>5</v>
      </c>
      <c r="I141" s="204"/>
      <c r="L141" s="200"/>
      <c r="M141" s="205"/>
      <c r="N141" s="206"/>
      <c r="O141" s="206"/>
      <c r="P141" s="206"/>
      <c r="Q141" s="206"/>
      <c r="R141" s="206"/>
      <c r="S141" s="206"/>
      <c r="T141" s="207"/>
      <c r="AT141" s="203" t="s">
        <v>163</v>
      </c>
      <c r="AU141" s="203" t="s">
        <v>89</v>
      </c>
      <c r="AV141" s="12" t="s">
        <v>45</v>
      </c>
      <c r="AW141" s="12" t="s">
        <v>42</v>
      </c>
      <c r="AX141" s="12" t="s">
        <v>82</v>
      </c>
      <c r="AY141" s="203" t="s">
        <v>152</v>
      </c>
    </row>
    <row r="142" spans="2:65" s="13" customFormat="1">
      <c r="B142" s="208"/>
      <c r="D142" s="196" t="s">
        <v>163</v>
      </c>
      <c r="E142" s="209" t="s">
        <v>5</v>
      </c>
      <c r="F142" s="210" t="s">
        <v>881</v>
      </c>
      <c r="H142" s="211">
        <v>0.495</v>
      </c>
      <c r="I142" s="212"/>
      <c r="L142" s="208"/>
      <c r="M142" s="213"/>
      <c r="N142" s="214"/>
      <c r="O142" s="214"/>
      <c r="P142" s="214"/>
      <c r="Q142" s="214"/>
      <c r="R142" s="214"/>
      <c r="S142" s="214"/>
      <c r="T142" s="215"/>
      <c r="AT142" s="209" t="s">
        <v>163</v>
      </c>
      <c r="AU142" s="209" t="s">
        <v>89</v>
      </c>
      <c r="AV142" s="13" t="s">
        <v>89</v>
      </c>
      <c r="AW142" s="13" t="s">
        <v>42</v>
      </c>
      <c r="AX142" s="13" t="s">
        <v>82</v>
      </c>
      <c r="AY142" s="209" t="s">
        <v>152</v>
      </c>
    </row>
    <row r="143" spans="2:65" s="15" customFormat="1">
      <c r="B143" s="224"/>
      <c r="D143" s="196" t="s">
        <v>163</v>
      </c>
      <c r="E143" s="247" t="s">
        <v>5</v>
      </c>
      <c r="F143" s="248" t="s">
        <v>170</v>
      </c>
      <c r="H143" s="249">
        <v>0.495</v>
      </c>
      <c r="I143" s="229"/>
      <c r="L143" s="224"/>
      <c r="M143" s="230"/>
      <c r="N143" s="231"/>
      <c r="O143" s="231"/>
      <c r="P143" s="231"/>
      <c r="Q143" s="231"/>
      <c r="R143" s="231"/>
      <c r="S143" s="231"/>
      <c r="T143" s="232"/>
      <c r="AT143" s="233" t="s">
        <v>163</v>
      </c>
      <c r="AU143" s="233" t="s">
        <v>89</v>
      </c>
      <c r="AV143" s="15" t="s">
        <v>159</v>
      </c>
      <c r="AW143" s="15" t="s">
        <v>42</v>
      </c>
      <c r="AX143" s="15" t="s">
        <v>45</v>
      </c>
      <c r="AY143" s="233" t="s">
        <v>152</v>
      </c>
    </row>
    <row r="144" spans="2:65" s="11" customFormat="1" ht="29.85" customHeight="1">
      <c r="B144" s="169"/>
      <c r="D144" s="180" t="s">
        <v>81</v>
      </c>
      <c r="E144" s="181" t="s">
        <v>169</v>
      </c>
      <c r="F144" s="181" t="s">
        <v>276</v>
      </c>
      <c r="I144" s="172"/>
      <c r="J144" s="182">
        <f>BK144</f>
        <v>0</v>
      </c>
      <c r="L144" s="169"/>
      <c r="M144" s="174"/>
      <c r="N144" s="175"/>
      <c r="O144" s="175"/>
      <c r="P144" s="176">
        <f>SUM(P145:P173)</f>
        <v>0</v>
      </c>
      <c r="Q144" s="175"/>
      <c r="R144" s="176">
        <f>SUM(R145:R173)</f>
        <v>35.477058800000002</v>
      </c>
      <c r="S144" s="175"/>
      <c r="T144" s="177">
        <f>SUM(T145:T173)</f>
        <v>0</v>
      </c>
      <c r="AR144" s="170" t="s">
        <v>45</v>
      </c>
      <c r="AT144" s="178" t="s">
        <v>81</v>
      </c>
      <c r="AU144" s="178" t="s">
        <v>45</v>
      </c>
      <c r="AY144" s="170" t="s">
        <v>152</v>
      </c>
      <c r="BK144" s="179">
        <f>SUM(BK145:BK173)</f>
        <v>0</v>
      </c>
    </row>
    <row r="145" spans="2:65" s="1" customFormat="1" ht="31.5" customHeight="1">
      <c r="B145" s="183"/>
      <c r="C145" s="184" t="s">
        <v>223</v>
      </c>
      <c r="D145" s="184" t="s">
        <v>154</v>
      </c>
      <c r="E145" s="185" t="s">
        <v>882</v>
      </c>
      <c r="F145" s="186" t="s">
        <v>883</v>
      </c>
      <c r="G145" s="187" t="s">
        <v>247</v>
      </c>
      <c r="H145" s="188">
        <v>80.573999999999998</v>
      </c>
      <c r="I145" s="189"/>
      <c r="J145" s="190">
        <f>ROUND(I145*H145,2)</f>
        <v>0</v>
      </c>
      <c r="K145" s="186" t="s">
        <v>158</v>
      </c>
      <c r="L145" s="43"/>
      <c r="M145" s="191" t="s">
        <v>5</v>
      </c>
      <c r="N145" s="192" t="s">
        <v>53</v>
      </c>
      <c r="O145" s="44"/>
      <c r="P145" s="193">
        <f>O145*H145</f>
        <v>0</v>
      </c>
      <c r="Q145" s="193">
        <v>0.42831999999999998</v>
      </c>
      <c r="R145" s="193">
        <f>Q145*H145</f>
        <v>34.511455679999997</v>
      </c>
      <c r="S145" s="193">
        <v>0</v>
      </c>
      <c r="T145" s="194">
        <f>S145*H145</f>
        <v>0</v>
      </c>
      <c r="AR145" s="25" t="s">
        <v>159</v>
      </c>
      <c r="AT145" s="25" t="s">
        <v>154</v>
      </c>
      <c r="AU145" s="25" t="s">
        <v>89</v>
      </c>
      <c r="AY145" s="25" t="s">
        <v>152</v>
      </c>
      <c r="BE145" s="195">
        <f>IF(N145="základní",J145,0)</f>
        <v>0</v>
      </c>
      <c r="BF145" s="195">
        <f>IF(N145="snížená",J145,0)</f>
        <v>0</v>
      </c>
      <c r="BG145" s="195">
        <f>IF(N145="zákl. přenesená",J145,0)</f>
        <v>0</v>
      </c>
      <c r="BH145" s="195">
        <f>IF(N145="sníž. přenesená",J145,0)</f>
        <v>0</v>
      </c>
      <c r="BI145" s="195">
        <f>IF(N145="nulová",J145,0)</f>
        <v>0</v>
      </c>
      <c r="BJ145" s="25" t="s">
        <v>45</v>
      </c>
      <c r="BK145" s="195">
        <f>ROUND(I145*H145,2)</f>
        <v>0</v>
      </c>
      <c r="BL145" s="25" t="s">
        <v>159</v>
      </c>
      <c r="BM145" s="25" t="s">
        <v>884</v>
      </c>
    </row>
    <row r="146" spans="2:65" s="1" customFormat="1" ht="67.5">
      <c r="B146" s="43"/>
      <c r="D146" s="196" t="s">
        <v>161</v>
      </c>
      <c r="F146" s="197" t="s">
        <v>885</v>
      </c>
      <c r="I146" s="198"/>
      <c r="L146" s="43"/>
      <c r="M146" s="199"/>
      <c r="N146" s="44"/>
      <c r="O146" s="44"/>
      <c r="P146" s="44"/>
      <c r="Q146" s="44"/>
      <c r="R146" s="44"/>
      <c r="S146" s="44"/>
      <c r="T146" s="72"/>
      <c r="AT146" s="25" t="s">
        <v>161</v>
      </c>
      <c r="AU146" s="25" t="s">
        <v>89</v>
      </c>
    </row>
    <row r="147" spans="2:65" s="12" customFormat="1">
      <c r="B147" s="200"/>
      <c r="D147" s="196" t="s">
        <v>163</v>
      </c>
      <c r="E147" s="201" t="s">
        <v>5</v>
      </c>
      <c r="F147" s="202" t="s">
        <v>886</v>
      </c>
      <c r="H147" s="203" t="s">
        <v>5</v>
      </c>
      <c r="I147" s="204"/>
      <c r="L147" s="200"/>
      <c r="M147" s="205"/>
      <c r="N147" s="206"/>
      <c r="O147" s="206"/>
      <c r="P147" s="206"/>
      <c r="Q147" s="206"/>
      <c r="R147" s="206"/>
      <c r="S147" s="206"/>
      <c r="T147" s="207"/>
      <c r="AT147" s="203" t="s">
        <v>163</v>
      </c>
      <c r="AU147" s="203" t="s">
        <v>89</v>
      </c>
      <c r="AV147" s="12" t="s">
        <v>45</v>
      </c>
      <c r="AW147" s="12" t="s">
        <v>42</v>
      </c>
      <c r="AX147" s="12" t="s">
        <v>82</v>
      </c>
      <c r="AY147" s="203" t="s">
        <v>152</v>
      </c>
    </row>
    <row r="148" spans="2:65" s="12" customFormat="1">
      <c r="B148" s="200"/>
      <c r="D148" s="196" t="s">
        <v>163</v>
      </c>
      <c r="E148" s="201" t="s">
        <v>5</v>
      </c>
      <c r="F148" s="202" t="s">
        <v>887</v>
      </c>
      <c r="H148" s="203" t="s">
        <v>5</v>
      </c>
      <c r="I148" s="204"/>
      <c r="L148" s="200"/>
      <c r="M148" s="205"/>
      <c r="N148" s="206"/>
      <c r="O148" s="206"/>
      <c r="P148" s="206"/>
      <c r="Q148" s="206"/>
      <c r="R148" s="206"/>
      <c r="S148" s="206"/>
      <c r="T148" s="207"/>
      <c r="AT148" s="203" t="s">
        <v>163</v>
      </c>
      <c r="AU148" s="203" t="s">
        <v>89</v>
      </c>
      <c r="AV148" s="12" t="s">
        <v>45</v>
      </c>
      <c r="AW148" s="12" t="s">
        <v>42</v>
      </c>
      <c r="AX148" s="12" t="s">
        <v>82</v>
      </c>
      <c r="AY148" s="203" t="s">
        <v>152</v>
      </c>
    </row>
    <row r="149" spans="2:65" s="13" customFormat="1">
      <c r="B149" s="208"/>
      <c r="D149" s="196" t="s">
        <v>163</v>
      </c>
      <c r="E149" s="209" t="s">
        <v>5</v>
      </c>
      <c r="F149" s="210" t="s">
        <v>888</v>
      </c>
      <c r="H149" s="211">
        <v>89.213999999999999</v>
      </c>
      <c r="I149" s="212"/>
      <c r="L149" s="208"/>
      <c r="M149" s="213"/>
      <c r="N149" s="214"/>
      <c r="O149" s="214"/>
      <c r="P149" s="214"/>
      <c r="Q149" s="214"/>
      <c r="R149" s="214"/>
      <c r="S149" s="214"/>
      <c r="T149" s="215"/>
      <c r="AT149" s="209" t="s">
        <v>163</v>
      </c>
      <c r="AU149" s="209" t="s">
        <v>89</v>
      </c>
      <c r="AV149" s="13" t="s">
        <v>89</v>
      </c>
      <c r="AW149" s="13" t="s">
        <v>42</v>
      </c>
      <c r="AX149" s="13" t="s">
        <v>82</v>
      </c>
      <c r="AY149" s="209" t="s">
        <v>152</v>
      </c>
    </row>
    <row r="150" spans="2:65" s="13" customFormat="1">
      <c r="B150" s="208"/>
      <c r="D150" s="196" t="s">
        <v>163</v>
      </c>
      <c r="E150" s="209" t="s">
        <v>5</v>
      </c>
      <c r="F150" s="210" t="s">
        <v>889</v>
      </c>
      <c r="H150" s="211">
        <v>-8.64</v>
      </c>
      <c r="I150" s="212"/>
      <c r="L150" s="208"/>
      <c r="M150" s="213"/>
      <c r="N150" s="214"/>
      <c r="O150" s="214"/>
      <c r="P150" s="214"/>
      <c r="Q150" s="214"/>
      <c r="R150" s="214"/>
      <c r="S150" s="214"/>
      <c r="T150" s="215"/>
      <c r="AT150" s="209" t="s">
        <v>163</v>
      </c>
      <c r="AU150" s="209" t="s">
        <v>89</v>
      </c>
      <c r="AV150" s="13" t="s">
        <v>89</v>
      </c>
      <c r="AW150" s="13" t="s">
        <v>42</v>
      </c>
      <c r="AX150" s="13" t="s">
        <v>82</v>
      </c>
      <c r="AY150" s="209" t="s">
        <v>152</v>
      </c>
    </row>
    <row r="151" spans="2:65" s="15" customFormat="1">
      <c r="B151" s="224"/>
      <c r="D151" s="225" t="s">
        <v>163</v>
      </c>
      <c r="E151" s="226" t="s">
        <v>5</v>
      </c>
      <c r="F151" s="227" t="s">
        <v>170</v>
      </c>
      <c r="H151" s="228">
        <v>80.573999999999998</v>
      </c>
      <c r="I151" s="229"/>
      <c r="L151" s="224"/>
      <c r="M151" s="230"/>
      <c r="N151" s="231"/>
      <c r="O151" s="231"/>
      <c r="P151" s="231"/>
      <c r="Q151" s="231"/>
      <c r="R151" s="231"/>
      <c r="S151" s="231"/>
      <c r="T151" s="232"/>
      <c r="AT151" s="233" t="s">
        <v>163</v>
      </c>
      <c r="AU151" s="233" t="s">
        <v>89</v>
      </c>
      <c r="AV151" s="15" t="s">
        <v>159</v>
      </c>
      <c r="AW151" s="15" t="s">
        <v>42</v>
      </c>
      <c r="AX151" s="15" t="s">
        <v>45</v>
      </c>
      <c r="AY151" s="233" t="s">
        <v>152</v>
      </c>
    </row>
    <row r="152" spans="2:65" s="1" customFormat="1" ht="31.5" customHeight="1">
      <c r="B152" s="183"/>
      <c r="C152" s="184" t="s">
        <v>231</v>
      </c>
      <c r="D152" s="184" t="s">
        <v>154</v>
      </c>
      <c r="E152" s="185" t="s">
        <v>890</v>
      </c>
      <c r="F152" s="186" t="s">
        <v>891</v>
      </c>
      <c r="G152" s="187" t="s">
        <v>193</v>
      </c>
      <c r="H152" s="188">
        <v>0.46500000000000002</v>
      </c>
      <c r="I152" s="189"/>
      <c r="J152" s="190">
        <f>ROUND(I152*H152,2)</f>
        <v>0</v>
      </c>
      <c r="K152" s="186" t="s">
        <v>158</v>
      </c>
      <c r="L152" s="43"/>
      <c r="M152" s="191" t="s">
        <v>5</v>
      </c>
      <c r="N152" s="192" t="s">
        <v>53</v>
      </c>
      <c r="O152" s="44"/>
      <c r="P152" s="193">
        <f>O152*H152</f>
        <v>0</v>
      </c>
      <c r="Q152" s="193">
        <v>1.04881</v>
      </c>
      <c r="R152" s="193">
        <f>Q152*H152</f>
        <v>0.48769665000000001</v>
      </c>
      <c r="S152" s="193">
        <v>0</v>
      </c>
      <c r="T152" s="194">
        <f>S152*H152</f>
        <v>0</v>
      </c>
      <c r="AR152" s="25" t="s">
        <v>159</v>
      </c>
      <c r="AT152" s="25" t="s">
        <v>154</v>
      </c>
      <c r="AU152" s="25" t="s">
        <v>89</v>
      </c>
      <c r="AY152" s="25" t="s">
        <v>152</v>
      </c>
      <c r="BE152" s="195">
        <f>IF(N152="základní",J152,0)</f>
        <v>0</v>
      </c>
      <c r="BF152" s="195">
        <f>IF(N152="snížená",J152,0)</f>
        <v>0</v>
      </c>
      <c r="BG152" s="195">
        <f>IF(N152="zákl. přenesená",J152,0)</f>
        <v>0</v>
      </c>
      <c r="BH152" s="195">
        <f>IF(N152="sníž. přenesená",J152,0)</f>
        <v>0</v>
      </c>
      <c r="BI152" s="195">
        <f>IF(N152="nulová",J152,0)</f>
        <v>0</v>
      </c>
      <c r="BJ152" s="25" t="s">
        <v>45</v>
      </c>
      <c r="BK152" s="195">
        <f>ROUND(I152*H152,2)</f>
        <v>0</v>
      </c>
      <c r="BL152" s="25" t="s">
        <v>159</v>
      </c>
      <c r="BM152" s="25" t="s">
        <v>892</v>
      </c>
    </row>
    <row r="153" spans="2:65" s="12" customFormat="1">
      <c r="B153" s="200"/>
      <c r="D153" s="196" t="s">
        <v>163</v>
      </c>
      <c r="E153" s="201" t="s">
        <v>5</v>
      </c>
      <c r="F153" s="202" t="s">
        <v>893</v>
      </c>
      <c r="H153" s="203" t="s">
        <v>5</v>
      </c>
      <c r="I153" s="204"/>
      <c r="L153" s="200"/>
      <c r="M153" s="205"/>
      <c r="N153" s="206"/>
      <c r="O153" s="206"/>
      <c r="P153" s="206"/>
      <c r="Q153" s="206"/>
      <c r="R153" s="206"/>
      <c r="S153" s="206"/>
      <c r="T153" s="207"/>
      <c r="AT153" s="203" t="s">
        <v>163</v>
      </c>
      <c r="AU153" s="203" t="s">
        <v>89</v>
      </c>
      <c r="AV153" s="12" t="s">
        <v>45</v>
      </c>
      <c r="AW153" s="12" t="s">
        <v>42</v>
      </c>
      <c r="AX153" s="12" t="s">
        <v>82</v>
      </c>
      <c r="AY153" s="203" t="s">
        <v>152</v>
      </c>
    </row>
    <row r="154" spans="2:65" s="12" customFormat="1">
      <c r="B154" s="200"/>
      <c r="D154" s="196" t="s">
        <v>163</v>
      </c>
      <c r="E154" s="201" t="s">
        <v>5</v>
      </c>
      <c r="F154" s="202" t="s">
        <v>894</v>
      </c>
      <c r="H154" s="203" t="s">
        <v>5</v>
      </c>
      <c r="I154" s="204"/>
      <c r="L154" s="200"/>
      <c r="M154" s="205"/>
      <c r="N154" s="206"/>
      <c r="O154" s="206"/>
      <c r="P154" s="206"/>
      <c r="Q154" s="206"/>
      <c r="R154" s="206"/>
      <c r="S154" s="206"/>
      <c r="T154" s="207"/>
      <c r="AT154" s="203" t="s">
        <v>163</v>
      </c>
      <c r="AU154" s="203" t="s">
        <v>89</v>
      </c>
      <c r="AV154" s="12" t="s">
        <v>45</v>
      </c>
      <c r="AW154" s="12" t="s">
        <v>42</v>
      </c>
      <c r="AX154" s="12" t="s">
        <v>82</v>
      </c>
      <c r="AY154" s="203" t="s">
        <v>152</v>
      </c>
    </row>
    <row r="155" spans="2:65" s="13" customFormat="1">
      <c r="B155" s="208"/>
      <c r="D155" s="196" t="s">
        <v>163</v>
      </c>
      <c r="E155" s="209" t="s">
        <v>5</v>
      </c>
      <c r="F155" s="210" t="s">
        <v>895</v>
      </c>
      <c r="H155" s="211">
        <v>0.245</v>
      </c>
      <c r="I155" s="212"/>
      <c r="L155" s="208"/>
      <c r="M155" s="213"/>
      <c r="N155" s="214"/>
      <c r="O155" s="214"/>
      <c r="P155" s="214"/>
      <c r="Q155" s="214"/>
      <c r="R155" s="214"/>
      <c r="S155" s="214"/>
      <c r="T155" s="215"/>
      <c r="AT155" s="209" t="s">
        <v>163</v>
      </c>
      <c r="AU155" s="209" t="s">
        <v>89</v>
      </c>
      <c r="AV155" s="13" t="s">
        <v>89</v>
      </c>
      <c r="AW155" s="13" t="s">
        <v>42</v>
      </c>
      <c r="AX155" s="13" t="s">
        <v>82</v>
      </c>
      <c r="AY155" s="209" t="s">
        <v>152</v>
      </c>
    </row>
    <row r="156" spans="2:65" s="12" customFormat="1">
      <c r="B156" s="200"/>
      <c r="D156" s="196" t="s">
        <v>163</v>
      </c>
      <c r="E156" s="201" t="s">
        <v>5</v>
      </c>
      <c r="F156" s="202" t="s">
        <v>896</v>
      </c>
      <c r="H156" s="203" t="s">
        <v>5</v>
      </c>
      <c r="I156" s="204"/>
      <c r="L156" s="200"/>
      <c r="M156" s="205"/>
      <c r="N156" s="206"/>
      <c r="O156" s="206"/>
      <c r="P156" s="206"/>
      <c r="Q156" s="206"/>
      <c r="R156" s="206"/>
      <c r="S156" s="206"/>
      <c r="T156" s="207"/>
      <c r="AT156" s="203" t="s">
        <v>163</v>
      </c>
      <c r="AU156" s="203" t="s">
        <v>89</v>
      </c>
      <c r="AV156" s="12" t="s">
        <v>45</v>
      </c>
      <c r="AW156" s="12" t="s">
        <v>42</v>
      </c>
      <c r="AX156" s="12" t="s">
        <v>82</v>
      </c>
      <c r="AY156" s="203" t="s">
        <v>152</v>
      </c>
    </row>
    <row r="157" spans="2:65" s="13" customFormat="1">
      <c r="B157" s="208"/>
      <c r="D157" s="196" t="s">
        <v>163</v>
      </c>
      <c r="E157" s="209" t="s">
        <v>5</v>
      </c>
      <c r="F157" s="210" t="s">
        <v>897</v>
      </c>
      <c r="H157" s="211">
        <v>0.22</v>
      </c>
      <c r="I157" s="212"/>
      <c r="L157" s="208"/>
      <c r="M157" s="213"/>
      <c r="N157" s="214"/>
      <c r="O157" s="214"/>
      <c r="P157" s="214"/>
      <c r="Q157" s="214"/>
      <c r="R157" s="214"/>
      <c r="S157" s="214"/>
      <c r="T157" s="215"/>
      <c r="AT157" s="209" t="s">
        <v>163</v>
      </c>
      <c r="AU157" s="209" t="s">
        <v>89</v>
      </c>
      <c r="AV157" s="13" t="s">
        <v>89</v>
      </c>
      <c r="AW157" s="13" t="s">
        <v>42</v>
      </c>
      <c r="AX157" s="13" t="s">
        <v>82</v>
      </c>
      <c r="AY157" s="209" t="s">
        <v>152</v>
      </c>
    </row>
    <row r="158" spans="2:65" s="15" customFormat="1">
      <c r="B158" s="224"/>
      <c r="D158" s="225" t="s">
        <v>163</v>
      </c>
      <c r="E158" s="226" t="s">
        <v>5</v>
      </c>
      <c r="F158" s="227" t="s">
        <v>170</v>
      </c>
      <c r="H158" s="228">
        <v>0.46500000000000002</v>
      </c>
      <c r="I158" s="229"/>
      <c r="L158" s="224"/>
      <c r="M158" s="230"/>
      <c r="N158" s="231"/>
      <c r="O158" s="231"/>
      <c r="P158" s="231"/>
      <c r="Q158" s="231"/>
      <c r="R158" s="231"/>
      <c r="S158" s="231"/>
      <c r="T158" s="232"/>
      <c r="AT158" s="233" t="s">
        <v>163</v>
      </c>
      <c r="AU158" s="233" t="s">
        <v>89</v>
      </c>
      <c r="AV158" s="15" t="s">
        <v>159</v>
      </c>
      <c r="AW158" s="15" t="s">
        <v>42</v>
      </c>
      <c r="AX158" s="15" t="s">
        <v>45</v>
      </c>
      <c r="AY158" s="233" t="s">
        <v>152</v>
      </c>
    </row>
    <row r="159" spans="2:65" s="1" customFormat="1" ht="22.5" customHeight="1">
      <c r="B159" s="183"/>
      <c r="C159" s="184" t="s">
        <v>237</v>
      </c>
      <c r="D159" s="184" t="s">
        <v>154</v>
      </c>
      <c r="E159" s="185" t="s">
        <v>898</v>
      </c>
      <c r="F159" s="186" t="s">
        <v>899</v>
      </c>
      <c r="G159" s="187" t="s">
        <v>157</v>
      </c>
      <c r="H159" s="188">
        <v>0.113</v>
      </c>
      <c r="I159" s="189"/>
      <c r="J159" s="190">
        <f>ROUND(I159*H159,2)</f>
        <v>0</v>
      </c>
      <c r="K159" s="186" t="s">
        <v>158</v>
      </c>
      <c r="L159" s="43"/>
      <c r="M159" s="191" t="s">
        <v>5</v>
      </c>
      <c r="N159" s="192" t="s">
        <v>53</v>
      </c>
      <c r="O159" s="44"/>
      <c r="P159" s="193">
        <f>O159*H159</f>
        <v>0</v>
      </c>
      <c r="Q159" s="193">
        <v>2.2563499999999999</v>
      </c>
      <c r="R159" s="193">
        <f>Q159*H159</f>
        <v>0.25496754999999999</v>
      </c>
      <c r="S159" s="193">
        <v>0</v>
      </c>
      <c r="T159" s="194">
        <f>S159*H159</f>
        <v>0</v>
      </c>
      <c r="AR159" s="25" t="s">
        <v>159</v>
      </c>
      <c r="AT159" s="25" t="s">
        <v>154</v>
      </c>
      <c r="AU159" s="25" t="s">
        <v>89</v>
      </c>
      <c r="AY159" s="25" t="s">
        <v>152</v>
      </c>
      <c r="BE159" s="195">
        <f>IF(N159="základní",J159,0)</f>
        <v>0</v>
      </c>
      <c r="BF159" s="195">
        <f>IF(N159="snížená",J159,0)</f>
        <v>0</v>
      </c>
      <c r="BG159" s="195">
        <f>IF(N159="zákl. přenesená",J159,0)</f>
        <v>0</v>
      </c>
      <c r="BH159" s="195">
        <f>IF(N159="sníž. přenesená",J159,0)</f>
        <v>0</v>
      </c>
      <c r="BI159" s="195">
        <f>IF(N159="nulová",J159,0)</f>
        <v>0</v>
      </c>
      <c r="BJ159" s="25" t="s">
        <v>45</v>
      </c>
      <c r="BK159" s="195">
        <f>ROUND(I159*H159,2)</f>
        <v>0</v>
      </c>
      <c r="BL159" s="25" t="s">
        <v>159</v>
      </c>
      <c r="BM159" s="25" t="s">
        <v>900</v>
      </c>
    </row>
    <row r="160" spans="2:65" s="12" customFormat="1">
      <c r="B160" s="200"/>
      <c r="D160" s="196" t="s">
        <v>163</v>
      </c>
      <c r="E160" s="201" t="s">
        <v>5</v>
      </c>
      <c r="F160" s="202" t="s">
        <v>901</v>
      </c>
      <c r="H160" s="203" t="s">
        <v>5</v>
      </c>
      <c r="I160" s="204"/>
      <c r="L160" s="200"/>
      <c r="M160" s="205"/>
      <c r="N160" s="206"/>
      <c r="O160" s="206"/>
      <c r="P160" s="206"/>
      <c r="Q160" s="206"/>
      <c r="R160" s="206"/>
      <c r="S160" s="206"/>
      <c r="T160" s="207"/>
      <c r="AT160" s="203" t="s">
        <v>163</v>
      </c>
      <c r="AU160" s="203" t="s">
        <v>89</v>
      </c>
      <c r="AV160" s="12" t="s">
        <v>45</v>
      </c>
      <c r="AW160" s="12" t="s">
        <v>42</v>
      </c>
      <c r="AX160" s="12" t="s">
        <v>82</v>
      </c>
      <c r="AY160" s="203" t="s">
        <v>152</v>
      </c>
    </row>
    <row r="161" spans="2:65" s="13" customFormat="1">
      <c r="B161" s="208"/>
      <c r="D161" s="196" t="s">
        <v>163</v>
      </c>
      <c r="E161" s="209" t="s">
        <v>5</v>
      </c>
      <c r="F161" s="210" t="s">
        <v>902</v>
      </c>
      <c r="H161" s="211">
        <v>0.113</v>
      </c>
      <c r="I161" s="212"/>
      <c r="L161" s="208"/>
      <c r="M161" s="213"/>
      <c r="N161" s="214"/>
      <c r="O161" s="214"/>
      <c r="P161" s="214"/>
      <c r="Q161" s="214"/>
      <c r="R161" s="214"/>
      <c r="S161" s="214"/>
      <c r="T161" s="215"/>
      <c r="AT161" s="209" t="s">
        <v>163</v>
      </c>
      <c r="AU161" s="209" t="s">
        <v>89</v>
      </c>
      <c r="AV161" s="13" t="s">
        <v>89</v>
      </c>
      <c r="AW161" s="13" t="s">
        <v>42</v>
      </c>
      <c r="AX161" s="13" t="s">
        <v>82</v>
      </c>
      <c r="AY161" s="209" t="s">
        <v>152</v>
      </c>
    </row>
    <row r="162" spans="2:65" s="15" customFormat="1">
      <c r="B162" s="224"/>
      <c r="D162" s="225" t="s">
        <v>163</v>
      </c>
      <c r="E162" s="226" t="s">
        <v>5</v>
      </c>
      <c r="F162" s="227" t="s">
        <v>170</v>
      </c>
      <c r="H162" s="228">
        <v>0.113</v>
      </c>
      <c r="I162" s="229"/>
      <c r="L162" s="224"/>
      <c r="M162" s="230"/>
      <c r="N162" s="231"/>
      <c r="O162" s="231"/>
      <c r="P162" s="231"/>
      <c r="Q162" s="231"/>
      <c r="R162" s="231"/>
      <c r="S162" s="231"/>
      <c r="T162" s="232"/>
      <c r="AT162" s="233" t="s">
        <v>163</v>
      </c>
      <c r="AU162" s="233" t="s">
        <v>89</v>
      </c>
      <c r="AV162" s="15" t="s">
        <v>159</v>
      </c>
      <c r="AW162" s="15" t="s">
        <v>42</v>
      </c>
      <c r="AX162" s="15" t="s">
        <v>45</v>
      </c>
      <c r="AY162" s="233" t="s">
        <v>152</v>
      </c>
    </row>
    <row r="163" spans="2:65" s="1" customFormat="1" ht="31.5" customHeight="1">
      <c r="B163" s="183"/>
      <c r="C163" s="184" t="s">
        <v>244</v>
      </c>
      <c r="D163" s="184" t="s">
        <v>154</v>
      </c>
      <c r="E163" s="185" t="s">
        <v>903</v>
      </c>
      <c r="F163" s="186" t="s">
        <v>904</v>
      </c>
      <c r="G163" s="187" t="s">
        <v>201</v>
      </c>
      <c r="H163" s="188">
        <v>4.5</v>
      </c>
      <c r="I163" s="189"/>
      <c r="J163" s="190">
        <f>ROUND(I163*H163,2)</f>
        <v>0</v>
      </c>
      <c r="K163" s="186" t="s">
        <v>158</v>
      </c>
      <c r="L163" s="43"/>
      <c r="M163" s="191" t="s">
        <v>5</v>
      </c>
      <c r="N163" s="192" t="s">
        <v>53</v>
      </c>
      <c r="O163" s="44"/>
      <c r="P163" s="193">
        <f>O163*H163</f>
        <v>0</v>
      </c>
      <c r="Q163" s="193">
        <v>4.6289999999999998E-2</v>
      </c>
      <c r="R163" s="193">
        <f>Q163*H163</f>
        <v>0.20830499999999999</v>
      </c>
      <c r="S163" s="193">
        <v>0</v>
      </c>
      <c r="T163" s="194">
        <f>S163*H163</f>
        <v>0</v>
      </c>
      <c r="AR163" s="25" t="s">
        <v>159</v>
      </c>
      <c r="AT163" s="25" t="s">
        <v>154</v>
      </c>
      <c r="AU163" s="25" t="s">
        <v>89</v>
      </c>
      <c r="AY163" s="25" t="s">
        <v>152</v>
      </c>
      <c r="BE163" s="195">
        <f>IF(N163="základní",J163,0)</f>
        <v>0</v>
      </c>
      <c r="BF163" s="195">
        <f>IF(N163="snížená",J163,0)</f>
        <v>0</v>
      </c>
      <c r="BG163" s="195">
        <f>IF(N163="zákl. přenesená",J163,0)</f>
        <v>0</v>
      </c>
      <c r="BH163" s="195">
        <f>IF(N163="sníž. přenesená",J163,0)</f>
        <v>0</v>
      </c>
      <c r="BI163" s="195">
        <f>IF(N163="nulová",J163,0)</f>
        <v>0</v>
      </c>
      <c r="BJ163" s="25" t="s">
        <v>45</v>
      </c>
      <c r="BK163" s="195">
        <f>ROUND(I163*H163,2)</f>
        <v>0</v>
      </c>
      <c r="BL163" s="25" t="s">
        <v>159</v>
      </c>
      <c r="BM163" s="25" t="s">
        <v>905</v>
      </c>
    </row>
    <row r="164" spans="2:65" s="1" customFormat="1" ht="94.5">
      <c r="B164" s="43"/>
      <c r="D164" s="196" t="s">
        <v>161</v>
      </c>
      <c r="F164" s="197" t="s">
        <v>906</v>
      </c>
      <c r="I164" s="198"/>
      <c r="L164" s="43"/>
      <c r="M164" s="199"/>
      <c r="N164" s="44"/>
      <c r="O164" s="44"/>
      <c r="P164" s="44"/>
      <c r="Q164" s="44"/>
      <c r="R164" s="44"/>
      <c r="S164" s="44"/>
      <c r="T164" s="72"/>
      <c r="AT164" s="25" t="s">
        <v>161</v>
      </c>
      <c r="AU164" s="25" t="s">
        <v>89</v>
      </c>
    </row>
    <row r="165" spans="2:65" s="12" customFormat="1">
      <c r="B165" s="200"/>
      <c r="D165" s="196" t="s">
        <v>163</v>
      </c>
      <c r="E165" s="201" t="s">
        <v>5</v>
      </c>
      <c r="F165" s="202" t="s">
        <v>907</v>
      </c>
      <c r="H165" s="203" t="s">
        <v>5</v>
      </c>
      <c r="I165" s="204"/>
      <c r="L165" s="200"/>
      <c r="M165" s="205"/>
      <c r="N165" s="206"/>
      <c r="O165" s="206"/>
      <c r="P165" s="206"/>
      <c r="Q165" s="206"/>
      <c r="R165" s="206"/>
      <c r="S165" s="206"/>
      <c r="T165" s="207"/>
      <c r="AT165" s="203" t="s">
        <v>163</v>
      </c>
      <c r="AU165" s="203" t="s">
        <v>89</v>
      </c>
      <c r="AV165" s="12" t="s">
        <v>45</v>
      </c>
      <c r="AW165" s="12" t="s">
        <v>42</v>
      </c>
      <c r="AX165" s="12" t="s">
        <v>82</v>
      </c>
      <c r="AY165" s="203" t="s">
        <v>152</v>
      </c>
    </row>
    <row r="166" spans="2:65" s="13" customFormat="1">
      <c r="B166" s="208"/>
      <c r="D166" s="196" t="s">
        <v>163</v>
      </c>
      <c r="E166" s="209" t="s">
        <v>5</v>
      </c>
      <c r="F166" s="210" t="s">
        <v>908</v>
      </c>
      <c r="H166" s="211">
        <v>4.5</v>
      </c>
      <c r="I166" s="212"/>
      <c r="L166" s="208"/>
      <c r="M166" s="213"/>
      <c r="N166" s="214"/>
      <c r="O166" s="214"/>
      <c r="P166" s="214"/>
      <c r="Q166" s="214"/>
      <c r="R166" s="214"/>
      <c r="S166" s="214"/>
      <c r="T166" s="215"/>
      <c r="AT166" s="209" t="s">
        <v>163</v>
      </c>
      <c r="AU166" s="209" t="s">
        <v>89</v>
      </c>
      <c r="AV166" s="13" t="s">
        <v>89</v>
      </c>
      <c r="AW166" s="13" t="s">
        <v>42</v>
      </c>
      <c r="AX166" s="13" t="s">
        <v>82</v>
      </c>
      <c r="AY166" s="209" t="s">
        <v>152</v>
      </c>
    </row>
    <row r="167" spans="2:65" s="15" customFormat="1">
      <c r="B167" s="224"/>
      <c r="D167" s="225" t="s">
        <v>163</v>
      </c>
      <c r="E167" s="226" t="s">
        <v>5</v>
      </c>
      <c r="F167" s="227" t="s">
        <v>170</v>
      </c>
      <c r="H167" s="228">
        <v>4.5</v>
      </c>
      <c r="I167" s="229"/>
      <c r="L167" s="224"/>
      <c r="M167" s="230"/>
      <c r="N167" s="231"/>
      <c r="O167" s="231"/>
      <c r="P167" s="231"/>
      <c r="Q167" s="231"/>
      <c r="R167" s="231"/>
      <c r="S167" s="231"/>
      <c r="T167" s="232"/>
      <c r="AT167" s="233" t="s">
        <v>163</v>
      </c>
      <c r="AU167" s="233" t="s">
        <v>89</v>
      </c>
      <c r="AV167" s="15" t="s">
        <v>159</v>
      </c>
      <c r="AW167" s="15" t="s">
        <v>42</v>
      </c>
      <c r="AX167" s="15" t="s">
        <v>45</v>
      </c>
      <c r="AY167" s="233" t="s">
        <v>152</v>
      </c>
    </row>
    <row r="168" spans="2:65" s="1" customFormat="1" ht="31.5" customHeight="1">
      <c r="B168" s="183"/>
      <c r="C168" s="184" t="s">
        <v>251</v>
      </c>
      <c r="D168" s="184" t="s">
        <v>154</v>
      </c>
      <c r="E168" s="185" t="s">
        <v>909</v>
      </c>
      <c r="F168" s="186" t="s">
        <v>910</v>
      </c>
      <c r="G168" s="187" t="s">
        <v>193</v>
      </c>
      <c r="H168" s="188">
        <v>1.4E-2</v>
      </c>
      <c r="I168" s="189"/>
      <c r="J168" s="190">
        <f>ROUND(I168*H168,2)</f>
        <v>0</v>
      </c>
      <c r="K168" s="186" t="s">
        <v>158</v>
      </c>
      <c r="L168" s="43"/>
      <c r="M168" s="191" t="s">
        <v>5</v>
      </c>
      <c r="N168" s="192" t="s">
        <v>53</v>
      </c>
      <c r="O168" s="44"/>
      <c r="P168" s="193">
        <f>O168*H168</f>
        <v>0</v>
      </c>
      <c r="Q168" s="193">
        <v>1.04528</v>
      </c>
      <c r="R168" s="193">
        <f>Q168*H168</f>
        <v>1.463392E-2</v>
      </c>
      <c r="S168" s="193">
        <v>0</v>
      </c>
      <c r="T168" s="194">
        <f>S168*H168</f>
        <v>0</v>
      </c>
      <c r="AR168" s="25" t="s">
        <v>159</v>
      </c>
      <c r="AT168" s="25" t="s">
        <v>154</v>
      </c>
      <c r="AU168" s="25" t="s">
        <v>89</v>
      </c>
      <c r="AY168" s="25" t="s">
        <v>152</v>
      </c>
      <c r="BE168" s="195">
        <f>IF(N168="základní",J168,0)</f>
        <v>0</v>
      </c>
      <c r="BF168" s="195">
        <f>IF(N168="snížená",J168,0)</f>
        <v>0</v>
      </c>
      <c r="BG168" s="195">
        <f>IF(N168="zákl. přenesená",J168,0)</f>
        <v>0</v>
      </c>
      <c r="BH168" s="195">
        <f>IF(N168="sníž. přenesená",J168,0)</f>
        <v>0</v>
      </c>
      <c r="BI168" s="195">
        <f>IF(N168="nulová",J168,0)</f>
        <v>0</v>
      </c>
      <c r="BJ168" s="25" t="s">
        <v>45</v>
      </c>
      <c r="BK168" s="195">
        <f>ROUND(I168*H168,2)</f>
        <v>0</v>
      </c>
      <c r="BL168" s="25" t="s">
        <v>159</v>
      </c>
      <c r="BM168" s="25" t="s">
        <v>911</v>
      </c>
    </row>
    <row r="169" spans="2:65" s="12" customFormat="1">
      <c r="B169" s="200"/>
      <c r="D169" s="196" t="s">
        <v>163</v>
      </c>
      <c r="E169" s="201" t="s">
        <v>5</v>
      </c>
      <c r="F169" s="202" t="s">
        <v>912</v>
      </c>
      <c r="H169" s="203" t="s">
        <v>5</v>
      </c>
      <c r="I169" s="204"/>
      <c r="L169" s="200"/>
      <c r="M169" s="205"/>
      <c r="N169" s="206"/>
      <c r="O169" s="206"/>
      <c r="P169" s="206"/>
      <c r="Q169" s="206"/>
      <c r="R169" s="206"/>
      <c r="S169" s="206"/>
      <c r="T169" s="207"/>
      <c r="AT169" s="203" t="s">
        <v>163</v>
      </c>
      <c r="AU169" s="203" t="s">
        <v>89</v>
      </c>
      <c r="AV169" s="12" t="s">
        <v>45</v>
      </c>
      <c r="AW169" s="12" t="s">
        <v>42</v>
      </c>
      <c r="AX169" s="12" t="s">
        <v>82</v>
      </c>
      <c r="AY169" s="203" t="s">
        <v>152</v>
      </c>
    </row>
    <row r="170" spans="2:65" s="13" customFormat="1">
      <c r="B170" s="208"/>
      <c r="D170" s="196" t="s">
        <v>163</v>
      </c>
      <c r="E170" s="209" t="s">
        <v>5</v>
      </c>
      <c r="F170" s="210" t="s">
        <v>913</v>
      </c>
      <c r="H170" s="211">
        <v>1.0999999999999999E-2</v>
      </c>
      <c r="I170" s="212"/>
      <c r="L170" s="208"/>
      <c r="M170" s="213"/>
      <c r="N170" s="214"/>
      <c r="O170" s="214"/>
      <c r="P170" s="214"/>
      <c r="Q170" s="214"/>
      <c r="R170" s="214"/>
      <c r="S170" s="214"/>
      <c r="T170" s="215"/>
      <c r="AT170" s="209" t="s">
        <v>163</v>
      </c>
      <c r="AU170" s="209" t="s">
        <v>89</v>
      </c>
      <c r="AV170" s="13" t="s">
        <v>89</v>
      </c>
      <c r="AW170" s="13" t="s">
        <v>42</v>
      </c>
      <c r="AX170" s="13" t="s">
        <v>82</v>
      </c>
      <c r="AY170" s="209" t="s">
        <v>152</v>
      </c>
    </row>
    <row r="171" spans="2:65" s="12" customFormat="1">
      <c r="B171" s="200"/>
      <c r="D171" s="196" t="s">
        <v>163</v>
      </c>
      <c r="E171" s="201" t="s">
        <v>5</v>
      </c>
      <c r="F171" s="202" t="s">
        <v>914</v>
      </c>
      <c r="H171" s="203" t="s">
        <v>5</v>
      </c>
      <c r="I171" s="204"/>
      <c r="L171" s="200"/>
      <c r="M171" s="205"/>
      <c r="N171" s="206"/>
      <c r="O171" s="206"/>
      <c r="P171" s="206"/>
      <c r="Q171" s="206"/>
      <c r="R171" s="206"/>
      <c r="S171" s="206"/>
      <c r="T171" s="207"/>
      <c r="AT171" s="203" t="s">
        <v>163</v>
      </c>
      <c r="AU171" s="203" t="s">
        <v>89</v>
      </c>
      <c r="AV171" s="12" t="s">
        <v>45</v>
      </c>
      <c r="AW171" s="12" t="s">
        <v>42</v>
      </c>
      <c r="AX171" s="12" t="s">
        <v>82</v>
      </c>
      <c r="AY171" s="203" t="s">
        <v>152</v>
      </c>
    </row>
    <row r="172" spans="2:65" s="13" customFormat="1">
      <c r="B172" s="208"/>
      <c r="D172" s="196" t="s">
        <v>163</v>
      </c>
      <c r="E172" s="209" t="s">
        <v>5</v>
      </c>
      <c r="F172" s="210" t="s">
        <v>915</v>
      </c>
      <c r="H172" s="211">
        <v>3.0000000000000001E-3</v>
      </c>
      <c r="I172" s="212"/>
      <c r="L172" s="208"/>
      <c r="M172" s="213"/>
      <c r="N172" s="214"/>
      <c r="O172" s="214"/>
      <c r="P172" s="214"/>
      <c r="Q172" s="214"/>
      <c r="R172" s="214"/>
      <c r="S172" s="214"/>
      <c r="T172" s="215"/>
      <c r="AT172" s="209" t="s">
        <v>163</v>
      </c>
      <c r="AU172" s="209" t="s">
        <v>89</v>
      </c>
      <c r="AV172" s="13" t="s">
        <v>89</v>
      </c>
      <c r="AW172" s="13" t="s">
        <v>42</v>
      </c>
      <c r="AX172" s="13" t="s">
        <v>82</v>
      </c>
      <c r="AY172" s="209" t="s">
        <v>152</v>
      </c>
    </row>
    <row r="173" spans="2:65" s="15" customFormat="1">
      <c r="B173" s="224"/>
      <c r="D173" s="196" t="s">
        <v>163</v>
      </c>
      <c r="E173" s="247" t="s">
        <v>5</v>
      </c>
      <c r="F173" s="248" t="s">
        <v>170</v>
      </c>
      <c r="H173" s="249">
        <v>1.4E-2</v>
      </c>
      <c r="I173" s="229"/>
      <c r="L173" s="224"/>
      <c r="M173" s="230"/>
      <c r="N173" s="231"/>
      <c r="O173" s="231"/>
      <c r="P173" s="231"/>
      <c r="Q173" s="231"/>
      <c r="R173" s="231"/>
      <c r="S173" s="231"/>
      <c r="T173" s="232"/>
      <c r="AT173" s="233" t="s">
        <v>163</v>
      </c>
      <c r="AU173" s="233" t="s">
        <v>89</v>
      </c>
      <c r="AV173" s="15" t="s">
        <v>159</v>
      </c>
      <c r="AW173" s="15" t="s">
        <v>42</v>
      </c>
      <c r="AX173" s="15" t="s">
        <v>45</v>
      </c>
      <c r="AY173" s="233" t="s">
        <v>152</v>
      </c>
    </row>
    <row r="174" spans="2:65" s="11" customFormat="1" ht="29.85" customHeight="1">
      <c r="B174" s="169"/>
      <c r="D174" s="180" t="s">
        <v>81</v>
      </c>
      <c r="E174" s="181" t="s">
        <v>159</v>
      </c>
      <c r="F174" s="181" t="s">
        <v>916</v>
      </c>
      <c r="I174" s="172"/>
      <c r="J174" s="182">
        <f>BK174</f>
        <v>0</v>
      </c>
      <c r="L174" s="169"/>
      <c r="M174" s="174"/>
      <c r="N174" s="175"/>
      <c r="O174" s="175"/>
      <c r="P174" s="176">
        <f>SUM(P175:P239)</f>
        <v>0</v>
      </c>
      <c r="Q174" s="175"/>
      <c r="R174" s="176">
        <f>SUM(R175:R239)</f>
        <v>16.221390629999998</v>
      </c>
      <c r="S174" s="175"/>
      <c r="T174" s="177">
        <f>SUM(T175:T239)</f>
        <v>0</v>
      </c>
      <c r="AR174" s="170" t="s">
        <v>45</v>
      </c>
      <c r="AT174" s="178" t="s">
        <v>81</v>
      </c>
      <c r="AU174" s="178" t="s">
        <v>45</v>
      </c>
      <c r="AY174" s="170" t="s">
        <v>152</v>
      </c>
      <c r="BK174" s="179">
        <f>SUM(BK175:BK239)</f>
        <v>0</v>
      </c>
    </row>
    <row r="175" spans="2:65" s="1" customFormat="1" ht="31.5" customHeight="1">
      <c r="B175" s="183"/>
      <c r="C175" s="184" t="s">
        <v>11</v>
      </c>
      <c r="D175" s="184" t="s">
        <v>154</v>
      </c>
      <c r="E175" s="185" t="s">
        <v>917</v>
      </c>
      <c r="F175" s="186" t="s">
        <v>918</v>
      </c>
      <c r="G175" s="187" t="s">
        <v>157</v>
      </c>
      <c r="H175" s="188">
        <v>0.96399999999999997</v>
      </c>
      <c r="I175" s="189"/>
      <c r="J175" s="190">
        <f>ROUND(I175*H175,2)</f>
        <v>0</v>
      </c>
      <c r="K175" s="186" t="s">
        <v>158</v>
      </c>
      <c r="L175" s="43"/>
      <c r="M175" s="191" t="s">
        <v>5</v>
      </c>
      <c r="N175" s="192" t="s">
        <v>53</v>
      </c>
      <c r="O175" s="44"/>
      <c r="P175" s="193">
        <f>O175*H175</f>
        <v>0</v>
      </c>
      <c r="Q175" s="193">
        <v>2.45343</v>
      </c>
      <c r="R175" s="193">
        <f>Q175*H175</f>
        <v>2.3651065199999999</v>
      </c>
      <c r="S175" s="193">
        <v>0</v>
      </c>
      <c r="T175" s="194">
        <f>S175*H175</f>
        <v>0</v>
      </c>
      <c r="AR175" s="25" t="s">
        <v>159</v>
      </c>
      <c r="AT175" s="25" t="s">
        <v>154</v>
      </c>
      <c r="AU175" s="25" t="s">
        <v>89</v>
      </c>
      <c r="AY175" s="25" t="s">
        <v>152</v>
      </c>
      <c r="BE175" s="195">
        <f>IF(N175="základní",J175,0)</f>
        <v>0</v>
      </c>
      <c r="BF175" s="195">
        <f>IF(N175="snížená",J175,0)</f>
        <v>0</v>
      </c>
      <c r="BG175" s="195">
        <f>IF(N175="zákl. přenesená",J175,0)</f>
        <v>0</v>
      </c>
      <c r="BH175" s="195">
        <f>IF(N175="sníž. přenesená",J175,0)</f>
        <v>0</v>
      </c>
      <c r="BI175" s="195">
        <f>IF(N175="nulová",J175,0)</f>
        <v>0</v>
      </c>
      <c r="BJ175" s="25" t="s">
        <v>45</v>
      </c>
      <c r="BK175" s="195">
        <f>ROUND(I175*H175,2)</f>
        <v>0</v>
      </c>
      <c r="BL175" s="25" t="s">
        <v>159</v>
      </c>
      <c r="BM175" s="25" t="s">
        <v>919</v>
      </c>
    </row>
    <row r="176" spans="2:65" s="12" customFormat="1">
      <c r="B176" s="200"/>
      <c r="D176" s="196" t="s">
        <v>163</v>
      </c>
      <c r="E176" s="201" t="s">
        <v>5</v>
      </c>
      <c r="F176" s="202" t="s">
        <v>920</v>
      </c>
      <c r="H176" s="203" t="s">
        <v>5</v>
      </c>
      <c r="I176" s="204"/>
      <c r="L176" s="200"/>
      <c r="M176" s="205"/>
      <c r="N176" s="206"/>
      <c r="O176" s="206"/>
      <c r="P176" s="206"/>
      <c r="Q176" s="206"/>
      <c r="R176" s="206"/>
      <c r="S176" s="206"/>
      <c r="T176" s="207"/>
      <c r="AT176" s="203" t="s">
        <v>163</v>
      </c>
      <c r="AU176" s="203" t="s">
        <v>89</v>
      </c>
      <c r="AV176" s="12" t="s">
        <v>45</v>
      </c>
      <c r="AW176" s="12" t="s">
        <v>42</v>
      </c>
      <c r="AX176" s="12" t="s">
        <v>82</v>
      </c>
      <c r="AY176" s="203" t="s">
        <v>152</v>
      </c>
    </row>
    <row r="177" spans="2:65" s="13" customFormat="1">
      <c r="B177" s="208"/>
      <c r="D177" s="196" t="s">
        <v>163</v>
      </c>
      <c r="E177" s="209" t="s">
        <v>5</v>
      </c>
      <c r="F177" s="210" t="s">
        <v>921</v>
      </c>
      <c r="H177" s="211">
        <v>0.96399999999999997</v>
      </c>
      <c r="I177" s="212"/>
      <c r="L177" s="208"/>
      <c r="M177" s="213"/>
      <c r="N177" s="214"/>
      <c r="O177" s="214"/>
      <c r="P177" s="214"/>
      <c r="Q177" s="214"/>
      <c r="R177" s="214"/>
      <c r="S177" s="214"/>
      <c r="T177" s="215"/>
      <c r="AT177" s="209" t="s">
        <v>163</v>
      </c>
      <c r="AU177" s="209" t="s">
        <v>89</v>
      </c>
      <c r="AV177" s="13" t="s">
        <v>89</v>
      </c>
      <c r="AW177" s="13" t="s">
        <v>42</v>
      </c>
      <c r="AX177" s="13" t="s">
        <v>82</v>
      </c>
      <c r="AY177" s="209" t="s">
        <v>152</v>
      </c>
    </row>
    <row r="178" spans="2:65" s="15" customFormat="1">
      <c r="B178" s="224"/>
      <c r="D178" s="225" t="s">
        <v>163</v>
      </c>
      <c r="E178" s="226" t="s">
        <v>5</v>
      </c>
      <c r="F178" s="227" t="s">
        <v>170</v>
      </c>
      <c r="H178" s="228">
        <v>0.96399999999999997</v>
      </c>
      <c r="I178" s="229"/>
      <c r="L178" s="224"/>
      <c r="M178" s="230"/>
      <c r="N178" s="231"/>
      <c r="O178" s="231"/>
      <c r="P178" s="231"/>
      <c r="Q178" s="231"/>
      <c r="R178" s="231"/>
      <c r="S178" s="231"/>
      <c r="T178" s="232"/>
      <c r="AT178" s="233" t="s">
        <v>163</v>
      </c>
      <c r="AU178" s="233" t="s">
        <v>89</v>
      </c>
      <c r="AV178" s="15" t="s">
        <v>159</v>
      </c>
      <c r="AW178" s="15" t="s">
        <v>42</v>
      </c>
      <c r="AX178" s="15" t="s">
        <v>45</v>
      </c>
      <c r="AY178" s="233" t="s">
        <v>152</v>
      </c>
    </row>
    <row r="179" spans="2:65" s="1" customFormat="1" ht="31.5" customHeight="1">
      <c r="B179" s="183"/>
      <c r="C179" s="184" t="s">
        <v>259</v>
      </c>
      <c r="D179" s="184" t="s">
        <v>154</v>
      </c>
      <c r="E179" s="185" t="s">
        <v>922</v>
      </c>
      <c r="F179" s="186" t="s">
        <v>923</v>
      </c>
      <c r="G179" s="187" t="s">
        <v>247</v>
      </c>
      <c r="H179" s="188">
        <v>4.9800000000000004</v>
      </c>
      <c r="I179" s="189"/>
      <c r="J179" s="190">
        <f>ROUND(I179*H179,2)</f>
        <v>0</v>
      </c>
      <c r="K179" s="186" t="s">
        <v>158</v>
      </c>
      <c r="L179" s="43"/>
      <c r="M179" s="191" t="s">
        <v>5</v>
      </c>
      <c r="N179" s="192" t="s">
        <v>53</v>
      </c>
      <c r="O179" s="44"/>
      <c r="P179" s="193">
        <f>O179*H179</f>
        <v>0</v>
      </c>
      <c r="Q179" s="193">
        <v>2.15E-3</v>
      </c>
      <c r="R179" s="193">
        <f>Q179*H179</f>
        <v>1.0707000000000001E-2</v>
      </c>
      <c r="S179" s="193">
        <v>0</v>
      </c>
      <c r="T179" s="194">
        <f>S179*H179</f>
        <v>0</v>
      </c>
      <c r="AR179" s="25" t="s">
        <v>159</v>
      </c>
      <c r="AT179" s="25" t="s">
        <v>154</v>
      </c>
      <c r="AU179" s="25" t="s">
        <v>89</v>
      </c>
      <c r="AY179" s="25" t="s">
        <v>152</v>
      </c>
      <c r="BE179" s="195">
        <f>IF(N179="základní",J179,0)</f>
        <v>0</v>
      </c>
      <c r="BF179" s="195">
        <f>IF(N179="snížená",J179,0)</f>
        <v>0</v>
      </c>
      <c r="BG179" s="195">
        <f>IF(N179="zákl. přenesená",J179,0)</f>
        <v>0</v>
      </c>
      <c r="BH179" s="195">
        <f>IF(N179="sníž. přenesená",J179,0)</f>
        <v>0</v>
      </c>
      <c r="BI179" s="195">
        <f>IF(N179="nulová",J179,0)</f>
        <v>0</v>
      </c>
      <c r="BJ179" s="25" t="s">
        <v>45</v>
      </c>
      <c r="BK179" s="195">
        <f>ROUND(I179*H179,2)</f>
        <v>0</v>
      </c>
      <c r="BL179" s="25" t="s">
        <v>159</v>
      </c>
      <c r="BM179" s="25" t="s">
        <v>924</v>
      </c>
    </row>
    <row r="180" spans="2:65" s="1" customFormat="1" ht="40.5">
      <c r="B180" s="43"/>
      <c r="D180" s="196" t="s">
        <v>161</v>
      </c>
      <c r="F180" s="197" t="s">
        <v>925</v>
      </c>
      <c r="I180" s="198"/>
      <c r="L180" s="43"/>
      <c r="M180" s="199"/>
      <c r="N180" s="44"/>
      <c r="O180" s="44"/>
      <c r="P180" s="44"/>
      <c r="Q180" s="44"/>
      <c r="R180" s="44"/>
      <c r="S180" s="44"/>
      <c r="T180" s="72"/>
      <c r="AT180" s="25" t="s">
        <v>161</v>
      </c>
      <c r="AU180" s="25" t="s">
        <v>89</v>
      </c>
    </row>
    <row r="181" spans="2:65" s="13" customFormat="1">
      <c r="B181" s="208"/>
      <c r="D181" s="196" t="s">
        <v>163</v>
      </c>
      <c r="E181" s="209" t="s">
        <v>5</v>
      </c>
      <c r="F181" s="210" t="s">
        <v>926</v>
      </c>
      <c r="H181" s="211">
        <v>3.2160000000000002</v>
      </c>
      <c r="I181" s="212"/>
      <c r="L181" s="208"/>
      <c r="M181" s="213"/>
      <c r="N181" s="214"/>
      <c r="O181" s="214"/>
      <c r="P181" s="214"/>
      <c r="Q181" s="214"/>
      <c r="R181" s="214"/>
      <c r="S181" s="214"/>
      <c r="T181" s="215"/>
      <c r="AT181" s="209" t="s">
        <v>163</v>
      </c>
      <c r="AU181" s="209" t="s">
        <v>89</v>
      </c>
      <c r="AV181" s="13" t="s">
        <v>89</v>
      </c>
      <c r="AW181" s="13" t="s">
        <v>42</v>
      </c>
      <c r="AX181" s="13" t="s">
        <v>82</v>
      </c>
      <c r="AY181" s="209" t="s">
        <v>152</v>
      </c>
    </row>
    <row r="182" spans="2:65" s="13" customFormat="1">
      <c r="B182" s="208"/>
      <c r="D182" s="196" t="s">
        <v>163</v>
      </c>
      <c r="E182" s="209" t="s">
        <v>5</v>
      </c>
      <c r="F182" s="210" t="s">
        <v>927</v>
      </c>
      <c r="H182" s="211">
        <v>1.764</v>
      </c>
      <c r="I182" s="212"/>
      <c r="L182" s="208"/>
      <c r="M182" s="213"/>
      <c r="N182" s="214"/>
      <c r="O182" s="214"/>
      <c r="P182" s="214"/>
      <c r="Q182" s="214"/>
      <c r="R182" s="214"/>
      <c r="S182" s="214"/>
      <c r="T182" s="215"/>
      <c r="AT182" s="209" t="s">
        <v>163</v>
      </c>
      <c r="AU182" s="209" t="s">
        <v>89</v>
      </c>
      <c r="AV182" s="13" t="s">
        <v>89</v>
      </c>
      <c r="AW182" s="13" t="s">
        <v>42</v>
      </c>
      <c r="AX182" s="13" t="s">
        <v>82</v>
      </c>
      <c r="AY182" s="209" t="s">
        <v>152</v>
      </c>
    </row>
    <row r="183" spans="2:65" s="15" customFormat="1">
      <c r="B183" s="224"/>
      <c r="D183" s="225" t="s">
        <v>163</v>
      </c>
      <c r="E183" s="226" t="s">
        <v>5</v>
      </c>
      <c r="F183" s="227" t="s">
        <v>170</v>
      </c>
      <c r="H183" s="228">
        <v>4.9800000000000004</v>
      </c>
      <c r="I183" s="229"/>
      <c r="L183" s="224"/>
      <c r="M183" s="230"/>
      <c r="N183" s="231"/>
      <c r="O183" s="231"/>
      <c r="P183" s="231"/>
      <c r="Q183" s="231"/>
      <c r="R183" s="231"/>
      <c r="S183" s="231"/>
      <c r="T183" s="232"/>
      <c r="AT183" s="233" t="s">
        <v>163</v>
      </c>
      <c r="AU183" s="233" t="s">
        <v>89</v>
      </c>
      <c r="AV183" s="15" t="s">
        <v>159</v>
      </c>
      <c r="AW183" s="15" t="s">
        <v>42</v>
      </c>
      <c r="AX183" s="15" t="s">
        <v>45</v>
      </c>
      <c r="AY183" s="233" t="s">
        <v>152</v>
      </c>
    </row>
    <row r="184" spans="2:65" s="1" customFormat="1" ht="31.5" customHeight="1">
      <c r="B184" s="183"/>
      <c r="C184" s="184" t="s">
        <v>265</v>
      </c>
      <c r="D184" s="184" t="s">
        <v>154</v>
      </c>
      <c r="E184" s="185" t="s">
        <v>928</v>
      </c>
      <c r="F184" s="186" t="s">
        <v>929</v>
      </c>
      <c r="G184" s="187" t="s">
        <v>247</v>
      </c>
      <c r="H184" s="188">
        <v>4.9800000000000004</v>
      </c>
      <c r="I184" s="189"/>
      <c r="J184" s="190">
        <f>ROUND(I184*H184,2)</f>
        <v>0</v>
      </c>
      <c r="K184" s="186" t="s">
        <v>158</v>
      </c>
      <c r="L184" s="43"/>
      <c r="M184" s="191" t="s">
        <v>5</v>
      </c>
      <c r="N184" s="192" t="s">
        <v>53</v>
      </c>
      <c r="O184" s="44"/>
      <c r="P184" s="193">
        <f>O184*H184</f>
        <v>0</v>
      </c>
      <c r="Q184" s="193">
        <v>0</v>
      </c>
      <c r="R184" s="193">
        <f>Q184*H184</f>
        <v>0</v>
      </c>
      <c r="S184" s="193">
        <v>0</v>
      </c>
      <c r="T184" s="194">
        <f>S184*H184</f>
        <v>0</v>
      </c>
      <c r="AR184" s="25" t="s">
        <v>159</v>
      </c>
      <c r="AT184" s="25" t="s">
        <v>154</v>
      </c>
      <c r="AU184" s="25" t="s">
        <v>89</v>
      </c>
      <c r="AY184" s="25" t="s">
        <v>152</v>
      </c>
      <c r="BE184" s="195">
        <f>IF(N184="základní",J184,0)</f>
        <v>0</v>
      </c>
      <c r="BF184" s="195">
        <f>IF(N184="snížená",J184,0)</f>
        <v>0</v>
      </c>
      <c r="BG184" s="195">
        <f>IF(N184="zákl. přenesená",J184,0)</f>
        <v>0</v>
      </c>
      <c r="BH184" s="195">
        <f>IF(N184="sníž. přenesená",J184,0)</f>
        <v>0</v>
      </c>
      <c r="BI184" s="195">
        <f>IF(N184="nulová",J184,0)</f>
        <v>0</v>
      </c>
      <c r="BJ184" s="25" t="s">
        <v>45</v>
      </c>
      <c r="BK184" s="195">
        <f>ROUND(I184*H184,2)</f>
        <v>0</v>
      </c>
      <c r="BL184" s="25" t="s">
        <v>159</v>
      </c>
      <c r="BM184" s="25" t="s">
        <v>930</v>
      </c>
    </row>
    <row r="185" spans="2:65" s="1" customFormat="1" ht="40.5">
      <c r="B185" s="43"/>
      <c r="D185" s="225" t="s">
        <v>161</v>
      </c>
      <c r="F185" s="236" t="s">
        <v>925</v>
      </c>
      <c r="I185" s="198"/>
      <c r="L185" s="43"/>
      <c r="M185" s="199"/>
      <c r="N185" s="44"/>
      <c r="O185" s="44"/>
      <c r="P185" s="44"/>
      <c r="Q185" s="44"/>
      <c r="R185" s="44"/>
      <c r="S185" s="44"/>
      <c r="T185" s="72"/>
      <c r="AT185" s="25" t="s">
        <v>161</v>
      </c>
      <c r="AU185" s="25" t="s">
        <v>89</v>
      </c>
    </row>
    <row r="186" spans="2:65" s="1" customFormat="1" ht="31.5" customHeight="1">
      <c r="B186" s="183"/>
      <c r="C186" s="184" t="s">
        <v>272</v>
      </c>
      <c r="D186" s="184" t="s">
        <v>154</v>
      </c>
      <c r="E186" s="185" t="s">
        <v>931</v>
      </c>
      <c r="F186" s="186" t="s">
        <v>932</v>
      </c>
      <c r="G186" s="187" t="s">
        <v>247</v>
      </c>
      <c r="H186" s="188">
        <v>0.72</v>
      </c>
      <c r="I186" s="189"/>
      <c r="J186" s="190">
        <f>ROUND(I186*H186,2)</f>
        <v>0</v>
      </c>
      <c r="K186" s="186" t="s">
        <v>158</v>
      </c>
      <c r="L186" s="43"/>
      <c r="M186" s="191" t="s">
        <v>5</v>
      </c>
      <c r="N186" s="192" t="s">
        <v>53</v>
      </c>
      <c r="O186" s="44"/>
      <c r="P186" s="193">
        <f>O186*H186</f>
        <v>0</v>
      </c>
      <c r="Q186" s="193">
        <v>5.2399999999999999E-3</v>
      </c>
      <c r="R186" s="193">
        <f>Q186*H186</f>
        <v>3.7727999999999998E-3</v>
      </c>
      <c r="S186" s="193">
        <v>0</v>
      </c>
      <c r="T186" s="194">
        <f>S186*H186</f>
        <v>0</v>
      </c>
      <c r="AR186" s="25" t="s">
        <v>159</v>
      </c>
      <c r="AT186" s="25" t="s">
        <v>154</v>
      </c>
      <c r="AU186" s="25" t="s">
        <v>89</v>
      </c>
      <c r="AY186" s="25" t="s">
        <v>152</v>
      </c>
      <c r="BE186" s="195">
        <f>IF(N186="základní",J186,0)</f>
        <v>0</v>
      </c>
      <c r="BF186" s="195">
        <f>IF(N186="snížená",J186,0)</f>
        <v>0</v>
      </c>
      <c r="BG186" s="195">
        <f>IF(N186="zákl. přenesená",J186,0)</f>
        <v>0</v>
      </c>
      <c r="BH186" s="195">
        <f>IF(N186="sníž. přenesená",J186,0)</f>
        <v>0</v>
      </c>
      <c r="BI186" s="195">
        <f>IF(N186="nulová",J186,0)</f>
        <v>0</v>
      </c>
      <c r="BJ186" s="25" t="s">
        <v>45</v>
      </c>
      <c r="BK186" s="195">
        <f>ROUND(I186*H186,2)</f>
        <v>0</v>
      </c>
      <c r="BL186" s="25" t="s">
        <v>159</v>
      </c>
      <c r="BM186" s="25" t="s">
        <v>933</v>
      </c>
    </row>
    <row r="187" spans="2:65" s="12" customFormat="1">
      <c r="B187" s="200"/>
      <c r="D187" s="196" t="s">
        <v>163</v>
      </c>
      <c r="E187" s="201" t="s">
        <v>5</v>
      </c>
      <c r="F187" s="202" t="s">
        <v>934</v>
      </c>
      <c r="H187" s="203" t="s">
        <v>5</v>
      </c>
      <c r="I187" s="204"/>
      <c r="L187" s="200"/>
      <c r="M187" s="205"/>
      <c r="N187" s="206"/>
      <c r="O187" s="206"/>
      <c r="P187" s="206"/>
      <c r="Q187" s="206"/>
      <c r="R187" s="206"/>
      <c r="S187" s="206"/>
      <c r="T187" s="207"/>
      <c r="AT187" s="203" t="s">
        <v>163</v>
      </c>
      <c r="AU187" s="203" t="s">
        <v>89</v>
      </c>
      <c r="AV187" s="12" t="s">
        <v>45</v>
      </c>
      <c r="AW187" s="12" t="s">
        <v>42</v>
      </c>
      <c r="AX187" s="12" t="s">
        <v>82</v>
      </c>
      <c r="AY187" s="203" t="s">
        <v>152</v>
      </c>
    </row>
    <row r="188" spans="2:65" s="13" customFormat="1">
      <c r="B188" s="208"/>
      <c r="D188" s="196" t="s">
        <v>163</v>
      </c>
      <c r="E188" s="209" t="s">
        <v>5</v>
      </c>
      <c r="F188" s="210" t="s">
        <v>935</v>
      </c>
      <c r="H188" s="211">
        <v>0.72</v>
      </c>
      <c r="I188" s="212"/>
      <c r="L188" s="208"/>
      <c r="M188" s="213"/>
      <c r="N188" s="214"/>
      <c r="O188" s="214"/>
      <c r="P188" s="214"/>
      <c r="Q188" s="214"/>
      <c r="R188" s="214"/>
      <c r="S188" s="214"/>
      <c r="T188" s="215"/>
      <c r="AT188" s="209" t="s">
        <v>163</v>
      </c>
      <c r="AU188" s="209" t="s">
        <v>89</v>
      </c>
      <c r="AV188" s="13" t="s">
        <v>89</v>
      </c>
      <c r="AW188" s="13" t="s">
        <v>42</v>
      </c>
      <c r="AX188" s="13" t="s">
        <v>82</v>
      </c>
      <c r="AY188" s="209" t="s">
        <v>152</v>
      </c>
    </row>
    <row r="189" spans="2:65" s="15" customFormat="1">
      <c r="B189" s="224"/>
      <c r="D189" s="225" t="s">
        <v>163</v>
      </c>
      <c r="E189" s="226" t="s">
        <v>5</v>
      </c>
      <c r="F189" s="227" t="s">
        <v>170</v>
      </c>
      <c r="H189" s="228">
        <v>0.72</v>
      </c>
      <c r="I189" s="229"/>
      <c r="L189" s="224"/>
      <c r="M189" s="230"/>
      <c r="N189" s="231"/>
      <c r="O189" s="231"/>
      <c r="P189" s="231"/>
      <c r="Q189" s="231"/>
      <c r="R189" s="231"/>
      <c r="S189" s="231"/>
      <c r="T189" s="232"/>
      <c r="AT189" s="233" t="s">
        <v>163</v>
      </c>
      <c r="AU189" s="233" t="s">
        <v>89</v>
      </c>
      <c r="AV189" s="15" t="s">
        <v>159</v>
      </c>
      <c r="AW189" s="15" t="s">
        <v>42</v>
      </c>
      <c r="AX189" s="15" t="s">
        <v>45</v>
      </c>
      <c r="AY189" s="233" t="s">
        <v>152</v>
      </c>
    </row>
    <row r="190" spans="2:65" s="1" customFormat="1" ht="31.5" customHeight="1">
      <c r="B190" s="183"/>
      <c r="C190" s="184" t="s">
        <v>277</v>
      </c>
      <c r="D190" s="184" t="s">
        <v>154</v>
      </c>
      <c r="E190" s="185" t="s">
        <v>936</v>
      </c>
      <c r="F190" s="186" t="s">
        <v>937</v>
      </c>
      <c r="G190" s="187" t="s">
        <v>247</v>
      </c>
      <c r="H190" s="188">
        <v>0.72</v>
      </c>
      <c r="I190" s="189"/>
      <c r="J190" s="190">
        <f>ROUND(I190*H190,2)</f>
        <v>0</v>
      </c>
      <c r="K190" s="186" t="s">
        <v>158</v>
      </c>
      <c r="L190" s="43"/>
      <c r="M190" s="191" t="s">
        <v>5</v>
      </c>
      <c r="N190" s="192" t="s">
        <v>53</v>
      </c>
      <c r="O190" s="44"/>
      <c r="P190" s="193">
        <f>O190*H190</f>
        <v>0</v>
      </c>
      <c r="Q190" s="193">
        <v>0</v>
      </c>
      <c r="R190" s="193">
        <f>Q190*H190</f>
        <v>0</v>
      </c>
      <c r="S190" s="193">
        <v>0</v>
      </c>
      <c r="T190" s="194">
        <f>S190*H190</f>
        <v>0</v>
      </c>
      <c r="AR190" s="25" t="s">
        <v>159</v>
      </c>
      <c r="AT190" s="25" t="s">
        <v>154</v>
      </c>
      <c r="AU190" s="25" t="s">
        <v>89</v>
      </c>
      <c r="AY190" s="25" t="s">
        <v>152</v>
      </c>
      <c r="BE190" s="195">
        <f>IF(N190="základní",J190,0)</f>
        <v>0</v>
      </c>
      <c r="BF190" s="195">
        <f>IF(N190="snížená",J190,0)</f>
        <v>0</v>
      </c>
      <c r="BG190" s="195">
        <f>IF(N190="zákl. přenesená",J190,0)</f>
        <v>0</v>
      </c>
      <c r="BH190" s="195">
        <f>IF(N190="sníž. přenesená",J190,0)</f>
        <v>0</v>
      </c>
      <c r="BI190" s="195">
        <f>IF(N190="nulová",J190,0)</f>
        <v>0</v>
      </c>
      <c r="BJ190" s="25" t="s">
        <v>45</v>
      </c>
      <c r="BK190" s="195">
        <f>ROUND(I190*H190,2)</f>
        <v>0</v>
      </c>
      <c r="BL190" s="25" t="s">
        <v>159</v>
      </c>
      <c r="BM190" s="25" t="s">
        <v>938</v>
      </c>
    </row>
    <row r="191" spans="2:65" s="1" customFormat="1" ht="31.5" customHeight="1">
      <c r="B191" s="183"/>
      <c r="C191" s="184" t="s">
        <v>290</v>
      </c>
      <c r="D191" s="184" t="s">
        <v>154</v>
      </c>
      <c r="E191" s="185" t="s">
        <v>939</v>
      </c>
      <c r="F191" s="186" t="s">
        <v>940</v>
      </c>
      <c r="G191" s="187" t="s">
        <v>247</v>
      </c>
      <c r="H191" s="188">
        <v>3.2160000000000002</v>
      </c>
      <c r="I191" s="189"/>
      <c r="J191" s="190">
        <f>ROUND(I191*H191,2)</f>
        <v>0</v>
      </c>
      <c r="K191" s="186" t="s">
        <v>158</v>
      </c>
      <c r="L191" s="43"/>
      <c r="M191" s="191" t="s">
        <v>5</v>
      </c>
      <c r="N191" s="192" t="s">
        <v>53</v>
      </c>
      <c r="O191" s="44"/>
      <c r="P191" s="193">
        <f>O191*H191</f>
        <v>0</v>
      </c>
      <c r="Q191" s="193">
        <v>7.4700000000000001E-3</v>
      </c>
      <c r="R191" s="193">
        <f>Q191*H191</f>
        <v>2.4023520000000003E-2</v>
      </c>
      <c r="S191" s="193">
        <v>0</v>
      </c>
      <c r="T191" s="194">
        <f>S191*H191</f>
        <v>0</v>
      </c>
      <c r="AR191" s="25" t="s">
        <v>159</v>
      </c>
      <c r="AT191" s="25" t="s">
        <v>154</v>
      </c>
      <c r="AU191" s="25" t="s">
        <v>89</v>
      </c>
      <c r="AY191" s="25" t="s">
        <v>152</v>
      </c>
      <c r="BE191" s="195">
        <f>IF(N191="základní",J191,0)</f>
        <v>0</v>
      </c>
      <c r="BF191" s="195">
        <f>IF(N191="snížená",J191,0)</f>
        <v>0</v>
      </c>
      <c r="BG191" s="195">
        <f>IF(N191="zákl. přenesená",J191,0)</f>
        <v>0</v>
      </c>
      <c r="BH191" s="195">
        <f>IF(N191="sníž. přenesená",J191,0)</f>
        <v>0</v>
      </c>
      <c r="BI191" s="195">
        <f>IF(N191="nulová",J191,0)</f>
        <v>0</v>
      </c>
      <c r="BJ191" s="25" t="s">
        <v>45</v>
      </c>
      <c r="BK191" s="195">
        <f>ROUND(I191*H191,2)</f>
        <v>0</v>
      </c>
      <c r="BL191" s="25" t="s">
        <v>159</v>
      </c>
      <c r="BM191" s="25" t="s">
        <v>941</v>
      </c>
    </row>
    <row r="192" spans="2:65" s="12" customFormat="1">
      <c r="B192" s="200"/>
      <c r="D192" s="196" t="s">
        <v>163</v>
      </c>
      <c r="E192" s="201" t="s">
        <v>5</v>
      </c>
      <c r="F192" s="202" t="s">
        <v>942</v>
      </c>
      <c r="H192" s="203" t="s">
        <v>5</v>
      </c>
      <c r="I192" s="204"/>
      <c r="L192" s="200"/>
      <c r="M192" s="205"/>
      <c r="N192" s="206"/>
      <c r="O192" s="206"/>
      <c r="P192" s="206"/>
      <c r="Q192" s="206"/>
      <c r="R192" s="206"/>
      <c r="S192" s="206"/>
      <c r="T192" s="207"/>
      <c r="AT192" s="203" t="s">
        <v>163</v>
      </c>
      <c r="AU192" s="203" t="s">
        <v>89</v>
      </c>
      <c r="AV192" s="12" t="s">
        <v>45</v>
      </c>
      <c r="AW192" s="12" t="s">
        <v>42</v>
      </c>
      <c r="AX192" s="12" t="s">
        <v>82</v>
      </c>
      <c r="AY192" s="203" t="s">
        <v>152</v>
      </c>
    </row>
    <row r="193" spans="2:65" s="13" customFormat="1">
      <c r="B193" s="208"/>
      <c r="D193" s="196" t="s">
        <v>163</v>
      </c>
      <c r="E193" s="209" t="s">
        <v>5</v>
      </c>
      <c r="F193" s="210" t="s">
        <v>943</v>
      </c>
      <c r="H193" s="211">
        <v>3.2160000000000002</v>
      </c>
      <c r="I193" s="212"/>
      <c r="L193" s="208"/>
      <c r="M193" s="213"/>
      <c r="N193" s="214"/>
      <c r="O193" s="214"/>
      <c r="P193" s="214"/>
      <c r="Q193" s="214"/>
      <c r="R193" s="214"/>
      <c r="S193" s="214"/>
      <c r="T193" s="215"/>
      <c r="AT193" s="209" t="s">
        <v>163</v>
      </c>
      <c r="AU193" s="209" t="s">
        <v>89</v>
      </c>
      <c r="AV193" s="13" t="s">
        <v>89</v>
      </c>
      <c r="AW193" s="13" t="s">
        <v>42</v>
      </c>
      <c r="AX193" s="13" t="s">
        <v>82</v>
      </c>
      <c r="AY193" s="209" t="s">
        <v>152</v>
      </c>
    </row>
    <row r="194" spans="2:65" s="15" customFormat="1">
      <c r="B194" s="224"/>
      <c r="D194" s="225" t="s">
        <v>163</v>
      </c>
      <c r="E194" s="226" t="s">
        <v>5</v>
      </c>
      <c r="F194" s="227" t="s">
        <v>170</v>
      </c>
      <c r="H194" s="228">
        <v>3.2160000000000002</v>
      </c>
      <c r="I194" s="229"/>
      <c r="L194" s="224"/>
      <c r="M194" s="230"/>
      <c r="N194" s="231"/>
      <c r="O194" s="231"/>
      <c r="P194" s="231"/>
      <c r="Q194" s="231"/>
      <c r="R194" s="231"/>
      <c r="S194" s="231"/>
      <c r="T194" s="232"/>
      <c r="AT194" s="233" t="s">
        <v>163</v>
      </c>
      <c r="AU194" s="233" t="s">
        <v>89</v>
      </c>
      <c r="AV194" s="15" t="s">
        <v>159</v>
      </c>
      <c r="AW194" s="15" t="s">
        <v>42</v>
      </c>
      <c r="AX194" s="15" t="s">
        <v>45</v>
      </c>
      <c r="AY194" s="233" t="s">
        <v>152</v>
      </c>
    </row>
    <row r="195" spans="2:65" s="1" customFormat="1" ht="31.5" customHeight="1">
      <c r="B195" s="183"/>
      <c r="C195" s="184" t="s">
        <v>10</v>
      </c>
      <c r="D195" s="184" t="s">
        <v>154</v>
      </c>
      <c r="E195" s="185" t="s">
        <v>944</v>
      </c>
      <c r="F195" s="186" t="s">
        <v>945</v>
      </c>
      <c r="G195" s="187" t="s">
        <v>247</v>
      </c>
      <c r="H195" s="188">
        <v>3.2160000000000002</v>
      </c>
      <c r="I195" s="189"/>
      <c r="J195" s="190">
        <f>ROUND(I195*H195,2)</f>
        <v>0</v>
      </c>
      <c r="K195" s="186" t="s">
        <v>158</v>
      </c>
      <c r="L195" s="43"/>
      <c r="M195" s="191" t="s">
        <v>5</v>
      </c>
      <c r="N195" s="192" t="s">
        <v>53</v>
      </c>
      <c r="O195" s="44"/>
      <c r="P195" s="193">
        <f>O195*H195</f>
        <v>0</v>
      </c>
      <c r="Q195" s="193">
        <v>0</v>
      </c>
      <c r="R195" s="193">
        <f>Q195*H195</f>
        <v>0</v>
      </c>
      <c r="S195" s="193">
        <v>0</v>
      </c>
      <c r="T195" s="194">
        <f>S195*H195</f>
        <v>0</v>
      </c>
      <c r="AR195" s="25" t="s">
        <v>159</v>
      </c>
      <c r="AT195" s="25" t="s">
        <v>154</v>
      </c>
      <c r="AU195" s="25" t="s">
        <v>89</v>
      </c>
      <c r="AY195" s="25" t="s">
        <v>152</v>
      </c>
      <c r="BE195" s="195">
        <f>IF(N195="základní",J195,0)</f>
        <v>0</v>
      </c>
      <c r="BF195" s="195">
        <f>IF(N195="snížená",J195,0)</f>
        <v>0</v>
      </c>
      <c r="BG195" s="195">
        <f>IF(N195="zákl. přenesená",J195,0)</f>
        <v>0</v>
      </c>
      <c r="BH195" s="195">
        <f>IF(N195="sníž. přenesená",J195,0)</f>
        <v>0</v>
      </c>
      <c r="BI195" s="195">
        <f>IF(N195="nulová",J195,0)</f>
        <v>0</v>
      </c>
      <c r="BJ195" s="25" t="s">
        <v>45</v>
      </c>
      <c r="BK195" s="195">
        <f>ROUND(I195*H195,2)</f>
        <v>0</v>
      </c>
      <c r="BL195" s="25" t="s">
        <v>159</v>
      </c>
      <c r="BM195" s="25" t="s">
        <v>946</v>
      </c>
    </row>
    <row r="196" spans="2:65" s="1" customFormat="1" ht="57" customHeight="1">
      <c r="B196" s="183"/>
      <c r="C196" s="184" t="s">
        <v>304</v>
      </c>
      <c r="D196" s="184" t="s">
        <v>154</v>
      </c>
      <c r="E196" s="185" t="s">
        <v>947</v>
      </c>
      <c r="F196" s="186" t="s">
        <v>948</v>
      </c>
      <c r="G196" s="187" t="s">
        <v>193</v>
      </c>
      <c r="H196" s="188">
        <v>0.159</v>
      </c>
      <c r="I196" s="189"/>
      <c r="J196" s="190">
        <f>ROUND(I196*H196,2)</f>
        <v>0</v>
      </c>
      <c r="K196" s="186" t="s">
        <v>158</v>
      </c>
      <c r="L196" s="43"/>
      <c r="M196" s="191" t="s">
        <v>5</v>
      </c>
      <c r="N196" s="192" t="s">
        <v>53</v>
      </c>
      <c r="O196" s="44"/>
      <c r="P196" s="193">
        <f>O196*H196</f>
        <v>0</v>
      </c>
      <c r="Q196" s="193">
        <v>1.0530600000000001</v>
      </c>
      <c r="R196" s="193">
        <f>Q196*H196</f>
        <v>0.16743654000000002</v>
      </c>
      <c r="S196" s="193">
        <v>0</v>
      </c>
      <c r="T196" s="194">
        <f>S196*H196</f>
        <v>0</v>
      </c>
      <c r="AR196" s="25" t="s">
        <v>159</v>
      </c>
      <c r="AT196" s="25" t="s">
        <v>154</v>
      </c>
      <c r="AU196" s="25" t="s">
        <v>89</v>
      </c>
      <c r="AY196" s="25" t="s">
        <v>152</v>
      </c>
      <c r="BE196" s="195">
        <f>IF(N196="základní",J196,0)</f>
        <v>0</v>
      </c>
      <c r="BF196" s="195">
        <f>IF(N196="snížená",J196,0)</f>
        <v>0</v>
      </c>
      <c r="BG196" s="195">
        <f>IF(N196="zákl. přenesená",J196,0)</f>
        <v>0</v>
      </c>
      <c r="BH196" s="195">
        <f>IF(N196="sníž. přenesená",J196,0)</f>
        <v>0</v>
      </c>
      <c r="BI196" s="195">
        <f>IF(N196="nulová",J196,0)</f>
        <v>0</v>
      </c>
      <c r="BJ196" s="25" t="s">
        <v>45</v>
      </c>
      <c r="BK196" s="195">
        <f>ROUND(I196*H196,2)</f>
        <v>0</v>
      </c>
      <c r="BL196" s="25" t="s">
        <v>159</v>
      </c>
      <c r="BM196" s="25" t="s">
        <v>949</v>
      </c>
    </row>
    <row r="197" spans="2:65" s="12" customFormat="1">
      <c r="B197" s="200"/>
      <c r="D197" s="196" t="s">
        <v>163</v>
      </c>
      <c r="E197" s="201" t="s">
        <v>5</v>
      </c>
      <c r="F197" s="202" t="s">
        <v>950</v>
      </c>
      <c r="H197" s="203" t="s">
        <v>5</v>
      </c>
      <c r="I197" s="204"/>
      <c r="L197" s="200"/>
      <c r="M197" s="205"/>
      <c r="N197" s="206"/>
      <c r="O197" s="206"/>
      <c r="P197" s="206"/>
      <c r="Q197" s="206"/>
      <c r="R197" s="206"/>
      <c r="S197" s="206"/>
      <c r="T197" s="207"/>
      <c r="AT197" s="203" t="s">
        <v>163</v>
      </c>
      <c r="AU197" s="203" t="s">
        <v>89</v>
      </c>
      <c r="AV197" s="12" t="s">
        <v>45</v>
      </c>
      <c r="AW197" s="12" t="s">
        <v>42</v>
      </c>
      <c r="AX197" s="12" t="s">
        <v>82</v>
      </c>
      <c r="AY197" s="203" t="s">
        <v>152</v>
      </c>
    </row>
    <row r="198" spans="2:65" s="13" customFormat="1">
      <c r="B198" s="208"/>
      <c r="D198" s="196" t="s">
        <v>163</v>
      </c>
      <c r="E198" s="209" t="s">
        <v>5</v>
      </c>
      <c r="F198" s="210" t="s">
        <v>951</v>
      </c>
      <c r="H198" s="211">
        <v>0.159</v>
      </c>
      <c r="I198" s="212"/>
      <c r="L198" s="208"/>
      <c r="M198" s="213"/>
      <c r="N198" s="214"/>
      <c r="O198" s="214"/>
      <c r="P198" s="214"/>
      <c r="Q198" s="214"/>
      <c r="R198" s="214"/>
      <c r="S198" s="214"/>
      <c r="T198" s="215"/>
      <c r="AT198" s="209" t="s">
        <v>163</v>
      </c>
      <c r="AU198" s="209" t="s">
        <v>89</v>
      </c>
      <c r="AV198" s="13" t="s">
        <v>89</v>
      </c>
      <c r="AW198" s="13" t="s">
        <v>42</v>
      </c>
      <c r="AX198" s="13" t="s">
        <v>82</v>
      </c>
      <c r="AY198" s="209" t="s">
        <v>152</v>
      </c>
    </row>
    <row r="199" spans="2:65" s="15" customFormat="1">
      <c r="B199" s="224"/>
      <c r="D199" s="225" t="s">
        <v>163</v>
      </c>
      <c r="E199" s="226" t="s">
        <v>5</v>
      </c>
      <c r="F199" s="227" t="s">
        <v>170</v>
      </c>
      <c r="H199" s="228">
        <v>0.159</v>
      </c>
      <c r="I199" s="229"/>
      <c r="L199" s="224"/>
      <c r="M199" s="230"/>
      <c r="N199" s="231"/>
      <c r="O199" s="231"/>
      <c r="P199" s="231"/>
      <c r="Q199" s="231"/>
      <c r="R199" s="231"/>
      <c r="S199" s="231"/>
      <c r="T199" s="232"/>
      <c r="AT199" s="233" t="s">
        <v>163</v>
      </c>
      <c r="AU199" s="233" t="s">
        <v>89</v>
      </c>
      <c r="AV199" s="15" t="s">
        <v>159</v>
      </c>
      <c r="AW199" s="15" t="s">
        <v>42</v>
      </c>
      <c r="AX199" s="15" t="s">
        <v>45</v>
      </c>
      <c r="AY199" s="233" t="s">
        <v>152</v>
      </c>
    </row>
    <row r="200" spans="2:65" s="1" customFormat="1" ht="44.25" customHeight="1">
      <c r="B200" s="183"/>
      <c r="C200" s="184" t="s">
        <v>313</v>
      </c>
      <c r="D200" s="184" t="s">
        <v>154</v>
      </c>
      <c r="E200" s="185" t="s">
        <v>952</v>
      </c>
      <c r="F200" s="186" t="s">
        <v>953</v>
      </c>
      <c r="G200" s="187" t="s">
        <v>157</v>
      </c>
      <c r="H200" s="188">
        <v>0.57999999999999996</v>
      </c>
      <c r="I200" s="189"/>
      <c r="J200" s="190">
        <f>ROUND(I200*H200,2)</f>
        <v>0</v>
      </c>
      <c r="K200" s="186" t="s">
        <v>158</v>
      </c>
      <c r="L200" s="43"/>
      <c r="M200" s="191" t="s">
        <v>5</v>
      </c>
      <c r="N200" s="192" t="s">
        <v>53</v>
      </c>
      <c r="O200" s="44"/>
      <c r="P200" s="193">
        <f>O200*H200</f>
        <v>0</v>
      </c>
      <c r="Q200" s="193">
        <v>2.3427600000000002</v>
      </c>
      <c r="R200" s="193">
        <f>Q200*H200</f>
        <v>1.3588008</v>
      </c>
      <c r="S200" s="193">
        <v>0</v>
      </c>
      <c r="T200" s="194">
        <f>S200*H200</f>
        <v>0</v>
      </c>
      <c r="AR200" s="25" t="s">
        <v>159</v>
      </c>
      <c r="AT200" s="25" t="s">
        <v>154</v>
      </c>
      <c r="AU200" s="25" t="s">
        <v>89</v>
      </c>
      <c r="AY200" s="25" t="s">
        <v>152</v>
      </c>
      <c r="BE200" s="195">
        <f>IF(N200="základní",J200,0)</f>
        <v>0</v>
      </c>
      <c r="BF200" s="195">
        <f>IF(N200="snížená",J200,0)</f>
        <v>0</v>
      </c>
      <c r="BG200" s="195">
        <f>IF(N200="zákl. přenesená",J200,0)</f>
        <v>0</v>
      </c>
      <c r="BH200" s="195">
        <f>IF(N200="sníž. přenesená",J200,0)</f>
        <v>0</v>
      </c>
      <c r="BI200" s="195">
        <f>IF(N200="nulová",J200,0)</f>
        <v>0</v>
      </c>
      <c r="BJ200" s="25" t="s">
        <v>45</v>
      </c>
      <c r="BK200" s="195">
        <f>ROUND(I200*H200,2)</f>
        <v>0</v>
      </c>
      <c r="BL200" s="25" t="s">
        <v>159</v>
      </c>
      <c r="BM200" s="25" t="s">
        <v>954</v>
      </c>
    </row>
    <row r="201" spans="2:65" s="12" customFormat="1">
      <c r="B201" s="200"/>
      <c r="D201" s="196" t="s">
        <v>163</v>
      </c>
      <c r="E201" s="201" t="s">
        <v>5</v>
      </c>
      <c r="F201" s="202" t="s">
        <v>955</v>
      </c>
      <c r="H201" s="203" t="s">
        <v>5</v>
      </c>
      <c r="I201" s="204"/>
      <c r="L201" s="200"/>
      <c r="M201" s="205"/>
      <c r="N201" s="206"/>
      <c r="O201" s="206"/>
      <c r="P201" s="206"/>
      <c r="Q201" s="206"/>
      <c r="R201" s="206"/>
      <c r="S201" s="206"/>
      <c r="T201" s="207"/>
      <c r="AT201" s="203" t="s">
        <v>163</v>
      </c>
      <c r="AU201" s="203" t="s">
        <v>89</v>
      </c>
      <c r="AV201" s="12" t="s">
        <v>45</v>
      </c>
      <c r="AW201" s="12" t="s">
        <v>42</v>
      </c>
      <c r="AX201" s="12" t="s">
        <v>82</v>
      </c>
      <c r="AY201" s="203" t="s">
        <v>152</v>
      </c>
    </row>
    <row r="202" spans="2:65" s="13" customFormat="1">
      <c r="B202" s="208"/>
      <c r="D202" s="196" t="s">
        <v>163</v>
      </c>
      <c r="E202" s="209" t="s">
        <v>5</v>
      </c>
      <c r="F202" s="210" t="s">
        <v>956</v>
      </c>
      <c r="H202" s="211">
        <v>9.1999999999999998E-2</v>
      </c>
      <c r="I202" s="212"/>
      <c r="L202" s="208"/>
      <c r="M202" s="213"/>
      <c r="N202" s="214"/>
      <c r="O202" s="214"/>
      <c r="P202" s="214"/>
      <c r="Q202" s="214"/>
      <c r="R202" s="214"/>
      <c r="S202" s="214"/>
      <c r="T202" s="215"/>
      <c r="AT202" s="209" t="s">
        <v>163</v>
      </c>
      <c r="AU202" s="209" t="s">
        <v>89</v>
      </c>
      <c r="AV202" s="13" t="s">
        <v>89</v>
      </c>
      <c r="AW202" s="13" t="s">
        <v>42</v>
      </c>
      <c r="AX202" s="13" t="s">
        <v>82</v>
      </c>
      <c r="AY202" s="209" t="s">
        <v>152</v>
      </c>
    </row>
    <row r="203" spans="2:65" s="13" customFormat="1">
      <c r="B203" s="208"/>
      <c r="D203" s="196" t="s">
        <v>163</v>
      </c>
      <c r="E203" s="209" t="s">
        <v>5</v>
      </c>
      <c r="F203" s="210" t="s">
        <v>957</v>
      </c>
      <c r="H203" s="211">
        <v>0.48799999999999999</v>
      </c>
      <c r="I203" s="212"/>
      <c r="L203" s="208"/>
      <c r="M203" s="213"/>
      <c r="N203" s="214"/>
      <c r="O203" s="214"/>
      <c r="P203" s="214"/>
      <c r="Q203" s="214"/>
      <c r="R203" s="214"/>
      <c r="S203" s="214"/>
      <c r="T203" s="215"/>
      <c r="AT203" s="209" t="s">
        <v>163</v>
      </c>
      <c r="AU203" s="209" t="s">
        <v>89</v>
      </c>
      <c r="AV203" s="13" t="s">
        <v>89</v>
      </c>
      <c r="AW203" s="13" t="s">
        <v>42</v>
      </c>
      <c r="AX203" s="13" t="s">
        <v>82</v>
      </c>
      <c r="AY203" s="209" t="s">
        <v>152</v>
      </c>
    </row>
    <row r="204" spans="2:65" s="15" customFormat="1">
      <c r="B204" s="224"/>
      <c r="D204" s="225" t="s">
        <v>163</v>
      </c>
      <c r="E204" s="226" t="s">
        <v>5</v>
      </c>
      <c r="F204" s="227" t="s">
        <v>170</v>
      </c>
      <c r="H204" s="228">
        <v>0.57999999999999996</v>
      </c>
      <c r="I204" s="229"/>
      <c r="L204" s="224"/>
      <c r="M204" s="230"/>
      <c r="N204" s="231"/>
      <c r="O204" s="231"/>
      <c r="P204" s="231"/>
      <c r="Q204" s="231"/>
      <c r="R204" s="231"/>
      <c r="S204" s="231"/>
      <c r="T204" s="232"/>
      <c r="AT204" s="233" t="s">
        <v>163</v>
      </c>
      <c r="AU204" s="233" t="s">
        <v>89</v>
      </c>
      <c r="AV204" s="15" t="s">
        <v>159</v>
      </c>
      <c r="AW204" s="15" t="s">
        <v>42</v>
      </c>
      <c r="AX204" s="15" t="s">
        <v>45</v>
      </c>
      <c r="AY204" s="233" t="s">
        <v>152</v>
      </c>
    </row>
    <row r="205" spans="2:65" s="1" customFormat="1" ht="22.5" customHeight="1">
      <c r="B205" s="183"/>
      <c r="C205" s="184" t="s">
        <v>321</v>
      </c>
      <c r="D205" s="184" t="s">
        <v>154</v>
      </c>
      <c r="E205" s="185" t="s">
        <v>958</v>
      </c>
      <c r="F205" s="186" t="s">
        <v>959</v>
      </c>
      <c r="G205" s="187" t="s">
        <v>157</v>
      </c>
      <c r="H205" s="188">
        <v>0.40400000000000003</v>
      </c>
      <c r="I205" s="189"/>
      <c r="J205" s="190">
        <f>ROUND(I205*H205,2)</f>
        <v>0</v>
      </c>
      <c r="K205" s="186" t="s">
        <v>158</v>
      </c>
      <c r="L205" s="43"/>
      <c r="M205" s="191" t="s">
        <v>5</v>
      </c>
      <c r="N205" s="192" t="s">
        <v>53</v>
      </c>
      <c r="O205" s="44"/>
      <c r="P205" s="193">
        <f>O205*H205</f>
        <v>0</v>
      </c>
      <c r="Q205" s="193">
        <v>2.2564500000000001</v>
      </c>
      <c r="R205" s="193">
        <f>Q205*H205</f>
        <v>0.91160580000000013</v>
      </c>
      <c r="S205" s="193">
        <v>0</v>
      </c>
      <c r="T205" s="194">
        <f>S205*H205</f>
        <v>0</v>
      </c>
      <c r="AR205" s="25" t="s">
        <v>159</v>
      </c>
      <c r="AT205" s="25" t="s">
        <v>154</v>
      </c>
      <c r="AU205" s="25" t="s">
        <v>89</v>
      </c>
      <c r="AY205" s="25" t="s">
        <v>152</v>
      </c>
      <c r="BE205" s="195">
        <f>IF(N205="základní",J205,0)</f>
        <v>0</v>
      </c>
      <c r="BF205" s="195">
        <f>IF(N205="snížená",J205,0)</f>
        <v>0</v>
      </c>
      <c r="BG205" s="195">
        <f>IF(N205="zákl. přenesená",J205,0)</f>
        <v>0</v>
      </c>
      <c r="BH205" s="195">
        <f>IF(N205="sníž. přenesená",J205,0)</f>
        <v>0</v>
      </c>
      <c r="BI205" s="195">
        <f>IF(N205="nulová",J205,0)</f>
        <v>0</v>
      </c>
      <c r="BJ205" s="25" t="s">
        <v>45</v>
      </c>
      <c r="BK205" s="195">
        <f>ROUND(I205*H205,2)</f>
        <v>0</v>
      </c>
      <c r="BL205" s="25" t="s">
        <v>159</v>
      </c>
      <c r="BM205" s="25" t="s">
        <v>960</v>
      </c>
    </row>
    <row r="206" spans="2:65" s="12" customFormat="1">
      <c r="B206" s="200"/>
      <c r="D206" s="196" t="s">
        <v>163</v>
      </c>
      <c r="E206" s="201" t="s">
        <v>5</v>
      </c>
      <c r="F206" s="202" t="s">
        <v>961</v>
      </c>
      <c r="H206" s="203" t="s">
        <v>5</v>
      </c>
      <c r="I206" s="204"/>
      <c r="L206" s="200"/>
      <c r="M206" s="205"/>
      <c r="N206" s="206"/>
      <c r="O206" s="206"/>
      <c r="P206" s="206"/>
      <c r="Q206" s="206"/>
      <c r="R206" s="206"/>
      <c r="S206" s="206"/>
      <c r="T206" s="207"/>
      <c r="AT206" s="203" t="s">
        <v>163</v>
      </c>
      <c r="AU206" s="203" t="s">
        <v>89</v>
      </c>
      <c r="AV206" s="12" t="s">
        <v>45</v>
      </c>
      <c r="AW206" s="12" t="s">
        <v>42</v>
      </c>
      <c r="AX206" s="12" t="s">
        <v>82</v>
      </c>
      <c r="AY206" s="203" t="s">
        <v>152</v>
      </c>
    </row>
    <row r="207" spans="2:65" s="13" customFormat="1">
      <c r="B207" s="208"/>
      <c r="D207" s="196" t="s">
        <v>163</v>
      </c>
      <c r="E207" s="209" t="s">
        <v>5</v>
      </c>
      <c r="F207" s="210" t="s">
        <v>962</v>
      </c>
      <c r="H207" s="211">
        <v>0.40400000000000003</v>
      </c>
      <c r="I207" s="212"/>
      <c r="L207" s="208"/>
      <c r="M207" s="213"/>
      <c r="N207" s="214"/>
      <c r="O207" s="214"/>
      <c r="P207" s="214"/>
      <c r="Q207" s="214"/>
      <c r="R207" s="214"/>
      <c r="S207" s="214"/>
      <c r="T207" s="215"/>
      <c r="AT207" s="209" t="s">
        <v>163</v>
      </c>
      <c r="AU207" s="209" t="s">
        <v>89</v>
      </c>
      <c r="AV207" s="13" t="s">
        <v>89</v>
      </c>
      <c r="AW207" s="13" t="s">
        <v>42</v>
      </c>
      <c r="AX207" s="13" t="s">
        <v>82</v>
      </c>
      <c r="AY207" s="209" t="s">
        <v>152</v>
      </c>
    </row>
    <row r="208" spans="2:65" s="15" customFormat="1">
      <c r="B208" s="224"/>
      <c r="D208" s="225" t="s">
        <v>163</v>
      </c>
      <c r="E208" s="226" t="s">
        <v>5</v>
      </c>
      <c r="F208" s="227" t="s">
        <v>170</v>
      </c>
      <c r="H208" s="228">
        <v>0.40400000000000003</v>
      </c>
      <c r="I208" s="229"/>
      <c r="L208" s="224"/>
      <c r="M208" s="230"/>
      <c r="N208" s="231"/>
      <c r="O208" s="231"/>
      <c r="P208" s="231"/>
      <c r="Q208" s="231"/>
      <c r="R208" s="231"/>
      <c r="S208" s="231"/>
      <c r="T208" s="232"/>
      <c r="AT208" s="233" t="s">
        <v>163</v>
      </c>
      <c r="AU208" s="233" t="s">
        <v>89</v>
      </c>
      <c r="AV208" s="15" t="s">
        <v>159</v>
      </c>
      <c r="AW208" s="15" t="s">
        <v>42</v>
      </c>
      <c r="AX208" s="15" t="s">
        <v>45</v>
      </c>
      <c r="AY208" s="233" t="s">
        <v>152</v>
      </c>
    </row>
    <row r="209" spans="2:65" s="1" customFormat="1" ht="31.5" customHeight="1">
      <c r="B209" s="183"/>
      <c r="C209" s="184" t="s">
        <v>332</v>
      </c>
      <c r="D209" s="184" t="s">
        <v>154</v>
      </c>
      <c r="E209" s="185" t="s">
        <v>963</v>
      </c>
      <c r="F209" s="186" t="s">
        <v>964</v>
      </c>
      <c r="G209" s="187" t="s">
        <v>201</v>
      </c>
      <c r="H209" s="188">
        <v>16.04</v>
      </c>
      <c r="I209" s="189"/>
      <c r="J209" s="190">
        <f>ROUND(I209*H209,2)</f>
        <v>0</v>
      </c>
      <c r="K209" s="186" t="s">
        <v>158</v>
      </c>
      <c r="L209" s="43"/>
      <c r="M209" s="191" t="s">
        <v>5</v>
      </c>
      <c r="N209" s="192" t="s">
        <v>53</v>
      </c>
      <c r="O209" s="44"/>
      <c r="P209" s="193">
        <f>O209*H209</f>
        <v>0</v>
      </c>
      <c r="Q209" s="193">
        <v>5.2720000000000003E-2</v>
      </c>
      <c r="R209" s="193">
        <f>Q209*H209</f>
        <v>0.84562879999999996</v>
      </c>
      <c r="S209" s="193">
        <v>0</v>
      </c>
      <c r="T209" s="194">
        <f>S209*H209</f>
        <v>0</v>
      </c>
      <c r="AR209" s="25" t="s">
        <v>159</v>
      </c>
      <c r="AT209" s="25" t="s">
        <v>154</v>
      </c>
      <c r="AU209" s="25" t="s">
        <v>89</v>
      </c>
      <c r="AY209" s="25" t="s">
        <v>152</v>
      </c>
      <c r="BE209" s="195">
        <f>IF(N209="základní",J209,0)</f>
        <v>0</v>
      </c>
      <c r="BF209" s="195">
        <f>IF(N209="snížená",J209,0)</f>
        <v>0</v>
      </c>
      <c r="BG209" s="195">
        <f>IF(N209="zákl. přenesená",J209,0)</f>
        <v>0</v>
      </c>
      <c r="BH209" s="195">
        <f>IF(N209="sníž. přenesená",J209,0)</f>
        <v>0</v>
      </c>
      <c r="BI209" s="195">
        <f>IF(N209="nulová",J209,0)</f>
        <v>0</v>
      </c>
      <c r="BJ209" s="25" t="s">
        <v>45</v>
      </c>
      <c r="BK209" s="195">
        <f>ROUND(I209*H209,2)</f>
        <v>0</v>
      </c>
      <c r="BL209" s="25" t="s">
        <v>159</v>
      </c>
      <c r="BM209" s="25" t="s">
        <v>965</v>
      </c>
    </row>
    <row r="210" spans="2:65" s="1" customFormat="1" ht="67.5">
      <c r="B210" s="43"/>
      <c r="D210" s="196" t="s">
        <v>161</v>
      </c>
      <c r="F210" s="197" t="s">
        <v>966</v>
      </c>
      <c r="I210" s="198"/>
      <c r="L210" s="43"/>
      <c r="M210" s="199"/>
      <c r="N210" s="44"/>
      <c r="O210" s="44"/>
      <c r="P210" s="44"/>
      <c r="Q210" s="44"/>
      <c r="R210" s="44"/>
      <c r="S210" s="44"/>
      <c r="T210" s="72"/>
      <c r="AT210" s="25" t="s">
        <v>161</v>
      </c>
      <c r="AU210" s="25" t="s">
        <v>89</v>
      </c>
    </row>
    <row r="211" spans="2:65" s="12" customFormat="1">
      <c r="B211" s="200"/>
      <c r="D211" s="196" t="s">
        <v>163</v>
      </c>
      <c r="E211" s="201" t="s">
        <v>5</v>
      </c>
      <c r="F211" s="202" t="s">
        <v>967</v>
      </c>
      <c r="H211" s="203" t="s">
        <v>5</v>
      </c>
      <c r="I211" s="204"/>
      <c r="L211" s="200"/>
      <c r="M211" s="205"/>
      <c r="N211" s="206"/>
      <c r="O211" s="206"/>
      <c r="P211" s="206"/>
      <c r="Q211" s="206"/>
      <c r="R211" s="206"/>
      <c r="S211" s="206"/>
      <c r="T211" s="207"/>
      <c r="AT211" s="203" t="s">
        <v>163</v>
      </c>
      <c r="AU211" s="203" t="s">
        <v>89</v>
      </c>
      <c r="AV211" s="12" t="s">
        <v>45</v>
      </c>
      <c r="AW211" s="12" t="s">
        <v>42</v>
      </c>
      <c r="AX211" s="12" t="s">
        <v>82</v>
      </c>
      <c r="AY211" s="203" t="s">
        <v>152</v>
      </c>
    </row>
    <row r="212" spans="2:65" s="13" customFormat="1">
      <c r="B212" s="208"/>
      <c r="D212" s="196" t="s">
        <v>163</v>
      </c>
      <c r="E212" s="209" t="s">
        <v>5</v>
      </c>
      <c r="F212" s="210" t="s">
        <v>968</v>
      </c>
      <c r="H212" s="211">
        <v>8.02</v>
      </c>
      <c r="I212" s="212"/>
      <c r="L212" s="208"/>
      <c r="M212" s="213"/>
      <c r="N212" s="214"/>
      <c r="O212" s="214"/>
      <c r="P212" s="214"/>
      <c r="Q212" s="214"/>
      <c r="R212" s="214"/>
      <c r="S212" s="214"/>
      <c r="T212" s="215"/>
      <c r="AT212" s="209" t="s">
        <v>163</v>
      </c>
      <c r="AU212" s="209" t="s">
        <v>89</v>
      </c>
      <c r="AV212" s="13" t="s">
        <v>89</v>
      </c>
      <c r="AW212" s="13" t="s">
        <v>42</v>
      </c>
      <c r="AX212" s="13" t="s">
        <v>82</v>
      </c>
      <c r="AY212" s="209" t="s">
        <v>152</v>
      </c>
    </row>
    <row r="213" spans="2:65" s="12" customFormat="1">
      <c r="B213" s="200"/>
      <c r="D213" s="196" t="s">
        <v>163</v>
      </c>
      <c r="E213" s="201" t="s">
        <v>5</v>
      </c>
      <c r="F213" s="202" t="s">
        <v>969</v>
      </c>
      <c r="H213" s="203" t="s">
        <v>5</v>
      </c>
      <c r="I213" s="204"/>
      <c r="L213" s="200"/>
      <c r="M213" s="205"/>
      <c r="N213" s="206"/>
      <c r="O213" s="206"/>
      <c r="P213" s="206"/>
      <c r="Q213" s="206"/>
      <c r="R213" s="206"/>
      <c r="S213" s="206"/>
      <c r="T213" s="207"/>
      <c r="AT213" s="203" t="s">
        <v>163</v>
      </c>
      <c r="AU213" s="203" t="s">
        <v>89</v>
      </c>
      <c r="AV213" s="12" t="s">
        <v>45</v>
      </c>
      <c r="AW213" s="12" t="s">
        <v>42</v>
      </c>
      <c r="AX213" s="12" t="s">
        <v>82</v>
      </c>
      <c r="AY213" s="203" t="s">
        <v>152</v>
      </c>
    </row>
    <row r="214" spans="2:65" s="13" customFormat="1">
      <c r="B214" s="208"/>
      <c r="D214" s="196" t="s">
        <v>163</v>
      </c>
      <c r="E214" s="209" t="s">
        <v>5</v>
      </c>
      <c r="F214" s="210" t="s">
        <v>968</v>
      </c>
      <c r="H214" s="211">
        <v>8.02</v>
      </c>
      <c r="I214" s="212"/>
      <c r="L214" s="208"/>
      <c r="M214" s="213"/>
      <c r="N214" s="214"/>
      <c r="O214" s="214"/>
      <c r="P214" s="214"/>
      <c r="Q214" s="214"/>
      <c r="R214" s="214"/>
      <c r="S214" s="214"/>
      <c r="T214" s="215"/>
      <c r="AT214" s="209" t="s">
        <v>163</v>
      </c>
      <c r="AU214" s="209" t="s">
        <v>89</v>
      </c>
      <c r="AV214" s="13" t="s">
        <v>89</v>
      </c>
      <c r="AW214" s="13" t="s">
        <v>42</v>
      </c>
      <c r="AX214" s="13" t="s">
        <v>82</v>
      </c>
      <c r="AY214" s="209" t="s">
        <v>152</v>
      </c>
    </row>
    <row r="215" spans="2:65" s="15" customFormat="1">
      <c r="B215" s="224"/>
      <c r="D215" s="225" t="s">
        <v>163</v>
      </c>
      <c r="E215" s="226" t="s">
        <v>5</v>
      </c>
      <c r="F215" s="227" t="s">
        <v>170</v>
      </c>
      <c r="H215" s="228">
        <v>16.04</v>
      </c>
      <c r="I215" s="229"/>
      <c r="L215" s="224"/>
      <c r="M215" s="230"/>
      <c r="N215" s="231"/>
      <c r="O215" s="231"/>
      <c r="P215" s="231"/>
      <c r="Q215" s="231"/>
      <c r="R215" s="231"/>
      <c r="S215" s="231"/>
      <c r="T215" s="232"/>
      <c r="AT215" s="233" t="s">
        <v>163</v>
      </c>
      <c r="AU215" s="233" t="s">
        <v>89</v>
      </c>
      <c r="AV215" s="15" t="s">
        <v>159</v>
      </c>
      <c r="AW215" s="15" t="s">
        <v>42</v>
      </c>
      <c r="AX215" s="15" t="s">
        <v>45</v>
      </c>
      <c r="AY215" s="233" t="s">
        <v>152</v>
      </c>
    </row>
    <row r="216" spans="2:65" s="1" customFormat="1" ht="22.5" customHeight="1">
      <c r="B216" s="183"/>
      <c r="C216" s="184" t="s">
        <v>337</v>
      </c>
      <c r="D216" s="184" t="s">
        <v>154</v>
      </c>
      <c r="E216" s="185" t="s">
        <v>970</v>
      </c>
      <c r="F216" s="186" t="s">
        <v>971</v>
      </c>
      <c r="G216" s="187" t="s">
        <v>193</v>
      </c>
      <c r="H216" s="188">
        <v>5.6000000000000001E-2</v>
      </c>
      <c r="I216" s="189"/>
      <c r="J216" s="190">
        <f>ROUND(I216*H216,2)</f>
        <v>0</v>
      </c>
      <c r="K216" s="186" t="s">
        <v>158</v>
      </c>
      <c r="L216" s="43"/>
      <c r="M216" s="191" t="s">
        <v>5</v>
      </c>
      <c r="N216" s="192" t="s">
        <v>53</v>
      </c>
      <c r="O216" s="44"/>
      <c r="P216" s="193">
        <f>O216*H216</f>
        <v>0</v>
      </c>
      <c r="Q216" s="193">
        <v>1.0525599999999999</v>
      </c>
      <c r="R216" s="193">
        <f>Q216*H216</f>
        <v>5.894336E-2</v>
      </c>
      <c r="S216" s="193">
        <v>0</v>
      </c>
      <c r="T216" s="194">
        <f>S216*H216</f>
        <v>0</v>
      </c>
      <c r="AR216" s="25" t="s">
        <v>159</v>
      </c>
      <c r="AT216" s="25" t="s">
        <v>154</v>
      </c>
      <c r="AU216" s="25" t="s">
        <v>89</v>
      </c>
      <c r="AY216" s="25" t="s">
        <v>152</v>
      </c>
      <c r="BE216" s="195">
        <f>IF(N216="základní",J216,0)</f>
        <v>0</v>
      </c>
      <c r="BF216" s="195">
        <f>IF(N216="snížená",J216,0)</f>
        <v>0</v>
      </c>
      <c r="BG216" s="195">
        <f>IF(N216="zákl. přenesená",J216,0)</f>
        <v>0</v>
      </c>
      <c r="BH216" s="195">
        <f>IF(N216="sníž. přenesená",J216,0)</f>
        <v>0</v>
      </c>
      <c r="BI216" s="195">
        <f>IF(N216="nulová",J216,0)</f>
        <v>0</v>
      </c>
      <c r="BJ216" s="25" t="s">
        <v>45</v>
      </c>
      <c r="BK216" s="195">
        <f>ROUND(I216*H216,2)</f>
        <v>0</v>
      </c>
      <c r="BL216" s="25" t="s">
        <v>159</v>
      </c>
      <c r="BM216" s="25" t="s">
        <v>972</v>
      </c>
    </row>
    <row r="217" spans="2:65" s="12" customFormat="1">
      <c r="B217" s="200"/>
      <c r="D217" s="196" t="s">
        <v>163</v>
      </c>
      <c r="E217" s="201" t="s">
        <v>5</v>
      </c>
      <c r="F217" s="202" t="s">
        <v>973</v>
      </c>
      <c r="H217" s="203" t="s">
        <v>5</v>
      </c>
      <c r="I217" s="204"/>
      <c r="L217" s="200"/>
      <c r="M217" s="205"/>
      <c r="N217" s="206"/>
      <c r="O217" s="206"/>
      <c r="P217" s="206"/>
      <c r="Q217" s="206"/>
      <c r="R217" s="206"/>
      <c r="S217" s="206"/>
      <c r="T217" s="207"/>
      <c r="AT217" s="203" t="s">
        <v>163</v>
      </c>
      <c r="AU217" s="203" t="s">
        <v>89</v>
      </c>
      <c r="AV217" s="12" t="s">
        <v>45</v>
      </c>
      <c r="AW217" s="12" t="s">
        <v>42</v>
      </c>
      <c r="AX217" s="12" t="s">
        <v>82</v>
      </c>
      <c r="AY217" s="203" t="s">
        <v>152</v>
      </c>
    </row>
    <row r="218" spans="2:65" s="13" customFormat="1">
      <c r="B218" s="208"/>
      <c r="D218" s="196" t="s">
        <v>163</v>
      </c>
      <c r="E218" s="209" t="s">
        <v>5</v>
      </c>
      <c r="F218" s="210" t="s">
        <v>974</v>
      </c>
      <c r="H218" s="211">
        <v>4.3999999999999997E-2</v>
      </c>
      <c r="I218" s="212"/>
      <c r="L218" s="208"/>
      <c r="M218" s="213"/>
      <c r="N218" s="214"/>
      <c r="O218" s="214"/>
      <c r="P218" s="214"/>
      <c r="Q218" s="214"/>
      <c r="R218" s="214"/>
      <c r="S218" s="214"/>
      <c r="T218" s="215"/>
      <c r="AT218" s="209" t="s">
        <v>163</v>
      </c>
      <c r="AU218" s="209" t="s">
        <v>89</v>
      </c>
      <c r="AV218" s="13" t="s">
        <v>89</v>
      </c>
      <c r="AW218" s="13" t="s">
        <v>42</v>
      </c>
      <c r="AX218" s="13" t="s">
        <v>82</v>
      </c>
      <c r="AY218" s="209" t="s">
        <v>152</v>
      </c>
    </row>
    <row r="219" spans="2:65" s="13" customFormat="1">
      <c r="B219" s="208"/>
      <c r="D219" s="196" t="s">
        <v>163</v>
      </c>
      <c r="E219" s="209" t="s">
        <v>5</v>
      </c>
      <c r="F219" s="210" t="s">
        <v>975</v>
      </c>
      <c r="H219" s="211">
        <v>1.2E-2</v>
      </c>
      <c r="I219" s="212"/>
      <c r="L219" s="208"/>
      <c r="M219" s="213"/>
      <c r="N219" s="214"/>
      <c r="O219" s="214"/>
      <c r="P219" s="214"/>
      <c r="Q219" s="214"/>
      <c r="R219" s="214"/>
      <c r="S219" s="214"/>
      <c r="T219" s="215"/>
      <c r="AT219" s="209" t="s">
        <v>163</v>
      </c>
      <c r="AU219" s="209" t="s">
        <v>89</v>
      </c>
      <c r="AV219" s="13" t="s">
        <v>89</v>
      </c>
      <c r="AW219" s="13" t="s">
        <v>42</v>
      </c>
      <c r="AX219" s="13" t="s">
        <v>82</v>
      </c>
      <c r="AY219" s="209" t="s">
        <v>152</v>
      </c>
    </row>
    <row r="220" spans="2:65" s="15" customFormat="1">
      <c r="B220" s="224"/>
      <c r="D220" s="225" t="s">
        <v>163</v>
      </c>
      <c r="E220" s="226" t="s">
        <v>5</v>
      </c>
      <c r="F220" s="227" t="s">
        <v>170</v>
      </c>
      <c r="H220" s="228">
        <v>5.6000000000000001E-2</v>
      </c>
      <c r="I220" s="229"/>
      <c r="L220" s="224"/>
      <c r="M220" s="230"/>
      <c r="N220" s="231"/>
      <c r="O220" s="231"/>
      <c r="P220" s="231"/>
      <c r="Q220" s="231"/>
      <c r="R220" s="231"/>
      <c r="S220" s="231"/>
      <c r="T220" s="232"/>
      <c r="AT220" s="233" t="s">
        <v>163</v>
      </c>
      <c r="AU220" s="233" t="s">
        <v>89</v>
      </c>
      <c r="AV220" s="15" t="s">
        <v>159</v>
      </c>
      <c r="AW220" s="15" t="s">
        <v>42</v>
      </c>
      <c r="AX220" s="15" t="s">
        <v>45</v>
      </c>
      <c r="AY220" s="233" t="s">
        <v>152</v>
      </c>
    </row>
    <row r="221" spans="2:65" s="1" customFormat="1" ht="31.5" customHeight="1">
      <c r="B221" s="183"/>
      <c r="C221" s="184" t="s">
        <v>343</v>
      </c>
      <c r="D221" s="184" t="s">
        <v>154</v>
      </c>
      <c r="E221" s="185" t="s">
        <v>976</v>
      </c>
      <c r="F221" s="186" t="s">
        <v>977</v>
      </c>
      <c r="G221" s="187" t="s">
        <v>157</v>
      </c>
      <c r="H221" s="188">
        <v>3.956</v>
      </c>
      <c r="I221" s="189"/>
      <c r="J221" s="190">
        <f>ROUND(I221*H221,2)</f>
        <v>0</v>
      </c>
      <c r="K221" s="186" t="s">
        <v>158</v>
      </c>
      <c r="L221" s="43"/>
      <c r="M221" s="191" t="s">
        <v>5</v>
      </c>
      <c r="N221" s="192" t="s">
        <v>53</v>
      </c>
      <c r="O221" s="44"/>
      <c r="P221" s="193">
        <f>O221*H221</f>
        <v>0</v>
      </c>
      <c r="Q221" s="193">
        <v>2.4533700000000001</v>
      </c>
      <c r="R221" s="193">
        <f>Q221*H221</f>
        <v>9.7055317199999998</v>
      </c>
      <c r="S221" s="193">
        <v>0</v>
      </c>
      <c r="T221" s="194">
        <f>S221*H221</f>
        <v>0</v>
      </c>
      <c r="AR221" s="25" t="s">
        <v>159</v>
      </c>
      <c r="AT221" s="25" t="s">
        <v>154</v>
      </c>
      <c r="AU221" s="25" t="s">
        <v>89</v>
      </c>
      <c r="AY221" s="25" t="s">
        <v>152</v>
      </c>
      <c r="BE221" s="195">
        <f>IF(N221="základní",J221,0)</f>
        <v>0</v>
      </c>
      <c r="BF221" s="195">
        <f>IF(N221="snížená",J221,0)</f>
        <v>0</v>
      </c>
      <c r="BG221" s="195">
        <f>IF(N221="zákl. přenesená",J221,0)</f>
        <v>0</v>
      </c>
      <c r="BH221" s="195">
        <f>IF(N221="sníž. přenesená",J221,0)</f>
        <v>0</v>
      </c>
      <c r="BI221" s="195">
        <f>IF(N221="nulová",J221,0)</f>
        <v>0</v>
      </c>
      <c r="BJ221" s="25" t="s">
        <v>45</v>
      </c>
      <c r="BK221" s="195">
        <f>ROUND(I221*H221,2)</f>
        <v>0</v>
      </c>
      <c r="BL221" s="25" t="s">
        <v>159</v>
      </c>
      <c r="BM221" s="25" t="s">
        <v>978</v>
      </c>
    </row>
    <row r="222" spans="2:65" s="12" customFormat="1">
      <c r="B222" s="200"/>
      <c r="D222" s="196" t="s">
        <v>163</v>
      </c>
      <c r="E222" s="201" t="s">
        <v>5</v>
      </c>
      <c r="F222" s="202" t="s">
        <v>979</v>
      </c>
      <c r="H222" s="203" t="s">
        <v>5</v>
      </c>
      <c r="I222" s="204"/>
      <c r="L222" s="200"/>
      <c r="M222" s="205"/>
      <c r="N222" s="206"/>
      <c r="O222" s="206"/>
      <c r="P222" s="206"/>
      <c r="Q222" s="206"/>
      <c r="R222" s="206"/>
      <c r="S222" s="206"/>
      <c r="T222" s="207"/>
      <c r="AT222" s="203" t="s">
        <v>163</v>
      </c>
      <c r="AU222" s="203" t="s">
        <v>89</v>
      </c>
      <c r="AV222" s="12" t="s">
        <v>45</v>
      </c>
      <c r="AW222" s="12" t="s">
        <v>42</v>
      </c>
      <c r="AX222" s="12" t="s">
        <v>82</v>
      </c>
      <c r="AY222" s="203" t="s">
        <v>152</v>
      </c>
    </row>
    <row r="223" spans="2:65" s="13" customFormat="1">
      <c r="B223" s="208"/>
      <c r="D223" s="196" t="s">
        <v>163</v>
      </c>
      <c r="E223" s="209" t="s">
        <v>5</v>
      </c>
      <c r="F223" s="210" t="s">
        <v>980</v>
      </c>
      <c r="H223" s="211">
        <v>0.83699999999999997</v>
      </c>
      <c r="I223" s="212"/>
      <c r="L223" s="208"/>
      <c r="M223" s="213"/>
      <c r="N223" s="214"/>
      <c r="O223" s="214"/>
      <c r="P223" s="214"/>
      <c r="Q223" s="214"/>
      <c r="R223" s="214"/>
      <c r="S223" s="214"/>
      <c r="T223" s="215"/>
      <c r="AT223" s="209" t="s">
        <v>163</v>
      </c>
      <c r="AU223" s="209" t="s">
        <v>89</v>
      </c>
      <c r="AV223" s="13" t="s">
        <v>89</v>
      </c>
      <c r="AW223" s="13" t="s">
        <v>42</v>
      </c>
      <c r="AX223" s="13" t="s">
        <v>82</v>
      </c>
      <c r="AY223" s="209" t="s">
        <v>152</v>
      </c>
    </row>
    <row r="224" spans="2:65" s="12" customFormat="1">
      <c r="B224" s="200"/>
      <c r="D224" s="196" t="s">
        <v>163</v>
      </c>
      <c r="E224" s="201" t="s">
        <v>5</v>
      </c>
      <c r="F224" s="202" t="s">
        <v>981</v>
      </c>
      <c r="H224" s="203" t="s">
        <v>5</v>
      </c>
      <c r="I224" s="204"/>
      <c r="L224" s="200"/>
      <c r="M224" s="205"/>
      <c r="N224" s="206"/>
      <c r="O224" s="206"/>
      <c r="P224" s="206"/>
      <c r="Q224" s="206"/>
      <c r="R224" s="206"/>
      <c r="S224" s="206"/>
      <c r="T224" s="207"/>
      <c r="AT224" s="203" t="s">
        <v>163</v>
      </c>
      <c r="AU224" s="203" t="s">
        <v>89</v>
      </c>
      <c r="AV224" s="12" t="s">
        <v>45</v>
      </c>
      <c r="AW224" s="12" t="s">
        <v>42</v>
      </c>
      <c r="AX224" s="12" t="s">
        <v>82</v>
      </c>
      <c r="AY224" s="203" t="s">
        <v>152</v>
      </c>
    </row>
    <row r="225" spans="2:65" s="13" customFormat="1">
      <c r="B225" s="208"/>
      <c r="D225" s="196" t="s">
        <v>163</v>
      </c>
      <c r="E225" s="209" t="s">
        <v>5</v>
      </c>
      <c r="F225" s="210" t="s">
        <v>982</v>
      </c>
      <c r="H225" s="211">
        <v>2.0049999999999999</v>
      </c>
      <c r="I225" s="212"/>
      <c r="L225" s="208"/>
      <c r="M225" s="213"/>
      <c r="N225" s="214"/>
      <c r="O225" s="214"/>
      <c r="P225" s="214"/>
      <c r="Q225" s="214"/>
      <c r="R225" s="214"/>
      <c r="S225" s="214"/>
      <c r="T225" s="215"/>
      <c r="AT225" s="209" t="s">
        <v>163</v>
      </c>
      <c r="AU225" s="209" t="s">
        <v>89</v>
      </c>
      <c r="AV225" s="13" t="s">
        <v>89</v>
      </c>
      <c r="AW225" s="13" t="s">
        <v>42</v>
      </c>
      <c r="AX225" s="13" t="s">
        <v>82</v>
      </c>
      <c r="AY225" s="209" t="s">
        <v>152</v>
      </c>
    </row>
    <row r="226" spans="2:65" s="13" customFormat="1">
      <c r="B226" s="208"/>
      <c r="D226" s="196" t="s">
        <v>163</v>
      </c>
      <c r="E226" s="209" t="s">
        <v>5</v>
      </c>
      <c r="F226" s="210" t="s">
        <v>983</v>
      </c>
      <c r="H226" s="211">
        <v>1.1140000000000001</v>
      </c>
      <c r="I226" s="212"/>
      <c r="L226" s="208"/>
      <c r="M226" s="213"/>
      <c r="N226" s="214"/>
      <c r="O226" s="214"/>
      <c r="P226" s="214"/>
      <c r="Q226" s="214"/>
      <c r="R226" s="214"/>
      <c r="S226" s="214"/>
      <c r="T226" s="215"/>
      <c r="AT226" s="209" t="s">
        <v>163</v>
      </c>
      <c r="AU226" s="209" t="s">
        <v>89</v>
      </c>
      <c r="AV226" s="13" t="s">
        <v>89</v>
      </c>
      <c r="AW226" s="13" t="s">
        <v>42</v>
      </c>
      <c r="AX226" s="13" t="s">
        <v>82</v>
      </c>
      <c r="AY226" s="209" t="s">
        <v>152</v>
      </c>
    </row>
    <row r="227" spans="2:65" s="15" customFormat="1">
      <c r="B227" s="224"/>
      <c r="D227" s="225" t="s">
        <v>163</v>
      </c>
      <c r="E227" s="226" t="s">
        <v>5</v>
      </c>
      <c r="F227" s="227" t="s">
        <v>170</v>
      </c>
      <c r="H227" s="228">
        <v>3.956</v>
      </c>
      <c r="I227" s="229"/>
      <c r="L227" s="224"/>
      <c r="M227" s="230"/>
      <c r="N227" s="231"/>
      <c r="O227" s="231"/>
      <c r="P227" s="231"/>
      <c r="Q227" s="231"/>
      <c r="R227" s="231"/>
      <c r="S227" s="231"/>
      <c r="T227" s="232"/>
      <c r="AT227" s="233" t="s">
        <v>163</v>
      </c>
      <c r="AU227" s="233" t="s">
        <v>89</v>
      </c>
      <c r="AV227" s="15" t="s">
        <v>159</v>
      </c>
      <c r="AW227" s="15" t="s">
        <v>42</v>
      </c>
      <c r="AX227" s="15" t="s">
        <v>45</v>
      </c>
      <c r="AY227" s="233" t="s">
        <v>152</v>
      </c>
    </row>
    <row r="228" spans="2:65" s="1" customFormat="1" ht="31.5" customHeight="1">
      <c r="B228" s="183"/>
      <c r="C228" s="184" t="s">
        <v>348</v>
      </c>
      <c r="D228" s="184" t="s">
        <v>154</v>
      </c>
      <c r="E228" s="185" t="s">
        <v>984</v>
      </c>
      <c r="F228" s="186" t="s">
        <v>985</v>
      </c>
      <c r="G228" s="187" t="s">
        <v>193</v>
      </c>
      <c r="H228" s="188">
        <v>0.65300000000000002</v>
      </c>
      <c r="I228" s="189"/>
      <c r="J228" s="190">
        <f>ROUND(I228*H228,2)</f>
        <v>0</v>
      </c>
      <c r="K228" s="186" t="s">
        <v>158</v>
      </c>
      <c r="L228" s="43"/>
      <c r="M228" s="191" t="s">
        <v>5</v>
      </c>
      <c r="N228" s="192" t="s">
        <v>53</v>
      </c>
      <c r="O228" s="44"/>
      <c r="P228" s="193">
        <f>O228*H228</f>
        <v>0</v>
      </c>
      <c r="Q228" s="193">
        <v>1.04887</v>
      </c>
      <c r="R228" s="193">
        <f>Q228*H228</f>
        <v>0.68491210999999996</v>
      </c>
      <c r="S228" s="193">
        <v>0</v>
      </c>
      <c r="T228" s="194">
        <f>S228*H228</f>
        <v>0</v>
      </c>
      <c r="AR228" s="25" t="s">
        <v>159</v>
      </c>
      <c r="AT228" s="25" t="s">
        <v>154</v>
      </c>
      <c r="AU228" s="25" t="s">
        <v>89</v>
      </c>
      <c r="AY228" s="25" t="s">
        <v>152</v>
      </c>
      <c r="BE228" s="195">
        <f>IF(N228="základní",J228,0)</f>
        <v>0</v>
      </c>
      <c r="BF228" s="195">
        <f>IF(N228="snížená",J228,0)</f>
        <v>0</v>
      </c>
      <c r="BG228" s="195">
        <f>IF(N228="zákl. přenesená",J228,0)</f>
        <v>0</v>
      </c>
      <c r="BH228" s="195">
        <f>IF(N228="sníž. přenesená",J228,0)</f>
        <v>0</v>
      </c>
      <c r="BI228" s="195">
        <f>IF(N228="nulová",J228,0)</f>
        <v>0</v>
      </c>
      <c r="BJ228" s="25" t="s">
        <v>45</v>
      </c>
      <c r="BK228" s="195">
        <f>ROUND(I228*H228,2)</f>
        <v>0</v>
      </c>
      <c r="BL228" s="25" t="s">
        <v>159</v>
      </c>
      <c r="BM228" s="25" t="s">
        <v>986</v>
      </c>
    </row>
    <row r="229" spans="2:65" s="13" customFormat="1">
      <c r="B229" s="208"/>
      <c r="D229" s="225" t="s">
        <v>163</v>
      </c>
      <c r="E229" s="250" t="s">
        <v>5</v>
      </c>
      <c r="F229" s="234" t="s">
        <v>987</v>
      </c>
      <c r="H229" s="235">
        <v>0.65300000000000002</v>
      </c>
      <c r="I229" s="212"/>
      <c r="L229" s="208"/>
      <c r="M229" s="213"/>
      <c r="N229" s="214"/>
      <c r="O229" s="214"/>
      <c r="P229" s="214"/>
      <c r="Q229" s="214"/>
      <c r="R229" s="214"/>
      <c r="S229" s="214"/>
      <c r="T229" s="215"/>
      <c r="AT229" s="209" t="s">
        <v>163</v>
      </c>
      <c r="AU229" s="209" t="s">
        <v>89</v>
      </c>
      <c r="AV229" s="13" t="s">
        <v>89</v>
      </c>
      <c r="AW229" s="13" t="s">
        <v>42</v>
      </c>
      <c r="AX229" s="13" t="s">
        <v>45</v>
      </c>
      <c r="AY229" s="209" t="s">
        <v>152</v>
      </c>
    </row>
    <row r="230" spans="2:65" s="1" customFormat="1" ht="31.5" customHeight="1">
      <c r="B230" s="183"/>
      <c r="C230" s="184" t="s">
        <v>352</v>
      </c>
      <c r="D230" s="184" t="s">
        <v>154</v>
      </c>
      <c r="E230" s="185" t="s">
        <v>988</v>
      </c>
      <c r="F230" s="186" t="s">
        <v>989</v>
      </c>
      <c r="G230" s="187" t="s">
        <v>247</v>
      </c>
      <c r="H230" s="188">
        <v>3.4830000000000001</v>
      </c>
      <c r="I230" s="189"/>
      <c r="J230" s="190">
        <f>ROUND(I230*H230,2)</f>
        <v>0</v>
      </c>
      <c r="K230" s="186" t="s">
        <v>158</v>
      </c>
      <c r="L230" s="43"/>
      <c r="M230" s="191" t="s">
        <v>5</v>
      </c>
      <c r="N230" s="192" t="s">
        <v>53</v>
      </c>
      <c r="O230" s="44"/>
      <c r="P230" s="193">
        <f>O230*H230</f>
        <v>0</v>
      </c>
      <c r="Q230" s="193">
        <v>1.282E-2</v>
      </c>
      <c r="R230" s="193">
        <f>Q230*H230</f>
        <v>4.465206E-2</v>
      </c>
      <c r="S230" s="193">
        <v>0</v>
      </c>
      <c r="T230" s="194">
        <f>S230*H230</f>
        <v>0</v>
      </c>
      <c r="AR230" s="25" t="s">
        <v>159</v>
      </c>
      <c r="AT230" s="25" t="s">
        <v>154</v>
      </c>
      <c r="AU230" s="25" t="s">
        <v>89</v>
      </c>
      <c r="AY230" s="25" t="s">
        <v>152</v>
      </c>
      <c r="BE230" s="195">
        <f>IF(N230="základní",J230,0)</f>
        <v>0</v>
      </c>
      <c r="BF230" s="195">
        <f>IF(N230="snížená",J230,0)</f>
        <v>0</v>
      </c>
      <c r="BG230" s="195">
        <f>IF(N230="zákl. přenesená",J230,0)</f>
        <v>0</v>
      </c>
      <c r="BH230" s="195">
        <f>IF(N230="sníž. přenesená",J230,0)</f>
        <v>0</v>
      </c>
      <c r="BI230" s="195">
        <f>IF(N230="nulová",J230,0)</f>
        <v>0</v>
      </c>
      <c r="BJ230" s="25" t="s">
        <v>45</v>
      </c>
      <c r="BK230" s="195">
        <f>ROUND(I230*H230,2)</f>
        <v>0</v>
      </c>
      <c r="BL230" s="25" t="s">
        <v>159</v>
      </c>
      <c r="BM230" s="25" t="s">
        <v>990</v>
      </c>
    </row>
    <row r="231" spans="2:65" s="12" customFormat="1">
      <c r="B231" s="200"/>
      <c r="D231" s="196" t="s">
        <v>163</v>
      </c>
      <c r="E231" s="201" t="s">
        <v>5</v>
      </c>
      <c r="F231" s="202" t="s">
        <v>991</v>
      </c>
      <c r="H231" s="203" t="s">
        <v>5</v>
      </c>
      <c r="I231" s="204"/>
      <c r="L231" s="200"/>
      <c r="M231" s="205"/>
      <c r="N231" s="206"/>
      <c r="O231" s="206"/>
      <c r="P231" s="206"/>
      <c r="Q231" s="206"/>
      <c r="R231" s="206"/>
      <c r="S231" s="206"/>
      <c r="T231" s="207"/>
      <c r="AT231" s="203" t="s">
        <v>163</v>
      </c>
      <c r="AU231" s="203" t="s">
        <v>89</v>
      </c>
      <c r="AV231" s="12" t="s">
        <v>45</v>
      </c>
      <c r="AW231" s="12" t="s">
        <v>42</v>
      </c>
      <c r="AX231" s="12" t="s">
        <v>82</v>
      </c>
      <c r="AY231" s="203" t="s">
        <v>152</v>
      </c>
    </row>
    <row r="232" spans="2:65" s="13" customFormat="1">
      <c r="B232" s="208"/>
      <c r="D232" s="196" t="s">
        <v>163</v>
      </c>
      <c r="E232" s="209" t="s">
        <v>5</v>
      </c>
      <c r="F232" s="210" t="s">
        <v>992</v>
      </c>
      <c r="H232" s="211">
        <v>3.4830000000000001</v>
      </c>
      <c r="I232" s="212"/>
      <c r="L232" s="208"/>
      <c r="M232" s="213"/>
      <c r="N232" s="214"/>
      <c r="O232" s="214"/>
      <c r="P232" s="214"/>
      <c r="Q232" s="214"/>
      <c r="R232" s="214"/>
      <c r="S232" s="214"/>
      <c r="T232" s="215"/>
      <c r="AT232" s="209" t="s">
        <v>163</v>
      </c>
      <c r="AU232" s="209" t="s">
        <v>89</v>
      </c>
      <c r="AV232" s="13" t="s">
        <v>89</v>
      </c>
      <c r="AW232" s="13" t="s">
        <v>42</v>
      </c>
      <c r="AX232" s="13" t="s">
        <v>82</v>
      </c>
      <c r="AY232" s="209" t="s">
        <v>152</v>
      </c>
    </row>
    <row r="233" spans="2:65" s="15" customFormat="1">
      <c r="B233" s="224"/>
      <c r="D233" s="225" t="s">
        <v>163</v>
      </c>
      <c r="E233" s="226" t="s">
        <v>5</v>
      </c>
      <c r="F233" s="227" t="s">
        <v>170</v>
      </c>
      <c r="H233" s="228">
        <v>3.4830000000000001</v>
      </c>
      <c r="I233" s="229"/>
      <c r="L233" s="224"/>
      <c r="M233" s="230"/>
      <c r="N233" s="231"/>
      <c r="O233" s="231"/>
      <c r="P233" s="231"/>
      <c r="Q233" s="231"/>
      <c r="R233" s="231"/>
      <c r="S233" s="231"/>
      <c r="T233" s="232"/>
      <c r="AT233" s="233" t="s">
        <v>163</v>
      </c>
      <c r="AU233" s="233" t="s">
        <v>89</v>
      </c>
      <c r="AV233" s="15" t="s">
        <v>159</v>
      </c>
      <c r="AW233" s="15" t="s">
        <v>42</v>
      </c>
      <c r="AX233" s="15" t="s">
        <v>45</v>
      </c>
      <c r="AY233" s="233" t="s">
        <v>152</v>
      </c>
    </row>
    <row r="234" spans="2:65" s="1" customFormat="1" ht="31.5" customHeight="1">
      <c r="B234" s="183"/>
      <c r="C234" s="184" t="s">
        <v>360</v>
      </c>
      <c r="D234" s="184" t="s">
        <v>154</v>
      </c>
      <c r="E234" s="185" t="s">
        <v>993</v>
      </c>
      <c r="F234" s="186" t="s">
        <v>994</v>
      </c>
      <c r="G234" s="187" t="s">
        <v>247</v>
      </c>
      <c r="H234" s="188">
        <v>3.4830000000000001</v>
      </c>
      <c r="I234" s="189"/>
      <c r="J234" s="190">
        <f>ROUND(I234*H234,2)</f>
        <v>0</v>
      </c>
      <c r="K234" s="186" t="s">
        <v>158</v>
      </c>
      <c r="L234" s="43"/>
      <c r="M234" s="191" t="s">
        <v>5</v>
      </c>
      <c r="N234" s="192" t="s">
        <v>53</v>
      </c>
      <c r="O234" s="44"/>
      <c r="P234" s="193">
        <f>O234*H234</f>
        <v>0</v>
      </c>
      <c r="Q234" s="193">
        <v>0</v>
      </c>
      <c r="R234" s="193">
        <f>Q234*H234</f>
        <v>0</v>
      </c>
      <c r="S234" s="193">
        <v>0</v>
      </c>
      <c r="T234" s="194">
        <f>S234*H234</f>
        <v>0</v>
      </c>
      <c r="AR234" s="25" t="s">
        <v>159</v>
      </c>
      <c r="AT234" s="25" t="s">
        <v>154</v>
      </c>
      <c r="AU234" s="25" t="s">
        <v>89</v>
      </c>
      <c r="AY234" s="25" t="s">
        <v>152</v>
      </c>
      <c r="BE234" s="195">
        <f>IF(N234="základní",J234,0)</f>
        <v>0</v>
      </c>
      <c r="BF234" s="195">
        <f>IF(N234="snížená",J234,0)</f>
        <v>0</v>
      </c>
      <c r="BG234" s="195">
        <f>IF(N234="zákl. přenesená",J234,0)</f>
        <v>0</v>
      </c>
      <c r="BH234" s="195">
        <f>IF(N234="sníž. přenesená",J234,0)</f>
        <v>0</v>
      </c>
      <c r="BI234" s="195">
        <f>IF(N234="nulová",J234,0)</f>
        <v>0</v>
      </c>
      <c r="BJ234" s="25" t="s">
        <v>45</v>
      </c>
      <c r="BK234" s="195">
        <f>ROUND(I234*H234,2)</f>
        <v>0</v>
      </c>
      <c r="BL234" s="25" t="s">
        <v>159</v>
      </c>
      <c r="BM234" s="25" t="s">
        <v>995</v>
      </c>
    </row>
    <row r="235" spans="2:65" s="1" customFormat="1" ht="31.5" customHeight="1">
      <c r="B235" s="183"/>
      <c r="C235" s="184" t="s">
        <v>366</v>
      </c>
      <c r="D235" s="184" t="s">
        <v>154</v>
      </c>
      <c r="E235" s="185" t="s">
        <v>996</v>
      </c>
      <c r="F235" s="186" t="s">
        <v>997</v>
      </c>
      <c r="G235" s="187" t="s">
        <v>247</v>
      </c>
      <c r="H235" s="188">
        <v>6.12</v>
      </c>
      <c r="I235" s="189"/>
      <c r="J235" s="190">
        <f>ROUND(I235*H235,2)</f>
        <v>0</v>
      </c>
      <c r="K235" s="186" t="s">
        <v>158</v>
      </c>
      <c r="L235" s="43"/>
      <c r="M235" s="191" t="s">
        <v>5</v>
      </c>
      <c r="N235" s="192" t="s">
        <v>53</v>
      </c>
      <c r="O235" s="44"/>
      <c r="P235" s="193">
        <f>O235*H235</f>
        <v>0</v>
      </c>
      <c r="Q235" s="193">
        <v>6.5799999999999999E-3</v>
      </c>
      <c r="R235" s="193">
        <f>Q235*H235</f>
        <v>4.0269600000000003E-2</v>
      </c>
      <c r="S235" s="193">
        <v>0</v>
      </c>
      <c r="T235" s="194">
        <f>S235*H235</f>
        <v>0</v>
      </c>
      <c r="AR235" s="25" t="s">
        <v>159</v>
      </c>
      <c r="AT235" s="25" t="s">
        <v>154</v>
      </c>
      <c r="AU235" s="25" t="s">
        <v>89</v>
      </c>
      <c r="AY235" s="25" t="s">
        <v>152</v>
      </c>
      <c r="BE235" s="195">
        <f>IF(N235="základní",J235,0)</f>
        <v>0</v>
      </c>
      <c r="BF235" s="195">
        <f>IF(N235="snížená",J235,0)</f>
        <v>0</v>
      </c>
      <c r="BG235" s="195">
        <f>IF(N235="zákl. přenesená",J235,0)</f>
        <v>0</v>
      </c>
      <c r="BH235" s="195">
        <f>IF(N235="sníž. přenesená",J235,0)</f>
        <v>0</v>
      </c>
      <c r="BI235" s="195">
        <f>IF(N235="nulová",J235,0)</f>
        <v>0</v>
      </c>
      <c r="BJ235" s="25" t="s">
        <v>45</v>
      </c>
      <c r="BK235" s="195">
        <f>ROUND(I235*H235,2)</f>
        <v>0</v>
      </c>
      <c r="BL235" s="25" t="s">
        <v>159</v>
      </c>
      <c r="BM235" s="25" t="s">
        <v>998</v>
      </c>
    </row>
    <row r="236" spans="2:65" s="1" customFormat="1" ht="27">
      <c r="B236" s="43"/>
      <c r="D236" s="196" t="s">
        <v>161</v>
      </c>
      <c r="F236" s="197" t="s">
        <v>999</v>
      </c>
      <c r="I236" s="198"/>
      <c r="L236" s="43"/>
      <c r="M236" s="199"/>
      <c r="N236" s="44"/>
      <c r="O236" s="44"/>
      <c r="P236" s="44"/>
      <c r="Q236" s="44"/>
      <c r="R236" s="44"/>
      <c r="S236" s="44"/>
      <c r="T236" s="72"/>
      <c r="AT236" s="25" t="s">
        <v>161</v>
      </c>
      <c r="AU236" s="25" t="s">
        <v>89</v>
      </c>
    </row>
    <row r="237" spans="2:65" s="13" customFormat="1">
      <c r="B237" s="208"/>
      <c r="D237" s="225" t="s">
        <v>163</v>
      </c>
      <c r="E237" s="250" t="s">
        <v>5</v>
      </c>
      <c r="F237" s="234" t="s">
        <v>1000</v>
      </c>
      <c r="H237" s="235">
        <v>6.12</v>
      </c>
      <c r="I237" s="212"/>
      <c r="L237" s="208"/>
      <c r="M237" s="213"/>
      <c r="N237" s="214"/>
      <c r="O237" s="214"/>
      <c r="P237" s="214"/>
      <c r="Q237" s="214"/>
      <c r="R237" s="214"/>
      <c r="S237" s="214"/>
      <c r="T237" s="215"/>
      <c r="AT237" s="209" t="s">
        <v>163</v>
      </c>
      <c r="AU237" s="209" t="s">
        <v>89</v>
      </c>
      <c r="AV237" s="13" t="s">
        <v>89</v>
      </c>
      <c r="AW237" s="13" t="s">
        <v>42</v>
      </c>
      <c r="AX237" s="13" t="s">
        <v>45</v>
      </c>
      <c r="AY237" s="209" t="s">
        <v>152</v>
      </c>
    </row>
    <row r="238" spans="2:65" s="1" customFormat="1" ht="31.5" customHeight="1">
      <c r="B238" s="183"/>
      <c r="C238" s="184" t="s">
        <v>377</v>
      </c>
      <c r="D238" s="184" t="s">
        <v>154</v>
      </c>
      <c r="E238" s="185" t="s">
        <v>1001</v>
      </c>
      <c r="F238" s="186" t="s">
        <v>1002</v>
      </c>
      <c r="G238" s="187" t="s">
        <v>247</v>
      </c>
      <c r="H238" s="188">
        <v>6.12</v>
      </c>
      <c r="I238" s="189"/>
      <c r="J238" s="190">
        <f>ROUND(I238*H238,2)</f>
        <v>0</v>
      </c>
      <c r="K238" s="186" t="s">
        <v>158</v>
      </c>
      <c r="L238" s="43"/>
      <c r="M238" s="191" t="s">
        <v>5</v>
      </c>
      <c r="N238" s="192" t="s">
        <v>53</v>
      </c>
      <c r="O238" s="44"/>
      <c r="P238" s="193">
        <f>O238*H238</f>
        <v>0</v>
      </c>
      <c r="Q238" s="193">
        <v>0</v>
      </c>
      <c r="R238" s="193">
        <f>Q238*H238</f>
        <v>0</v>
      </c>
      <c r="S238" s="193">
        <v>0</v>
      </c>
      <c r="T238" s="194">
        <f>S238*H238</f>
        <v>0</v>
      </c>
      <c r="AR238" s="25" t="s">
        <v>159</v>
      </c>
      <c r="AT238" s="25" t="s">
        <v>154</v>
      </c>
      <c r="AU238" s="25" t="s">
        <v>89</v>
      </c>
      <c r="AY238" s="25" t="s">
        <v>152</v>
      </c>
      <c r="BE238" s="195">
        <f>IF(N238="základní",J238,0)</f>
        <v>0</v>
      </c>
      <c r="BF238" s="195">
        <f>IF(N238="snížená",J238,0)</f>
        <v>0</v>
      </c>
      <c r="BG238" s="195">
        <f>IF(N238="zákl. přenesená",J238,0)</f>
        <v>0</v>
      </c>
      <c r="BH238" s="195">
        <f>IF(N238="sníž. přenesená",J238,0)</f>
        <v>0</v>
      </c>
      <c r="BI238" s="195">
        <f>IF(N238="nulová",J238,0)</f>
        <v>0</v>
      </c>
      <c r="BJ238" s="25" t="s">
        <v>45</v>
      </c>
      <c r="BK238" s="195">
        <f>ROUND(I238*H238,2)</f>
        <v>0</v>
      </c>
      <c r="BL238" s="25" t="s">
        <v>159</v>
      </c>
      <c r="BM238" s="25" t="s">
        <v>1003</v>
      </c>
    </row>
    <row r="239" spans="2:65" s="1" customFormat="1" ht="27">
      <c r="B239" s="43"/>
      <c r="D239" s="196" t="s">
        <v>161</v>
      </c>
      <c r="F239" s="197" t="s">
        <v>999</v>
      </c>
      <c r="I239" s="198"/>
      <c r="L239" s="43"/>
      <c r="M239" s="199"/>
      <c r="N239" s="44"/>
      <c r="O239" s="44"/>
      <c r="P239" s="44"/>
      <c r="Q239" s="44"/>
      <c r="R239" s="44"/>
      <c r="S239" s="44"/>
      <c r="T239" s="72"/>
      <c r="AT239" s="25" t="s">
        <v>161</v>
      </c>
      <c r="AU239" s="25" t="s">
        <v>89</v>
      </c>
    </row>
    <row r="240" spans="2:65" s="11" customFormat="1" ht="29.85" customHeight="1">
      <c r="B240" s="169"/>
      <c r="D240" s="180" t="s">
        <v>81</v>
      </c>
      <c r="E240" s="181" t="s">
        <v>190</v>
      </c>
      <c r="F240" s="181" t="s">
        <v>320</v>
      </c>
      <c r="I240" s="172"/>
      <c r="J240" s="182">
        <f>BK240</f>
        <v>0</v>
      </c>
      <c r="L240" s="169"/>
      <c r="M240" s="174"/>
      <c r="N240" s="175"/>
      <c r="O240" s="175"/>
      <c r="P240" s="176">
        <f>SUM(P241:P373)</f>
        <v>0</v>
      </c>
      <c r="Q240" s="175"/>
      <c r="R240" s="176">
        <f>SUM(R241:R373)</f>
        <v>4.2696053799999998</v>
      </c>
      <c r="S240" s="175"/>
      <c r="T240" s="177">
        <f>SUM(T241:T373)</f>
        <v>0</v>
      </c>
      <c r="AR240" s="170" t="s">
        <v>45</v>
      </c>
      <c r="AT240" s="178" t="s">
        <v>81</v>
      </c>
      <c r="AU240" s="178" t="s">
        <v>45</v>
      </c>
      <c r="AY240" s="170" t="s">
        <v>152</v>
      </c>
      <c r="BK240" s="179">
        <f>SUM(BK241:BK373)</f>
        <v>0</v>
      </c>
    </row>
    <row r="241" spans="2:65" s="1" customFormat="1" ht="31.5" customHeight="1">
      <c r="B241" s="183"/>
      <c r="C241" s="184" t="s">
        <v>383</v>
      </c>
      <c r="D241" s="184" t="s">
        <v>154</v>
      </c>
      <c r="E241" s="185" t="s">
        <v>1004</v>
      </c>
      <c r="F241" s="186" t="s">
        <v>1005</v>
      </c>
      <c r="G241" s="187" t="s">
        <v>247</v>
      </c>
      <c r="H241" s="188">
        <v>18.065999999999999</v>
      </c>
      <c r="I241" s="189"/>
      <c r="J241" s="190">
        <f>ROUND(I241*H241,2)</f>
        <v>0</v>
      </c>
      <c r="K241" s="186" t="s">
        <v>158</v>
      </c>
      <c r="L241" s="43"/>
      <c r="M241" s="191" t="s">
        <v>5</v>
      </c>
      <c r="N241" s="192" t="s">
        <v>53</v>
      </c>
      <c r="O241" s="44"/>
      <c r="P241" s="193">
        <f>O241*H241</f>
        <v>0</v>
      </c>
      <c r="Q241" s="193">
        <v>0</v>
      </c>
      <c r="R241" s="193">
        <f>Q241*H241</f>
        <v>0</v>
      </c>
      <c r="S241" s="193">
        <v>0</v>
      </c>
      <c r="T241" s="194">
        <f>S241*H241</f>
        <v>0</v>
      </c>
      <c r="AR241" s="25" t="s">
        <v>159</v>
      </c>
      <c r="AT241" s="25" t="s">
        <v>154</v>
      </c>
      <c r="AU241" s="25" t="s">
        <v>89</v>
      </c>
      <c r="AY241" s="25" t="s">
        <v>152</v>
      </c>
      <c r="BE241" s="195">
        <f>IF(N241="základní",J241,0)</f>
        <v>0</v>
      </c>
      <c r="BF241" s="195">
        <f>IF(N241="snížená",J241,0)</f>
        <v>0</v>
      </c>
      <c r="BG241" s="195">
        <f>IF(N241="zákl. přenesená",J241,0)</f>
        <v>0</v>
      </c>
      <c r="BH241" s="195">
        <f>IF(N241="sníž. přenesená",J241,0)</f>
        <v>0</v>
      </c>
      <c r="BI241" s="195">
        <f>IF(N241="nulová",J241,0)</f>
        <v>0</v>
      </c>
      <c r="BJ241" s="25" t="s">
        <v>45</v>
      </c>
      <c r="BK241" s="195">
        <f>ROUND(I241*H241,2)</f>
        <v>0</v>
      </c>
      <c r="BL241" s="25" t="s">
        <v>159</v>
      </c>
      <c r="BM241" s="25" t="s">
        <v>1006</v>
      </c>
    </row>
    <row r="242" spans="2:65" s="1" customFormat="1" ht="40.5">
      <c r="B242" s="43"/>
      <c r="D242" s="196" t="s">
        <v>161</v>
      </c>
      <c r="F242" s="197" t="s">
        <v>341</v>
      </c>
      <c r="I242" s="198"/>
      <c r="L242" s="43"/>
      <c r="M242" s="199"/>
      <c r="N242" s="44"/>
      <c r="O242" s="44"/>
      <c r="P242" s="44"/>
      <c r="Q242" s="44"/>
      <c r="R242" s="44"/>
      <c r="S242" s="44"/>
      <c r="T242" s="72"/>
      <c r="AT242" s="25" t="s">
        <v>161</v>
      </c>
      <c r="AU242" s="25" t="s">
        <v>89</v>
      </c>
    </row>
    <row r="243" spans="2:65" s="12" customFormat="1">
      <c r="B243" s="200"/>
      <c r="D243" s="196" t="s">
        <v>163</v>
      </c>
      <c r="E243" s="201" t="s">
        <v>5</v>
      </c>
      <c r="F243" s="202" t="s">
        <v>886</v>
      </c>
      <c r="H243" s="203" t="s">
        <v>5</v>
      </c>
      <c r="I243" s="204"/>
      <c r="L243" s="200"/>
      <c r="M243" s="205"/>
      <c r="N243" s="206"/>
      <c r="O243" s="206"/>
      <c r="P243" s="206"/>
      <c r="Q243" s="206"/>
      <c r="R243" s="206"/>
      <c r="S243" s="206"/>
      <c r="T243" s="207"/>
      <c r="AT243" s="203" t="s">
        <v>163</v>
      </c>
      <c r="AU243" s="203" t="s">
        <v>89</v>
      </c>
      <c r="AV243" s="12" t="s">
        <v>45</v>
      </c>
      <c r="AW243" s="12" t="s">
        <v>42</v>
      </c>
      <c r="AX243" s="12" t="s">
        <v>82</v>
      </c>
      <c r="AY243" s="203" t="s">
        <v>152</v>
      </c>
    </row>
    <row r="244" spans="2:65" s="12" customFormat="1">
      <c r="B244" s="200"/>
      <c r="D244" s="196" t="s">
        <v>163</v>
      </c>
      <c r="E244" s="201" t="s">
        <v>5</v>
      </c>
      <c r="F244" s="202" t="s">
        <v>1007</v>
      </c>
      <c r="H244" s="203" t="s">
        <v>5</v>
      </c>
      <c r="I244" s="204"/>
      <c r="L244" s="200"/>
      <c r="M244" s="205"/>
      <c r="N244" s="206"/>
      <c r="O244" s="206"/>
      <c r="P244" s="206"/>
      <c r="Q244" s="206"/>
      <c r="R244" s="206"/>
      <c r="S244" s="206"/>
      <c r="T244" s="207"/>
      <c r="AT244" s="203" t="s">
        <v>163</v>
      </c>
      <c r="AU244" s="203" t="s">
        <v>89</v>
      </c>
      <c r="AV244" s="12" t="s">
        <v>45</v>
      </c>
      <c r="AW244" s="12" t="s">
        <v>42</v>
      </c>
      <c r="AX244" s="12" t="s">
        <v>82</v>
      </c>
      <c r="AY244" s="203" t="s">
        <v>152</v>
      </c>
    </row>
    <row r="245" spans="2:65" s="13" customFormat="1">
      <c r="B245" s="208"/>
      <c r="D245" s="196" t="s">
        <v>163</v>
      </c>
      <c r="E245" s="209" t="s">
        <v>5</v>
      </c>
      <c r="F245" s="210" t="s">
        <v>943</v>
      </c>
      <c r="H245" s="211">
        <v>3.2160000000000002</v>
      </c>
      <c r="I245" s="212"/>
      <c r="L245" s="208"/>
      <c r="M245" s="213"/>
      <c r="N245" s="214"/>
      <c r="O245" s="214"/>
      <c r="P245" s="214"/>
      <c r="Q245" s="214"/>
      <c r="R245" s="214"/>
      <c r="S245" s="214"/>
      <c r="T245" s="215"/>
      <c r="AT245" s="209" t="s">
        <v>163</v>
      </c>
      <c r="AU245" s="209" t="s">
        <v>89</v>
      </c>
      <c r="AV245" s="13" t="s">
        <v>89</v>
      </c>
      <c r="AW245" s="13" t="s">
        <v>42</v>
      </c>
      <c r="AX245" s="13" t="s">
        <v>82</v>
      </c>
      <c r="AY245" s="209" t="s">
        <v>152</v>
      </c>
    </row>
    <row r="246" spans="2:65" s="14" customFormat="1">
      <c r="B246" s="216"/>
      <c r="D246" s="196" t="s">
        <v>163</v>
      </c>
      <c r="E246" s="217" t="s">
        <v>5</v>
      </c>
      <c r="F246" s="218" t="s">
        <v>373</v>
      </c>
      <c r="H246" s="219">
        <v>3.2160000000000002</v>
      </c>
      <c r="I246" s="220"/>
      <c r="L246" s="216"/>
      <c r="M246" s="221"/>
      <c r="N246" s="222"/>
      <c r="O246" s="222"/>
      <c r="P246" s="222"/>
      <c r="Q246" s="222"/>
      <c r="R246" s="222"/>
      <c r="S246" s="222"/>
      <c r="T246" s="223"/>
      <c r="AT246" s="217" t="s">
        <v>163</v>
      </c>
      <c r="AU246" s="217" t="s">
        <v>89</v>
      </c>
      <c r="AV246" s="14" t="s">
        <v>169</v>
      </c>
      <c r="AW246" s="14" t="s">
        <v>42</v>
      </c>
      <c r="AX246" s="14" t="s">
        <v>82</v>
      </c>
      <c r="AY246" s="217" t="s">
        <v>152</v>
      </c>
    </row>
    <row r="247" spans="2:65" s="12" customFormat="1">
      <c r="B247" s="200"/>
      <c r="D247" s="196" t="s">
        <v>163</v>
      </c>
      <c r="E247" s="201" t="s">
        <v>5</v>
      </c>
      <c r="F247" s="202" t="s">
        <v>1008</v>
      </c>
      <c r="H247" s="203" t="s">
        <v>5</v>
      </c>
      <c r="I247" s="204"/>
      <c r="L247" s="200"/>
      <c r="M247" s="205"/>
      <c r="N247" s="206"/>
      <c r="O247" s="206"/>
      <c r="P247" s="206"/>
      <c r="Q247" s="206"/>
      <c r="R247" s="206"/>
      <c r="S247" s="206"/>
      <c r="T247" s="207"/>
      <c r="AT247" s="203" t="s">
        <v>163</v>
      </c>
      <c r="AU247" s="203" t="s">
        <v>89</v>
      </c>
      <c r="AV247" s="12" t="s">
        <v>45</v>
      </c>
      <c r="AW247" s="12" t="s">
        <v>42</v>
      </c>
      <c r="AX247" s="12" t="s">
        <v>82</v>
      </c>
      <c r="AY247" s="203" t="s">
        <v>152</v>
      </c>
    </row>
    <row r="248" spans="2:65" s="13" customFormat="1">
      <c r="B248" s="208"/>
      <c r="D248" s="196" t="s">
        <v>163</v>
      </c>
      <c r="E248" s="209" t="s">
        <v>5</v>
      </c>
      <c r="F248" s="210" t="s">
        <v>1009</v>
      </c>
      <c r="H248" s="211">
        <v>14.85</v>
      </c>
      <c r="I248" s="212"/>
      <c r="L248" s="208"/>
      <c r="M248" s="213"/>
      <c r="N248" s="214"/>
      <c r="O248" s="214"/>
      <c r="P248" s="214"/>
      <c r="Q248" s="214"/>
      <c r="R248" s="214"/>
      <c r="S248" s="214"/>
      <c r="T248" s="215"/>
      <c r="AT248" s="209" t="s">
        <v>163</v>
      </c>
      <c r="AU248" s="209" t="s">
        <v>89</v>
      </c>
      <c r="AV248" s="13" t="s">
        <v>89</v>
      </c>
      <c r="AW248" s="13" t="s">
        <v>42</v>
      </c>
      <c r="AX248" s="13" t="s">
        <v>82</v>
      </c>
      <c r="AY248" s="209" t="s">
        <v>152</v>
      </c>
    </row>
    <row r="249" spans="2:65" s="14" customFormat="1">
      <c r="B249" s="216"/>
      <c r="D249" s="196" t="s">
        <v>163</v>
      </c>
      <c r="E249" s="217" t="s">
        <v>5</v>
      </c>
      <c r="F249" s="218" t="s">
        <v>373</v>
      </c>
      <c r="H249" s="219">
        <v>14.85</v>
      </c>
      <c r="I249" s="220"/>
      <c r="L249" s="216"/>
      <c r="M249" s="221"/>
      <c r="N249" s="222"/>
      <c r="O249" s="222"/>
      <c r="P249" s="222"/>
      <c r="Q249" s="222"/>
      <c r="R249" s="222"/>
      <c r="S249" s="222"/>
      <c r="T249" s="223"/>
      <c r="AT249" s="217" t="s">
        <v>163</v>
      </c>
      <c r="AU249" s="217" t="s">
        <v>89</v>
      </c>
      <c r="AV249" s="14" t="s">
        <v>169</v>
      </c>
      <c r="AW249" s="14" t="s">
        <v>42</v>
      </c>
      <c r="AX249" s="14" t="s">
        <v>82</v>
      </c>
      <c r="AY249" s="217" t="s">
        <v>152</v>
      </c>
    </row>
    <row r="250" spans="2:65" s="15" customFormat="1">
      <c r="B250" s="224"/>
      <c r="D250" s="225" t="s">
        <v>163</v>
      </c>
      <c r="E250" s="226" t="s">
        <v>5</v>
      </c>
      <c r="F250" s="227" t="s">
        <v>170</v>
      </c>
      <c r="H250" s="228">
        <v>18.065999999999999</v>
      </c>
      <c r="I250" s="229"/>
      <c r="L250" s="224"/>
      <c r="M250" s="230"/>
      <c r="N250" s="231"/>
      <c r="O250" s="231"/>
      <c r="P250" s="231"/>
      <c r="Q250" s="231"/>
      <c r="R250" s="231"/>
      <c r="S250" s="231"/>
      <c r="T250" s="232"/>
      <c r="AT250" s="233" t="s">
        <v>163</v>
      </c>
      <c r="AU250" s="233" t="s">
        <v>89</v>
      </c>
      <c r="AV250" s="15" t="s">
        <v>159</v>
      </c>
      <c r="AW250" s="15" t="s">
        <v>42</v>
      </c>
      <c r="AX250" s="15" t="s">
        <v>45</v>
      </c>
      <c r="AY250" s="233" t="s">
        <v>152</v>
      </c>
    </row>
    <row r="251" spans="2:65" s="1" customFormat="1" ht="44.25" customHeight="1">
      <c r="B251" s="183"/>
      <c r="C251" s="184" t="s">
        <v>397</v>
      </c>
      <c r="D251" s="184" t="s">
        <v>154</v>
      </c>
      <c r="E251" s="185" t="s">
        <v>1010</v>
      </c>
      <c r="F251" s="186" t="s">
        <v>1011</v>
      </c>
      <c r="G251" s="187" t="s">
        <v>247</v>
      </c>
      <c r="H251" s="188">
        <v>18.065999999999999</v>
      </c>
      <c r="I251" s="189"/>
      <c r="J251" s="190">
        <f>ROUND(I251*H251,2)</f>
        <v>0</v>
      </c>
      <c r="K251" s="186" t="s">
        <v>158</v>
      </c>
      <c r="L251" s="43"/>
      <c r="M251" s="191" t="s">
        <v>5</v>
      </c>
      <c r="N251" s="192" t="s">
        <v>53</v>
      </c>
      <c r="O251" s="44"/>
      <c r="P251" s="193">
        <f>O251*H251</f>
        <v>0</v>
      </c>
      <c r="Q251" s="193">
        <v>6.3E-3</v>
      </c>
      <c r="R251" s="193">
        <f>Q251*H251</f>
        <v>0.11381579999999999</v>
      </c>
      <c r="S251" s="193">
        <v>0</v>
      </c>
      <c r="T251" s="194">
        <f>S251*H251</f>
        <v>0</v>
      </c>
      <c r="AR251" s="25" t="s">
        <v>159</v>
      </c>
      <c r="AT251" s="25" t="s">
        <v>154</v>
      </c>
      <c r="AU251" s="25" t="s">
        <v>89</v>
      </c>
      <c r="AY251" s="25" t="s">
        <v>152</v>
      </c>
      <c r="BE251" s="195">
        <f>IF(N251="základní",J251,0)</f>
        <v>0</v>
      </c>
      <c r="BF251" s="195">
        <f>IF(N251="snížená",J251,0)</f>
        <v>0</v>
      </c>
      <c r="BG251" s="195">
        <f>IF(N251="zákl. přenesená",J251,0)</f>
        <v>0</v>
      </c>
      <c r="BH251" s="195">
        <f>IF(N251="sníž. přenesená",J251,0)</f>
        <v>0</v>
      </c>
      <c r="BI251" s="195">
        <f>IF(N251="nulová",J251,0)</f>
        <v>0</v>
      </c>
      <c r="BJ251" s="25" t="s">
        <v>45</v>
      </c>
      <c r="BK251" s="195">
        <f>ROUND(I251*H251,2)</f>
        <v>0</v>
      </c>
      <c r="BL251" s="25" t="s">
        <v>159</v>
      </c>
      <c r="BM251" s="25" t="s">
        <v>1012</v>
      </c>
    </row>
    <row r="252" spans="2:65" s="1" customFormat="1" ht="148.5">
      <c r="B252" s="43"/>
      <c r="D252" s="196" t="s">
        <v>161</v>
      </c>
      <c r="F252" s="197" t="s">
        <v>347</v>
      </c>
      <c r="I252" s="198"/>
      <c r="L252" s="43"/>
      <c r="M252" s="199"/>
      <c r="N252" s="44"/>
      <c r="O252" s="44"/>
      <c r="P252" s="44"/>
      <c r="Q252" s="44"/>
      <c r="R252" s="44"/>
      <c r="S252" s="44"/>
      <c r="T252" s="72"/>
      <c r="AT252" s="25" t="s">
        <v>161</v>
      </c>
      <c r="AU252" s="25" t="s">
        <v>89</v>
      </c>
    </row>
    <row r="253" spans="2:65" s="12" customFormat="1">
      <c r="B253" s="200"/>
      <c r="D253" s="196" t="s">
        <v>163</v>
      </c>
      <c r="E253" s="201" t="s">
        <v>5</v>
      </c>
      <c r="F253" s="202" t="s">
        <v>886</v>
      </c>
      <c r="H253" s="203" t="s">
        <v>5</v>
      </c>
      <c r="I253" s="204"/>
      <c r="L253" s="200"/>
      <c r="M253" s="205"/>
      <c r="N253" s="206"/>
      <c r="O253" s="206"/>
      <c r="P253" s="206"/>
      <c r="Q253" s="206"/>
      <c r="R253" s="206"/>
      <c r="S253" s="206"/>
      <c r="T253" s="207"/>
      <c r="AT253" s="203" t="s">
        <v>163</v>
      </c>
      <c r="AU253" s="203" t="s">
        <v>89</v>
      </c>
      <c r="AV253" s="12" t="s">
        <v>45</v>
      </c>
      <c r="AW253" s="12" t="s">
        <v>42</v>
      </c>
      <c r="AX253" s="12" t="s">
        <v>82</v>
      </c>
      <c r="AY253" s="203" t="s">
        <v>152</v>
      </c>
    </row>
    <row r="254" spans="2:65" s="12" customFormat="1">
      <c r="B254" s="200"/>
      <c r="D254" s="196" t="s">
        <v>163</v>
      </c>
      <c r="E254" s="201" t="s">
        <v>5</v>
      </c>
      <c r="F254" s="202" t="s">
        <v>1007</v>
      </c>
      <c r="H254" s="203" t="s">
        <v>5</v>
      </c>
      <c r="I254" s="204"/>
      <c r="L254" s="200"/>
      <c r="M254" s="205"/>
      <c r="N254" s="206"/>
      <c r="O254" s="206"/>
      <c r="P254" s="206"/>
      <c r="Q254" s="206"/>
      <c r="R254" s="206"/>
      <c r="S254" s="206"/>
      <c r="T254" s="207"/>
      <c r="AT254" s="203" t="s">
        <v>163</v>
      </c>
      <c r="AU254" s="203" t="s">
        <v>89</v>
      </c>
      <c r="AV254" s="12" t="s">
        <v>45</v>
      </c>
      <c r="AW254" s="12" t="s">
        <v>42</v>
      </c>
      <c r="AX254" s="12" t="s">
        <v>82</v>
      </c>
      <c r="AY254" s="203" t="s">
        <v>152</v>
      </c>
    </row>
    <row r="255" spans="2:65" s="13" customFormat="1">
      <c r="B255" s="208"/>
      <c r="D255" s="196" t="s">
        <v>163</v>
      </c>
      <c r="E255" s="209" t="s">
        <v>5</v>
      </c>
      <c r="F255" s="210" t="s">
        <v>943</v>
      </c>
      <c r="H255" s="211">
        <v>3.2160000000000002</v>
      </c>
      <c r="I255" s="212"/>
      <c r="L255" s="208"/>
      <c r="M255" s="213"/>
      <c r="N255" s="214"/>
      <c r="O255" s="214"/>
      <c r="P255" s="214"/>
      <c r="Q255" s="214"/>
      <c r="R255" s="214"/>
      <c r="S255" s="214"/>
      <c r="T255" s="215"/>
      <c r="AT255" s="209" t="s">
        <v>163</v>
      </c>
      <c r="AU255" s="209" t="s">
        <v>89</v>
      </c>
      <c r="AV255" s="13" t="s">
        <v>89</v>
      </c>
      <c r="AW255" s="13" t="s">
        <v>42</v>
      </c>
      <c r="AX255" s="13" t="s">
        <v>82</v>
      </c>
      <c r="AY255" s="209" t="s">
        <v>152</v>
      </c>
    </row>
    <row r="256" spans="2:65" s="14" customFormat="1">
      <c r="B256" s="216"/>
      <c r="D256" s="196" t="s">
        <v>163</v>
      </c>
      <c r="E256" s="217" t="s">
        <v>5</v>
      </c>
      <c r="F256" s="218" t="s">
        <v>373</v>
      </c>
      <c r="H256" s="219">
        <v>3.2160000000000002</v>
      </c>
      <c r="I256" s="220"/>
      <c r="L256" s="216"/>
      <c r="M256" s="221"/>
      <c r="N256" s="222"/>
      <c r="O256" s="222"/>
      <c r="P256" s="222"/>
      <c r="Q256" s="222"/>
      <c r="R256" s="222"/>
      <c r="S256" s="222"/>
      <c r="T256" s="223"/>
      <c r="AT256" s="217" t="s">
        <v>163</v>
      </c>
      <c r="AU256" s="217" t="s">
        <v>89</v>
      </c>
      <c r="AV256" s="14" t="s">
        <v>169</v>
      </c>
      <c r="AW256" s="14" t="s">
        <v>42</v>
      </c>
      <c r="AX256" s="14" t="s">
        <v>82</v>
      </c>
      <c r="AY256" s="217" t="s">
        <v>152</v>
      </c>
    </row>
    <row r="257" spans="2:65" s="12" customFormat="1">
      <c r="B257" s="200"/>
      <c r="D257" s="196" t="s">
        <v>163</v>
      </c>
      <c r="E257" s="201" t="s">
        <v>5</v>
      </c>
      <c r="F257" s="202" t="s">
        <v>1008</v>
      </c>
      <c r="H257" s="203" t="s">
        <v>5</v>
      </c>
      <c r="I257" s="204"/>
      <c r="L257" s="200"/>
      <c r="M257" s="205"/>
      <c r="N257" s="206"/>
      <c r="O257" s="206"/>
      <c r="P257" s="206"/>
      <c r="Q257" s="206"/>
      <c r="R257" s="206"/>
      <c r="S257" s="206"/>
      <c r="T257" s="207"/>
      <c r="AT257" s="203" t="s">
        <v>163</v>
      </c>
      <c r="AU257" s="203" t="s">
        <v>89</v>
      </c>
      <c r="AV257" s="12" t="s">
        <v>45</v>
      </c>
      <c r="AW257" s="12" t="s">
        <v>42</v>
      </c>
      <c r="AX257" s="12" t="s">
        <v>82</v>
      </c>
      <c r="AY257" s="203" t="s">
        <v>152</v>
      </c>
    </row>
    <row r="258" spans="2:65" s="13" customFormat="1">
      <c r="B258" s="208"/>
      <c r="D258" s="196" t="s">
        <v>163</v>
      </c>
      <c r="E258" s="209" t="s">
        <v>5</v>
      </c>
      <c r="F258" s="210" t="s">
        <v>1009</v>
      </c>
      <c r="H258" s="211">
        <v>14.85</v>
      </c>
      <c r="I258" s="212"/>
      <c r="L258" s="208"/>
      <c r="M258" s="213"/>
      <c r="N258" s="214"/>
      <c r="O258" s="214"/>
      <c r="P258" s="214"/>
      <c r="Q258" s="214"/>
      <c r="R258" s="214"/>
      <c r="S258" s="214"/>
      <c r="T258" s="215"/>
      <c r="AT258" s="209" t="s">
        <v>163</v>
      </c>
      <c r="AU258" s="209" t="s">
        <v>89</v>
      </c>
      <c r="AV258" s="13" t="s">
        <v>89</v>
      </c>
      <c r="AW258" s="13" t="s">
        <v>42</v>
      </c>
      <c r="AX258" s="13" t="s">
        <v>82</v>
      </c>
      <c r="AY258" s="209" t="s">
        <v>152</v>
      </c>
    </row>
    <row r="259" spans="2:65" s="14" customFormat="1">
      <c r="B259" s="216"/>
      <c r="D259" s="196" t="s">
        <v>163</v>
      </c>
      <c r="E259" s="217" t="s">
        <v>5</v>
      </c>
      <c r="F259" s="218" t="s">
        <v>373</v>
      </c>
      <c r="H259" s="219">
        <v>14.85</v>
      </c>
      <c r="I259" s="220"/>
      <c r="L259" s="216"/>
      <c r="M259" s="221"/>
      <c r="N259" s="222"/>
      <c r="O259" s="222"/>
      <c r="P259" s="222"/>
      <c r="Q259" s="222"/>
      <c r="R259" s="222"/>
      <c r="S259" s="222"/>
      <c r="T259" s="223"/>
      <c r="AT259" s="217" t="s">
        <v>163</v>
      </c>
      <c r="AU259" s="217" t="s">
        <v>89</v>
      </c>
      <c r="AV259" s="14" t="s">
        <v>169</v>
      </c>
      <c r="AW259" s="14" t="s">
        <v>42</v>
      </c>
      <c r="AX259" s="14" t="s">
        <v>82</v>
      </c>
      <c r="AY259" s="217" t="s">
        <v>152</v>
      </c>
    </row>
    <row r="260" spans="2:65" s="15" customFormat="1">
      <c r="B260" s="224"/>
      <c r="D260" s="225" t="s">
        <v>163</v>
      </c>
      <c r="E260" s="226" t="s">
        <v>5</v>
      </c>
      <c r="F260" s="227" t="s">
        <v>170</v>
      </c>
      <c r="H260" s="228">
        <v>18.065999999999999</v>
      </c>
      <c r="I260" s="229"/>
      <c r="L260" s="224"/>
      <c r="M260" s="230"/>
      <c r="N260" s="231"/>
      <c r="O260" s="231"/>
      <c r="P260" s="231"/>
      <c r="Q260" s="231"/>
      <c r="R260" s="231"/>
      <c r="S260" s="231"/>
      <c r="T260" s="232"/>
      <c r="AT260" s="233" t="s">
        <v>163</v>
      </c>
      <c r="AU260" s="233" t="s">
        <v>89</v>
      </c>
      <c r="AV260" s="15" t="s">
        <v>159</v>
      </c>
      <c r="AW260" s="15" t="s">
        <v>42</v>
      </c>
      <c r="AX260" s="15" t="s">
        <v>45</v>
      </c>
      <c r="AY260" s="233" t="s">
        <v>152</v>
      </c>
    </row>
    <row r="261" spans="2:65" s="1" customFormat="1" ht="31.5" customHeight="1">
      <c r="B261" s="183"/>
      <c r="C261" s="184" t="s">
        <v>402</v>
      </c>
      <c r="D261" s="184" t="s">
        <v>154</v>
      </c>
      <c r="E261" s="185" t="s">
        <v>1013</v>
      </c>
      <c r="F261" s="186" t="s">
        <v>1014</v>
      </c>
      <c r="G261" s="187" t="s">
        <v>247</v>
      </c>
      <c r="H261" s="188">
        <v>3.2160000000000002</v>
      </c>
      <c r="I261" s="189"/>
      <c r="J261" s="190">
        <f>ROUND(I261*H261,2)</f>
        <v>0</v>
      </c>
      <c r="K261" s="186" t="s">
        <v>158</v>
      </c>
      <c r="L261" s="43"/>
      <c r="M261" s="191" t="s">
        <v>5</v>
      </c>
      <c r="N261" s="192" t="s">
        <v>53</v>
      </c>
      <c r="O261" s="44"/>
      <c r="P261" s="193">
        <f>O261*H261</f>
        <v>0</v>
      </c>
      <c r="Q261" s="193">
        <v>1.4E-3</v>
      </c>
      <c r="R261" s="193">
        <f>Q261*H261</f>
        <v>4.5024000000000002E-3</v>
      </c>
      <c r="S261" s="193">
        <v>0</v>
      </c>
      <c r="T261" s="194">
        <f>S261*H261</f>
        <v>0</v>
      </c>
      <c r="AR261" s="25" t="s">
        <v>159</v>
      </c>
      <c r="AT261" s="25" t="s">
        <v>154</v>
      </c>
      <c r="AU261" s="25" t="s">
        <v>89</v>
      </c>
      <c r="AY261" s="25" t="s">
        <v>152</v>
      </c>
      <c r="BE261" s="195">
        <f>IF(N261="základní",J261,0)</f>
        <v>0</v>
      </c>
      <c r="BF261" s="195">
        <f>IF(N261="snížená",J261,0)</f>
        <v>0</v>
      </c>
      <c r="BG261" s="195">
        <f>IF(N261="zákl. přenesená",J261,0)</f>
        <v>0</v>
      </c>
      <c r="BH261" s="195">
        <f>IF(N261="sníž. přenesená",J261,0)</f>
        <v>0</v>
      </c>
      <c r="BI261" s="195">
        <f>IF(N261="nulová",J261,0)</f>
        <v>0</v>
      </c>
      <c r="BJ261" s="25" t="s">
        <v>45</v>
      </c>
      <c r="BK261" s="195">
        <f>ROUND(I261*H261,2)</f>
        <v>0</v>
      </c>
      <c r="BL261" s="25" t="s">
        <v>159</v>
      </c>
      <c r="BM261" s="25" t="s">
        <v>1015</v>
      </c>
    </row>
    <row r="262" spans="2:65" s="12" customFormat="1">
      <c r="B262" s="200"/>
      <c r="D262" s="196" t="s">
        <v>163</v>
      </c>
      <c r="E262" s="201" t="s">
        <v>5</v>
      </c>
      <c r="F262" s="202" t="s">
        <v>886</v>
      </c>
      <c r="H262" s="203" t="s">
        <v>5</v>
      </c>
      <c r="I262" s="204"/>
      <c r="L262" s="200"/>
      <c r="M262" s="205"/>
      <c r="N262" s="206"/>
      <c r="O262" s="206"/>
      <c r="P262" s="206"/>
      <c r="Q262" s="206"/>
      <c r="R262" s="206"/>
      <c r="S262" s="206"/>
      <c r="T262" s="207"/>
      <c r="AT262" s="203" t="s">
        <v>163</v>
      </c>
      <c r="AU262" s="203" t="s">
        <v>89</v>
      </c>
      <c r="AV262" s="12" t="s">
        <v>45</v>
      </c>
      <c r="AW262" s="12" t="s">
        <v>42</v>
      </c>
      <c r="AX262" s="12" t="s">
        <v>82</v>
      </c>
      <c r="AY262" s="203" t="s">
        <v>152</v>
      </c>
    </row>
    <row r="263" spans="2:65" s="12" customFormat="1">
      <c r="B263" s="200"/>
      <c r="D263" s="196" t="s">
        <v>163</v>
      </c>
      <c r="E263" s="201" t="s">
        <v>5</v>
      </c>
      <c r="F263" s="202" t="s">
        <v>1007</v>
      </c>
      <c r="H263" s="203" t="s">
        <v>5</v>
      </c>
      <c r="I263" s="204"/>
      <c r="L263" s="200"/>
      <c r="M263" s="205"/>
      <c r="N263" s="206"/>
      <c r="O263" s="206"/>
      <c r="P263" s="206"/>
      <c r="Q263" s="206"/>
      <c r="R263" s="206"/>
      <c r="S263" s="206"/>
      <c r="T263" s="207"/>
      <c r="AT263" s="203" t="s">
        <v>163</v>
      </c>
      <c r="AU263" s="203" t="s">
        <v>89</v>
      </c>
      <c r="AV263" s="12" t="s">
        <v>45</v>
      </c>
      <c r="AW263" s="12" t="s">
        <v>42</v>
      </c>
      <c r="AX263" s="12" t="s">
        <v>82</v>
      </c>
      <c r="AY263" s="203" t="s">
        <v>152</v>
      </c>
    </row>
    <row r="264" spans="2:65" s="13" customFormat="1">
      <c r="B264" s="208"/>
      <c r="D264" s="196" t="s">
        <v>163</v>
      </c>
      <c r="E264" s="209" t="s">
        <v>5</v>
      </c>
      <c r="F264" s="210" t="s">
        <v>943</v>
      </c>
      <c r="H264" s="211">
        <v>3.2160000000000002</v>
      </c>
      <c r="I264" s="212"/>
      <c r="L264" s="208"/>
      <c r="M264" s="213"/>
      <c r="N264" s="214"/>
      <c r="O264" s="214"/>
      <c r="P264" s="214"/>
      <c r="Q264" s="214"/>
      <c r="R264" s="214"/>
      <c r="S264" s="214"/>
      <c r="T264" s="215"/>
      <c r="AT264" s="209" t="s">
        <v>163</v>
      </c>
      <c r="AU264" s="209" t="s">
        <v>89</v>
      </c>
      <c r="AV264" s="13" t="s">
        <v>89</v>
      </c>
      <c r="AW264" s="13" t="s">
        <v>42</v>
      </c>
      <c r="AX264" s="13" t="s">
        <v>82</v>
      </c>
      <c r="AY264" s="209" t="s">
        <v>152</v>
      </c>
    </row>
    <row r="265" spans="2:65" s="15" customFormat="1">
      <c r="B265" s="224"/>
      <c r="D265" s="225" t="s">
        <v>163</v>
      </c>
      <c r="E265" s="226" t="s">
        <v>5</v>
      </c>
      <c r="F265" s="227" t="s">
        <v>170</v>
      </c>
      <c r="H265" s="228">
        <v>3.2160000000000002</v>
      </c>
      <c r="I265" s="229"/>
      <c r="L265" s="224"/>
      <c r="M265" s="230"/>
      <c r="N265" s="231"/>
      <c r="O265" s="231"/>
      <c r="P265" s="231"/>
      <c r="Q265" s="231"/>
      <c r="R265" s="231"/>
      <c r="S265" s="231"/>
      <c r="T265" s="232"/>
      <c r="AT265" s="233" t="s">
        <v>163</v>
      </c>
      <c r="AU265" s="233" t="s">
        <v>89</v>
      </c>
      <c r="AV265" s="15" t="s">
        <v>159</v>
      </c>
      <c r="AW265" s="15" t="s">
        <v>42</v>
      </c>
      <c r="AX265" s="15" t="s">
        <v>45</v>
      </c>
      <c r="AY265" s="233" t="s">
        <v>152</v>
      </c>
    </row>
    <row r="266" spans="2:65" s="1" customFormat="1" ht="31.5" customHeight="1">
      <c r="B266" s="183"/>
      <c r="C266" s="184" t="s">
        <v>410</v>
      </c>
      <c r="D266" s="184" t="s">
        <v>154</v>
      </c>
      <c r="E266" s="185" t="s">
        <v>1016</v>
      </c>
      <c r="F266" s="186" t="s">
        <v>1017</v>
      </c>
      <c r="G266" s="187" t="s">
        <v>247</v>
      </c>
      <c r="H266" s="188">
        <v>17.937000000000001</v>
      </c>
      <c r="I266" s="189"/>
      <c r="J266" s="190">
        <f>ROUND(I266*H266,2)</f>
        <v>0</v>
      </c>
      <c r="K266" s="186" t="s">
        <v>158</v>
      </c>
      <c r="L266" s="43"/>
      <c r="M266" s="191" t="s">
        <v>5</v>
      </c>
      <c r="N266" s="192" t="s">
        <v>53</v>
      </c>
      <c r="O266" s="44"/>
      <c r="P266" s="193">
        <f>O266*H266</f>
        <v>0</v>
      </c>
      <c r="Q266" s="193">
        <v>1.4E-3</v>
      </c>
      <c r="R266" s="193">
        <f>Q266*H266</f>
        <v>2.51118E-2</v>
      </c>
      <c r="S266" s="193">
        <v>0</v>
      </c>
      <c r="T266" s="194">
        <f>S266*H266</f>
        <v>0</v>
      </c>
      <c r="AR266" s="25" t="s">
        <v>159</v>
      </c>
      <c r="AT266" s="25" t="s">
        <v>154</v>
      </c>
      <c r="AU266" s="25" t="s">
        <v>89</v>
      </c>
      <c r="AY266" s="25" t="s">
        <v>152</v>
      </c>
      <c r="BE266" s="195">
        <f>IF(N266="základní",J266,0)</f>
        <v>0</v>
      </c>
      <c r="BF266" s="195">
        <f>IF(N266="snížená",J266,0)</f>
        <v>0</v>
      </c>
      <c r="BG266" s="195">
        <f>IF(N266="zákl. přenesená",J266,0)</f>
        <v>0</v>
      </c>
      <c r="BH266" s="195">
        <f>IF(N266="sníž. přenesená",J266,0)</f>
        <v>0</v>
      </c>
      <c r="BI266" s="195">
        <f>IF(N266="nulová",J266,0)</f>
        <v>0</v>
      </c>
      <c r="BJ266" s="25" t="s">
        <v>45</v>
      </c>
      <c r="BK266" s="195">
        <f>ROUND(I266*H266,2)</f>
        <v>0</v>
      </c>
      <c r="BL266" s="25" t="s">
        <v>159</v>
      </c>
      <c r="BM266" s="25" t="s">
        <v>1018</v>
      </c>
    </row>
    <row r="267" spans="2:65" s="12" customFormat="1">
      <c r="B267" s="200"/>
      <c r="D267" s="196" t="s">
        <v>163</v>
      </c>
      <c r="E267" s="201" t="s">
        <v>5</v>
      </c>
      <c r="F267" s="202" t="s">
        <v>1008</v>
      </c>
      <c r="H267" s="203" t="s">
        <v>5</v>
      </c>
      <c r="I267" s="204"/>
      <c r="L267" s="200"/>
      <c r="M267" s="205"/>
      <c r="N267" s="206"/>
      <c r="O267" s="206"/>
      <c r="P267" s="206"/>
      <c r="Q267" s="206"/>
      <c r="R267" s="206"/>
      <c r="S267" s="206"/>
      <c r="T267" s="207"/>
      <c r="AT267" s="203" t="s">
        <v>163</v>
      </c>
      <c r="AU267" s="203" t="s">
        <v>89</v>
      </c>
      <c r="AV267" s="12" t="s">
        <v>45</v>
      </c>
      <c r="AW267" s="12" t="s">
        <v>42</v>
      </c>
      <c r="AX267" s="12" t="s">
        <v>82</v>
      </c>
      <c r="AY267" s="203" t="s">
        <v>152</v>
      </c>
    </row>
    <row r="268" spans="2:65" s="13" customFormat="1">
      <c r="B268" s="208"/>
      <c r="D268" s="196" t="s">
        <v>163</v>
      </c>
      <c r="E268" s="209" t="s">
        <v>5</v>
      </c>
      <c r="F268" s="210" t="s">
        <v>1009</v>
      </c>
      <c r="H268" s="211">
        <v>14.85</v>
      </c>
      <c r="I268" s="212"/>
      <c r="L268" s="208"/>
      <c r="M268" s="213"/>
      <c r="N268" s="214"/>
      <c r="O268" s="214"/>
      <c r="P268" s="214"/>
      <c r="Q268" s="214"/>
      <c r="R268" s="214"/>
      <c r="S268" s="214"/>
      <c r="T268" s="215"/>
      <c r="AT268" s="209" t="s">
        <v>163</v>
      </c>
      <c r="AU268" s="209" t="s">
        <v>89</v>
      </c>
      <c r="AV268" s="13" t="s">
        <v>89</v>
      </c>
      <c r="AW268" s="13" t="s">
        <v>42</v>
      </c>
      <c r="AX268" s="13" t="s">
        <v>82</v>
      </c>
      <c r="AY268" s="209" t="s">
        <v>152</v>
      </c>
    </row>
    <row r="269" spans="2:65" s="13" customFormat="1">
      <c r="B269" s="208"/>
      <c r="D269" s="196" t="s">
        <v>163</v>
      </c>
      <c r="E269" s="209" t="s">
        <v>5</v>
      </c>
      <c r="F269" s="210" t="s">
        <v>1019</v>
      </c>
      <c r="H269" s="211">
        <v>2.4750000000000001</v>
      </c>
      <c r="I269" s="212"/>
      <c r="L269" s="208"/>
      <c r="M269" s="213"/>
      <c r="N269" s="214"/>
      <c r="O269" s="214"/>
      <c r="P269" s="214"/>
      <c r="Q269" s="214"/>
      <c r="R269" s="214"/>
      <c r="S269" s="214"/>
      <c r="T269" s="215"/>
      <c r="AT269" s="209" t="s">
        <v>163</v>
      </c>
      <c r="AU269" s="209" t="s">
        <v>89</v>
      </c>
      <c r="AV269" s="13" t="s">
        <v>89</v>
      </c>
      <c r="AW269" s="13" t="s">
        <v>42</v>
      </c>
      <c r="AX269" s="13" t="s">
        <v>82</v>
      </c>
      <c r="AY269" s="209" t="s">
        <v>152</v>
      </c>
    </row>
    <row r="270" spans="2:65" s="13" customFormat="1">
      <c r="B270" s="208"/>
      <c r="D270" s="196" t="s">
        <v>163</v>
      </c>
      <c r="E270" s="209" t="s">
        <v>5</v>
      </c>
      <c r="F270" s="210" t="s">
        <v>1020</v>
      </c>
      <c r="H270" s="211">
        <v>0.61199999999999999</v>
      </c>
      <c r="I270" s="212"/>
      <c r="L270" s="208"/>
      <c r="M270" s="213"/>
      <c r="N270" s="214"/>
      <c r="O270" s="214"/>
      <c r="P270" s="214"/>
      <c r="Q270" s="214"/>
      <c r="R270" s="214"/>
      <c r="S270" s="214"/>
      <c r="T270" s="215"/>
      <c r="AT270" s="209" t="s">
        <v>163</v>
      </c>
      <c r="AU270" s="209" t="s">
        <v>89</v>
      </c>
      <c r="AV270" s="13" t="s">
        <v>89</v>
      </c>
      <c r="AW270" s="13" t="s">
        <v>42</v>
      </c>
      <c r="AX270" s="13" t="s">
        <v>82</v>
      </c>
      <c r="AY270" s="209" t="s">
        <v>152</v>
      </c>
    </row>
    <row r="271" spans="2:65" s="15" customFormat="1">
      <c r="B271" s="224"/>
      <c r="D271" s="225" t="s">
        <v>163</v>
      </c>
      <c r="E271" s="226" t="s">
        <v>5</v>
      </c>
      <c r="F271" s="227" t="s">
        <v>170</v>
      </c>
      <c r="H271" s="228">
        <v>17.937000000000001</v>
      </c>
      <c r="I271" s="229"/>
      <c r="L271" s="224"/>
      <c r="M271" s="230"/>
      <c r="N271" s="231"/>
      <c r="O271" s="231"/>
      <c r="P271" s="231"/>
      <c r="Q271" s="231"/>
      <c r="R271" s="231"/>
      <c r="S271" s="231"/>
      <c r="T271" s="232"/>
      <c r="AT271" s="233" t="s">
        <v>163</v>
      </c>
      <c r="AU271" s="233" t="s">
        <v>89</v>
      </c>
      <c r="AV271" s="15" t="s">
        <v>159</v>
      </c>
      <c r="AW271" s="15" t="s">
        <v>42</v>
      </c>
      <c r="AX271" s="15" t="s">
        <v>45</v>
      </c>
      <c r="AY271" s="233" t="s">
        <v>152</v>
      </c>
    </row>
    <row r="272" spans="2:65" s="1" customFormat="1" ht="31.5" customHeight="1">
      <c r="B272" s="183"/>
      <c r="C272" s="184" t="s">
        <v>415</v>
      </c>
      <c r="D272" s="184" t="s">
        <v>154</v>
      </c>
      <c r="E272" s="185" t="s">
        <v>1021</v>
      </c>
      <c r="F272" s="186" t="s">
        <v>1022</v>
      </c>
      <c r="G272" s="187" t="s">
        <v>247</v>
      </c>
      <c r="H272" s="188">
        <v>17.937000000000001</v>
      </c>
      <c r="I272" s="189"/>
      <c r="J272" s="190">
        <f>ROUND(I272*H272,2)</f>
        <v>0</v>
      </c>
      <c r="K272" s="186" t="s">
        <v>158</v>
      </c>
      <c r="L272" s="43"/>
      <c r="M272" s="191" t="s">
        <v>5</v>
      </c>
      <c r="N272" s="192" t="s">
        <v>53</v>
      </c>
      <c r="O272" s="44"/>
      <c r="P272" s="193">
        <f>O272*H272</f>
        <v>0</v>
      </c>
      <c r="Q272" s="193">
        <v>6.5599999999999999E-3</v>
      </c>
      <c r="R272" s="193">
        <f>Q272*H272</f>
        <v>0.11766672</v>
      </c>
      <c r="S272" s="193">
        <v>0</v>
      </c>
      <c r="T272" s="194">
        <f>S272*H272</f>
        <v>0</v>
      </c>
      <c r="AR272" s="25" t="s">
        <v>159</v>
      </c>
      <c r="AT272" s="25" t="s">
        <v>154</v>
      </c>
      <c r="AU272" s="25" t="s">
        <v>89</v>
      </c>
      <c r="AY272" s="25" t="s">
        <v>152</v>
      </c>
      <c r="BE272" s="195">
        <f>IF(N272="základní",J272,0)</f>
        <v>0</v>
      </c>
      <c r="BF272" s="195">
        <f>IF(N272="snížená",J272,0)</f>
        <v>0</v>
      </c>
      <c r="BG272" s="195">
        <f>IF(N272="zákl. přenesená",J272,0)</f>
        <v>0</v>
      </c>
      <c r="BH272" s="195">
        <f>IF(N272="sníž. přenesená",J272,0)</f>
        <v>0</v>
      </c>
      <c r="BI272" s="195">
        <f>IF(N272="nulová",J272,0)</f>
        <v>0</v>
      </c>
      <c r="BJ272" s="25" t="s">
        <v>45</v>
      </c>
      <c r="BK272" s="195">
        <f>ROUND(I272*H272,2)</f>
        <v>0</v>
      </c>
      <c r="BL272" s="25" t="s">
        <v>159</v>
      </c>
      <c r="BM272" s="25" t="s">
        <v>1023</v>
      </c>
    </row>
    <row r="273" spans="2:65" s="1" customFormat="1" ht="94.5">
      <c r="B273" s="43"/>
      <c r="D273" s="196" t="s">
        <v>161</v>
      </c>
      <c r="F273" s="197" t="s">
        <v>1024</v>
      </c>
      <c r="I273" s="198"/>
      <c r="L273" s="43"/>
      <c r="M273" s="199"/>
      <c r="N273" s="44"/>
      <c r="O273" s="44"/>
      <c r="P273" s="44"/>
      <c r="Q273" s="44"/>
      <c r="R273" s="44"/>
      <c r="S273" s="44"/>
      <c r="T273" s="72"/>
      <c r="AT273" s="25" t="s">
        <v>161</v>
      </c>
      <c r="AU273" s="25" t="s">
        <v>89</v>
      </c>
    </row>
    <row r="274" spans="2:65" s="12" customFormat="1">
      <c r="B274" s="200"/>
      <c r="D274" s="196" t="s">
        <v>163</v>
      </c>
      <c r="E274" s="201" t="s">
        <v>5</v>
      </c>
      <c r="F274" s="202" t="s">
        <v>1008</v>
      </c>
      <c r="H274" s="203" t="s">
        <v>5</v>
      </c>
      <c r="I274" s="204"/>
      <c r="L274" s="200"/>
      <c r="M274" s="205"/>
      <c r="N274" s="206"/>
      <c r="O274" s="206"/>
      <c r="P274" s="206"/>
      <c r="Q274" s="206"/>
      <c r="R274" s="206"/>
      <c r="S274" s="206"/>
      <c r="T274" s="207"/>
      <c r="AT274" s="203" t="s">
        <v>163</v>
      </c>
      <c r="AU274" s="203" t="s">
        <v>89</v>
      </c>
      <c r="AV274" s="12" t="s">
        <v>45</v>
      </c>
      <c r="AW274" s="12" t="s">
        <v>42</v>
      </c>
      <c r="AX274" s="12" t="s">
        <v>82</v>
      </c>
      <c r="AY274" s="203" t="s">
        <v>152</v>
      </c>
    </row>
    <row r="275" spans="2:65" s="13" customFormat="1">
      <c r="B275" s="208"/>
      <c r="D275" s="196" t="s">
        <v>163</v>
      </c>
      <c r="E275" s="209" t="s">
        <v>5</v>
      </c>
      <c r="F275" s="210" t="s">
        <v>1009</v>
      </c>
      <c r="H275" s="211">
        <v>14.85</v>
      </c>
      <c r="I275" s="212"/>
      <c r="L275" s="208"/>
      <c r="M275" s="213"/>
      <c r="N275" s="214"/>
      <c r="O275" s="214"/>
      <c r="P275" s="214"/>
      <c r="Q275" s="214"/>
      <c r="R275" s="214"/>
      <c r="S275" s="214"/>
      <c r="T275" s="215"/>
      <c r="AT275" s="209" t="s">
        <v>163</v>
      </c>
      <c r="AU275" s="209" t="s">
        <v>89</v>
      </c>
      <c r="AV275" s="13" t="s">
        <v>89</v>
      </c>
      <c r="AW275" s="13" t="s">
        <v>42</v>
      </c>
      <c r="AX275" s="13" t="s">
        <v>82</v>
      </c>
      <c r="AY275" s="209" t="s">
        <v>152</v>
      </c>
    </row>
    <row r="276" spans="2:65" s="13" customFormat="1">
      <c r="B276" s="208"/>
      <c r="D276" s="196" t="s">
        <v>163</v>
      </c>
      <c r="E276" s="209" t="s">
        <v>5</v>
      </c>
      <c r="F276" s="210" t="s">
        <v>1019</v>
      </c>
      <c r="H276" s="211">
        <v>2.4750000000000001</v>
      </c>
      <c r="I276" s="212"/>
      <c r="L276" s="208"/>
      <c r="M276" s="213"/>
      <c r="N276" s="214"/>
      <c r="O276" s="214"/>
      <c r="P276" s="214"/>
      <c r="Q276" s="214"/>
      <c r="R276" s="214"/>
      <c r="S276" s="214"/>
      <c r="T276" s="215"/>
      <c r="AT276" s="209" t="s">
        <v>163</v>
      </c>
      <c r="AU276" s="209" t="s">
        <v>89</v>
      </c>
      <c r="AV276" s="13" t="s">
        <v>89</v>
      </c>
      <c r="AW276" s="13" t="s">
        <v>42</v>
      </c>
      <c r="AX276" s="13" t="s">
        <v>82</v>
      </c>
      <c r="AY276" s="209" t="s">
        <v>152</v>
      </c>
    </row>
    <row r="277" spans="2:65" s="13" customFormat="1">
      <c r="B277" s="208"/>
      <c r="D277" s="196" t="s">
        <v>163</v>
      </c>
      <c r="E277" s="209" t="s">
        <v>5</v>
      </c>
      <c r="F277" s="210" t="s">
        <v>1020</v>
      </c>
      <c r="H277" s="211">
        <v>0.61199999999999999</v>
      </c>
      <c r="I277" s="212"/>
      <c r="L277" s="208"/>
      <c r="M277" s="213"/>
      <c r="N277" s="214"/>
      <c r="O277" s="214"/>
      <c r="P277" s="214"/>
      <c r="Q277" s="214"/>
      <c r="R277" s="214"/>
      <c r="S277" s="214"/>
      <c r="T277" s="215"/>
      <c r="AT277" s="209" t="s">
        <v>163</v>
      </c>
      <c r="AU277" s="209" t="s">
        <v>89</v>
      </c>
      <c r="AV277" s="13" t="s">
        <v>89</v>
      </c>
      <c r="AW277" s="13" t="s">
        <v>42</v>
      </c>
      <c r="AX277" s="13" t="s">
        <v>82</v>
      </c>
      <c r="AY277" s="209" t="s">
        <v>152</v>
      </c>
    </row>
    <row r="278" spans="2:65" s="15" customFormat="1">
      <c r="B278" s="224"/>
      <c r="D278" s="225" t="s">
        <v>163</v>
      </c>
      <c r="E278" s="226" t="s">
        <v>5</v>
      </c>
      <c r="F278" s="227" t="s">
        <v>170</v>
      </c>
      <c r="H278" s="228">
        <v>17.937000000000001</v>
      </c>
      <c r="I278" s="229"/>
      <c r="L278" s="224"/>
      <c r="M278" s="230"/>
      <c r="N278" s="231"/>
      <c r="O278" s="231"/>
      <c r="P278" s="231"/>
      <c r="Q278" s="231"/>
      <c r="R278" s="231"/>
      <c r="S278" s="231"/>
      <c r="T278" s="232"/>
      <c r="AT278" s="233" t="s">
        <v>163</v>
      </c>
      <c r="AU278" s="233" t="s">
        <v>89</v>
      </c>
      <c r="AV278" s="15" t="s">
        <v>159</v>
      </c>
      <c r="AW278" s="15" t="s">
        <v>42</v>
      </c>
      <c r="AX278" s="15" t="s">
        <v>45</v>
      </c>
      <c r="AY278" s="233" t="s">
        <v>152</v>
      </c>
    </row>
    <row r="279" spans="2:65" s="1" customFormat="1" ht="22.5" customHeight="1">
      <c r="B279" s="183"/>
      <c r="C279" s="184" t="s">
        <v>424</v>
      </c>
      <c r="D279" s="184" t="s">
        <v>154</v>
      </c>
      <c r="E279" s="185" t="s">
        <v>1025</v>
      </c>
      <c r="F279" s="186" t="s">
        <v>1026</v>
      </c>
      <c r="G279" s="187" t="s">
        <v>247</v>
      </c>
      <c r="H279" s="188">
        <v>136.34399999999999</v>
      </c>
      <c r="I279" s="189"/>
      <c r="J279" s="190">
        <f>ROUND(I279*H279,2)</f>
        <v>0</v>
      </c>
      <c r="K279" s="186" t="s">
        <v>158</v>
      </c>
      <c r="L279" s="43"/>
      <c r="M279" s="191" t="s">
        <v>5</v>
      </c>
      <c r="N279" s="192" t="s">
        <v>53</v>
      </c>
      <c r="O279" s="44"/>
      <c r="P279" s="193">
        <f>O279*H279</f>
        <v>0</v>
      </c>
      <c r="Q279" s="193">
        <v>1.1999999999999999E-3</v>
      </c>
      <c r="R279" s="193">
        <f>Q279*H279</f>
        <v>0.16361279999999997</v>
      </c>
      <c r="S279" s="193">
        <v>0</v>
      </c>
      <c r="T279" s="194">
        <f>S279*H279</f>
        <v>0</v>
      </c>
      <c r="AR279" s="25" t="s">
        <v>159</v>
      </c>
      <c r="AT279" s="25" t="s">
        <v>154</v>
      </c>
      <c r="AU279" s="25" t="s">
        <v>89</v>
      </c>
      <c r="AY279" s="25" t="s">
        <v>152</v>
      </c>
      <c r="BE279" s="195">
        <f>IF(N279="základní",J279,0)</f>
        <v>0</v>
      </c>
      <c r="BF279" s="195">
        <f>IF(N279="snížená",J279,0)</f>
        <v>0</v>
      </c>
      <c r="BG279" s="195">
        <f>IF(N279="zákl. přenesená",J279,0)</f>
        <v>0</v>
      </c>
      <c r="BH279" s="195">
        <f>IF(N279="sníž. přenesená",J279,0)</f>
        <v>0</v>
      </c>
      <c r="BI279" s="195">
        <f>IF(N279="nulová",J279,0)</f>
        <v>0</v>
      </c>
      <c r="BJ279" s="25" t="s">
        <v>45</v>
      </c>
      <c r="BK279" s="195">
        <f>ROUND(I279*H279,2)</f>
        <v>0</v>
      </c>
      <c r="BL279" s="25" t="s">
        <v>159</v>
      </c>
      <c r="BM279" s="25" t="s">
        <v>1027</v>
      </c>
    </row>
    <row r="280" spans="2:65" s="12" customFormat="1">
      <c r="B280" s="200"/>
      <c r="D280" s="196" t="s">
        <v>163</v>
      </c>
      <c r="E280" s="201" t="s">
        <v>5</v>
      </c>
      <c r="F280" s="202" t="s">
        <v>886</v>
      </c>
      <c r="H280" s="203" t="s">
        <v>5</v>
      </c>
      <c r="I280" s="204"/>
      <c r="L280" s="200"/>
      <c r="M280" s="205"/>
      <c r="N280" s="206"/>
      <c r="O280" s="206"/>
      <c r="P280" s="206"/>
      <c r="Q280" s="206"/>
      <c r="R280" s="206"/>
      <c r="S280" s="206"/>
      <c r="T280" s="207"/>
      <c r="AT280" s="203" t="s">
        <v>163</v>
      </c>
      <c r="AU280" s="203" t="s">
        <v>89</v>
      </c>
      <c r="AV280" s="12" t="s">
        <v>45</v>
      </c>
      <c r="AW280" s="12" t="s">
        <v>42</v>
      </c>
      <c r="AX280" s="12" t="s">
        <v>82</v>
      </c>
      <c r="AY280" s="203" t="s">
        <v>152</v>
      </c>
    </row>
    <row r="281" spans="2:65" s="12" customFormat="1">
      <c r="B281" s="200"/>
      <c r="D281" s="196" t="s">
        <v>163</v>
      </c>
      <c r="E281" s="201" t="s">
        <v>5</v>
      </c>
      <c r="F281" s="202" t="s">
        <v>887</v>
      </c>
      <c r="H281" s="203" t="s">
        <v>5</v>
      </c>
      <c r="I281" s="204"/>
      <c r="L281" s="200"/>
      <c r="M281" s="205"/>
      <c r="N281" s="206"/>
      <c r="O281" s="206"/>
      <c r="P281" s="206"/>
      <c r="Q281" s="206"/>
      <c r="R281" s="206"/>
      <c r="S281" s="206"/>
      <c r="T281" s="207"/>
      <c r="AT281" s="203" t="s">
        <v>163</v>
      </c>
      <c r="AU281" s="203" t="s">
        <v>89</v>
      </c>
      <c r="AV281" s="12" t="s">
        <v>45</v>
      </c>
      <c r="AW281" s="12" t="s">
        <v>42</v>
      </c>
      <c r="AX281" s="12" t="s">
        <v>82</v>
      </c>
      <c r="AY281" s="203" t="s">
        <v>152</v>
      </c>
    </row>
    <row r="282" spans="2:65" s="13" customFormat="1">
      <c r="B282" s="208"/>
      <c r="D282" s="196" t="s">
        <v>163</v>
      </c>
      <c r="E282" s="209" t="s">
        <v>5</v>
      </c>
      <c r="F282" s="210" t="s">
        <v>1028</v>
      </c>
      <c r="H282" s="211">
        <v>80.314999999999998</v>
      </c>
      <c r="I282" s="212"/>
      <c r="L282" s="208"/>
      <c r="M282" s="213"/>
      <c r="N282" s="214"/>
      <c r="O282" s="214"/>
      <c r="P282" s="214"/>
      <c r="Q282" s="214"/>
      <c r="R282" s="214"/>
      <c r="S282" s="214"/>
      <c r="T282" s="215"/>
      <c r="AT282" s="209" t="s">
        <v>163</v>
      </c>
      <c r="AU282" s="209" t="s">
        <v>89</v>
      </c>
      <c r="AV282" s="13" t="s">
        <v>89</v>
      </c>
      <c r="AW282" s="13" t="s">
        <v>42</v>
      </c>
      <c r="AX282" s="13" t="s">
        <v>82</v>
      </c>
      <c r="AY282" s="209" t="s">
        <v>152</v>
      </c>
    </row>
    <row r="283" spans="2:65" s="13" customFormat="1">
      <c r="B283" s="208"/>
      <c r="D283" s="196" t="s">
        <v>163</v>
      </c>
      <c r="E283" s="209" t="s">
        <v>5</v>
      </c>
      <c r="F283" s="210" t="s">
        <v>889</v>
      </c>
      <c r="H283" s="211">
        <v>-8.64</v>
      </c>
      <c r="I283" s="212"/>
      <c r="L283" s="208"/>
      <c r="M283" s="213"/>
      <c r="N283" s="214"/>
      <c r="O283" s="214"/>
      <c r="P283" s="214"/>
      <c r="Q283" s="214"/>
      <c r="R283" s="214"/>
      <c r="S283" s="214"/>
      <c r="T283" s="215"/>
      <c r="AT283" s="209" t="s">
        <v>163</v>
      </c>
      <c r="AU283" s="209" t="s">
        <v>89</v>
      </c>
      <c r="AV283" s="13" t="s">
        <v>89</v>
      </c>
      <c r="AW283" s="13" t="s">
        <v>42</v>
      </c>
      <c r="AX283" s="13" t="s">
        <v>82</v>
      </c>
      <c r="AY283" s="209" t="s">
        <v>152</v>
      </c>
    </row>
    <row r="284" spans="2:65" s="12" customFormat="1">
      <c r="B284" s="200"/>
      <c r="D284" s="196" t="s">
        <v>163</v>
      </c>
      <c r="E284" s="201" t="s">
        <v>5</v>
      </c>
      <c r="F284" s="202" t="s">
        <v>1029</v>
      </c>
      <c r="H284" s="203" t="s">
        <v>5</v>
      </c>
      <c r="I284" s="204"/>
      <c r="L284" s="200"/>
      <c r="M284" s="205"/>
      <c r="N284" s="206"/>
      <c r="O284" s="206"/>
      <c r="P284" s="206"/>
      <c r="Q284" s="206"/>
      <c r="R284" s="206"/>
      <c r="S284" s="206"/>
      <c r="T284" s="207"/>
      <c r="AT284" s="203" t="s">
        <v>163</v>
      </c>
      <c r="AU284" s="203" t="s">
        <v>89</v>
      </c>
      <c r="AV284" s="12" t="s">
        <v>45</v>
      </c>
      <c r="AW284" s="12" t="s">
        <v>42</v>
      </c>
      <c r="AX284" s="12" t="s">
        <v>82</v>
      </c>
      <c r="AY284" s="203" t="s">
        <v>152</v>
      </c>
    </row>
    <row r="285" spans="2:65" s="13" customFormat="1">
      <c r="B285" s="208"/>
      <c r="D285" s="196" t="s">
        <v>163</v>
      </c>
      <c r="E285" s="209" t="s">
        <v>5</v>
      </c>
      <c r="F285" s="210" t="s">
        <v>1030</v>
      </c>
      <c r="H285" s="211">
        <v>6.44</v>
      </c>
      <c r="I285" s="212"/>
      <c r="L285" s="208"/>
      <c r="M285" s="213"/>
      <c r="N285" s="214"/>
      <c r="O285" s="214"/>
      <c r="P285" s="214"/>
      <c r="Q285" s="214"/>
      <c r="R285" s="214"/>
      <c r="S285" s="214"/>
      <c r="T285" s="215"/>
      <c r="AT285" s="209" t="s">
        <v>163</v>
      </c>
      <c r="AU285" s="209" t="s">
        <v>89</v>
      </c>
      <c r="AV285" s="13" t="s">
        <v>89</v>
      </c>
      <c r="AW285" s="13" t="s">
        <v>42</v>
      </c>
      <c r="AX285" s="13" t="s">
        <v>82</v>
      </c>
      <c r="AY285" s="209" t="s">
        <v>152</v>
      </c>
    </row>
    <row r="286" spans="2:65" s="13" customFormat="1">
      <c r="B286" s="208"/>
      <c r="D286" s="196" t="s">
        <v>163</v>
      </c>
      <c r="E286" s="209" t="s">
        <v>5</v>
      </c>
      <c r="F286" s="210" t="s">
        <v>1031</v>
      </c>
      <c r="H286" s="211">
        <v>7.34</v>
      </c>
      <c r="I286" s="212"/>
      <c r="L286" s="208"/>
      <c r="M286" s="213"/>
      <c r="N286" s="214"/>
      <c r="O286" s="214"/>
      <c r="P286" s="214"/>
      <c r="Q286" s="214"/>
      <c r="R286" s="214"/>
      <c r="S286" s="214"/>
      <c r="T286" s="215"/>
      <c r="AT286" s="209" t="s">
        <v>163</v>
      </c>
      <c r="AU286" s="209" t="s">
        <v>89</v>
      </c>
      <c r="AV286" s="13" t="s">
        <v>89</v>
      </c>
      <c r="AW286" s="13" t="s">
        <v>42</v>
      </c>
      <c r="AX286" s="13" t="s">
        <v>82</v>
      </c>
      <c r="AY286" s="209" t="s">
        <v>152</v>
      </c>
    </row>
    <row r="287" spans="2:65" s="13" customFormat="1">
      <c r="B287" s="208"/>
      <c r="D287" s="196" t="s">
        <v>163</v>
      </c>
      <c r="E287" s="209" t="s">
        <v>5</v>
      </c>
      <c r="F287" s="210" t="s">
        <v>1032</v>
      </c>
      <c r="H287" s="211">
        <v>6.3479999999999999</v>
      </c>
      <c r="I287" s="212"/>
      <c r="L287" s="208"/>
      <c r="M287" s="213"/>
      <c r="N287" s="214"/>
      <c r="O287" s="214"/>
      <c r="P287" s="214"/>
      <c r="Q287" s="214"/>
      <c r="R287" s="214"/>
      <c r="S287" s="214"/>
      <c r="T287" s="215"/>
      <c r="AT287" s="209" t="s">
        <v>163</v>
      </c>
      <c r="AU287" s="209" t="s">
        <v>89</v>
      </c>
      <c r="AV287" s="13" t="s">
        <v>89</v>
      </c>
      <c r="AW287" s="13" t="s">
        <v>42</v>
      </c>
      <c r="AX287" s="13" t="s">
        <v>82</v>
      </c>
      <c r="AY287" s="209" t="s">
        <v>152</v>
      </c>
    </row>
    <row r="288" spans="2:65" s="13" customFormat="1">
      <c r="B288" s="208"/>
      <c r="D288" s="196" t="s">
        <v>163</v>
      </c>
      <c r="E288" s="209" t="s">
        <v>5</v>
      </c>
      <c r="F288" s="210" t="s">
        <v>1033</v>
      </c>
      <c r="H288" s="211">
        <v>49.581000000000003</v>
      </c>
      <c r="I288" s="212"/>
      <c r="L288" s="208"/>
      <c r="M288" s="213"/>
      <c r="N288" s="214"/>
      <c r="O288" s="214"/>
      <c r="P288" s="214"/>
      <c r="Q288" s="214"/>
      <c r="R288" s="214"/>
      <c r="S288" s="214"/>
      <c r="T288" s="215"/>
      <c r="AT288" s="209" t="s">
        <v>163</v>
      </c>
      <c r="AU288" s="209" t="s">
        <v>89</v>
      </c>
      <c r="AV288" s="13" t="s">
        <v>89</v>
      </c>
      <c r="AW288" s="13" t="s">
        <v>42</v>
      </c>
      <c r="AX288" s="13" t="s">
        <v>82</v>
      </c>
      <c r="AY288" s="209" t="s">
        <v>152</v>
      </c>
    </row>
    <row r="289" spans="2:65" s="13" customFormat="1">
      <c r="B289" s="208"/>
      <c r="D289" s="196" t="s">
        <v>163</v>
      </c>
      <c r="E289" s="209" t="s">
        <v>5</v>
      </c>
      <c r="F289" s="210" t="s">
        <v>889</v>
      </c>
      <c r="H289" s="211">
        <v>-8.64</v>
      </c>
      <c r="I289" s="212"/>
      <c r="L289" s="208"/>
      <c r="M289" s="213"/>
      <c r="N289" s="214"/>
      <c r="O289" s="214"/>
      <c r="P289" s="214"/>
      <c r="Q289" s="214"/>
      <c r="R289" s="214"/>
      <c r="S289" s="214"/>
      <c r="T289" s="215"/>
      <c r="AT289" s="209" t="s">
        <v>163</v>
      </c>
      <c r="AU289" s="209" t="s">
        <v>89</v>
      </c>
      <c r="AV289" s="13" t="s">
        <v>89</v>
      </c>
      <c r="AW289" s="13" t="s">
        <v>42</v>
      </c>
      <c r="AX289" s="13" t="s">
        <v>82</v>
      </c>
      <c r="AY289" s="209" t="s">
        <v>152</v>
      </c>
    </row>
    <row r="290" spans="2:65" s="13" customFormat="1">
      <c r="B290" s="208"/>
      <c r="D290" s="196" t="s">
        <v>163</v>
      </c>
      <c r="E290" s="209" t="s">
        <v>5</v>
      </c>
      <c r="F290" s="210" t="s">
        <v>1034</v>
      </c>
      <c r="H290" s="211">
        <v>3.6</v>
      </c>
      <c r="I290" s="212"/>
      <c r="L290" s="208"/>
      <c r="M290" s="213"/>
      <c r="N290" s="214"/>
      <c r="O290" s="214"/>
      <c r="P290" s="214"/>
      <c r="Q290" s="214"/>
      <c r="R290" s="214"/>
      <c r="S290" s="214"/>
      <c r="T290" s="215"/>
      <c r="AT290" s="209" t="s">
        <v>163</v>
      </c>
      <c r="AU290" s="209" t="s">
        <v>89</v>
      </c>
      <c r="AV290" s="13" t="s">
        <v>89</v>
      </c>
      <c r="AW290" s="13" t="s">
        <v>42</v>
      </c>
      <c r="AX290" s="13" t="s">
        <v>82</v>
      </c>
      <c r="AY290" s="209" t="s">
        <v>152</v>
      </c>
    </row>
    <row r="291" spans="2:65" s="15" customFormat="1">
      <c r="B291" s="224"/>
      <c r="D291" s="225" t="s">
        <v>163</v>
      </c>
      <c r="E291" s="226" t="s">
        <v>5</v>
      </c>
      <c r="F291" s="227" t="s">
        <v>170</v>
      </c>
      <c r="H291" s="228">
        <v>136.34399999999999</v>
      </c>
      <c r="I291" s="229"/>
      <c r="L291" s="224"/>
      <c r="M291" s="230"/>
      <c r="N291" s="231"/>
      <c r="O291" s="231"/>
      <c r="P291" s="231"/>
      <c r="Q291" s="231"/>
      <c r="R291" s="231"/>
      <c r="S291" s="231"/>
      <c r="T291" s="232"/>
      <c r="AT291" s="233" t="s">
        <v>163</v>
      </c>
      <c r="AU291" s="233" t="s">
        <v>89</v>
      </c>
      <c r="AV291" s="15" t="s">
        <v>159</v>
      </c>
      <c r="AW291" s="15" t="s">
        <v>42</v>
      </c>
      <c r="AX291" s="15" t="s">
        <v>45</v>
      </c>
      <c r="AY291" s="233" t="s">
        <v>152</v>
      </c>
    </row>
    <row r="292" spans="2:65" s="1" customFormat="1" ht="31.5" customHeight="1">
      <c r="B292" s="183"/>
      <c r="C292" s="184" t="s">
        <v>435</v>
      </c>
      <c r="D292" s="184" t="s">
        <v>154</v>
      </c>
      <c r="E292" s="185" t="s">
        <v>1035</v>
      </c>
      <c r="F292" s="186" t="s">
        <v>1036</v>
      </c>
      <c r="G292" s="187" t="s">
        <v>247</v>
      </c>
      <c r="H292" s="188">
        <v>69.078999999999994</v>
      </c>
      <c r="I292" s="189"/>
      <c r="J292" s="190">
        <f>ROUND(I292*H292,2)</f>
        <v>0</v>
      </c>
      <c r="K292" s="186" t="s">
        <v>158</v>
      </c>
      <c r="L292" s="43"/>
      <c r="M292" s="191" t="s">
        <v>5</v>
      </c>
      <c r="N292" s="192" t="s">
        <v>53</v>
      </c>
      <c r="O292" s="44"/>
      <c r="P292" s="193">
        <f>O292*H292</f>
        <v>0</v>
      </c>
      <c r="Q292" s="193">
        <v>1.4E-3</v>
      </c>
      <c r="R292" s="193">
        <f>Q292*H292</f>
        <v>9.6710599999999994E-2</v>
      </c>
      <c r="S292" s="193">
        <v>0</v>
      </c>
      <c r="T292" s="194">
        <f>S292*H292</f>
        <v>0</v>
      </c>
      <c r="AR292" s="25" t="s">
        <v>159</v>
      </c>
      <c r="AT292" s="25" t="s">
        <v>154</v>
      </c>
      <c r="AU292" s="25" t="s">
        <v>89</v>
      </c>
      <c r="AY292" s="25" t="s">
        <v>152</v>
      </c>
      <c r="BE292" s="195">
        <f>IF(N292="základní",J292,0)</f>
        <v>0</v>
      </c>
      <c r="BF292" s="195">
        <f>IF(N292="snížená",J292,0)</f>
        <v>0</v>
      </c>
      <c r="BG292" s="195">
        <f>IF(N292="zákl. přenesená",J292,0)</f>
        <v>0</v>
      </c>
      <c r="BH292" s="195">
        <f>IF(N292="sníž. přenesená",J292,0)</f>
        <v>0</v>
      </c>
      <c r="BI292" s="195">
        <f>IF(N292="nulová",J292,0)</f>
        <v>0</v>
      </c>
      <c r="BJ292" s="25" t="s">
        <v>45</v>
      </c>
      <c r="BK292" s="195">
        <f>ROUND(I292*H292,2)</f>
        <v>0</v>
      </c>
      <c r="BL292" s="25" t="s">
        <v>159</v>
      </c>
      <c r="BM292" s="25" t="s">
        <v>1037</v>
      </c>
    </row>
    <row r="293" spans="2:65" s="12" customFormat="1">
      <c r="B293" s="200"/>
      <c r="D293" s="196" t="s">
        <v>163</v>
      </c>
      <c r="E293" s="201" t="s">
        <v>5</v>
      </c>
      <c r="F293" s="202" t="s">
        <v>879</v>
      </c>
      <c r="H293" s="203" t="s">
        <v>5</v>
      </c>
      <c r="I293" s="204"/>
      <c r="L293" s="200"/>
      <c r="M293" s="205"/>
      <c r="N293" s="206"/>
      <c r="O293" s="206"/>
      <c r="P293" s="206"/>
      <c r="Q293" s="206"/>
      <c r="R293" s="206"/>
      <c r="S293" s="206"/>
      <c r="T293" s="207"/>
      <c r="AT293" s="203" t="s">
        <v>163</v>
      </c>
      <c r="AU293" s="203" t="s">
        <v>89</v>
      </c>
      <c r="AV293" s="12" t="s">
        <v>45</v>
      </c>
      <c r="AW293" s="12" t="s">
        <v>42</v>
      </c>
      <c r="AX293" s="12" t="s">
        <v>82</v>
      </c>
      <c r="AY293" s="203" t="s">
        <v>152</v>
      </c>
    </row>
    <row r="294" spans="2:65" s="12" customFormat="1">
      <c r="B294" s="200"/>
      <c r="D294" s="196" t="s">
        <v>163</v>
      </c>
      <c r="E294" s="201" t="s">
        <v>5</v>
      </c>
      <c r="F294" s="202" t="s">
        <v>880</v>
      </c>
      <c r="H294" s="203" t="s">
        <v>5</v>
      </c>
      <c r="I294" s="204"/>
      <c r="L294" s="200"/>
      <c r="M294" s="205"/>
      <c r="N294" s="206"/>
      <c r="O294" s="206"/>
      <c r="P294" s="206"/>
      <c r="Q294" s="206"/>
      <c r="R294" s="206"/>
      <c r="S294" s="206"/>
      <c r="T294" s="207"/>
      <c r="AT294" s="203" t="s">
        <v>163</v>
      </c>
      <c r="AU294" s="203" t="s">
        <v>89</v>
      </c>
      <c r="AV294" s="12" t="s">
        <v>45</v>
      </c>
      <c r="AW294" s="12" t="s">
        <v>42</v>
      </c>
      <c r="AX294" s="12" t="s">
        <v>82</v>
      </c>
      <c r="AY294" s="203" t="s">
        <v>152</v>
      </c>
    </row>
    <row r="295" spans="2:65" s="13" customFormat="1">
      <c r="B295" s="208"/>
      <c r="D295" s="196" t="s">
        <v>163</v>
      </c>
      <c r="E295" s="209" t="s">
        <v>5</v>
      </c>
      <c r="F295" s="210" t="s">
        <v>1038</v>
      </c>
      <c r="H295" s="211">
        <v>4.41</v>
      </c>
      <c r="I295" s="212"/>
      <c r="L295" s="208"/>
      <c r="M295" s="213"/>
      <c r="N295" s="214"/>
      <c r="O295" s="214"/>
      <c r="P295" s="214"/>
      <c r="Q295" s="214"/>
      <c r="R295" s="214"/>
      <c r="S295" s="214"/>
      <c r="T295" s="215"/>
      <c r="AT295" s="209" t="s">
        <v>163</v>
      </c>
      <c r="AU295" s="209" t="s">
        <v>89</v>
      </c>
      <c r="AV295" s="13" t="s">
        <v>89</v>
      </c>
      <c r="AW295" s="13" t="s">
        <v>42</v>
      </c>
      <c r="AX295" s="13" t="s">
        <v>82</v>
      </c>
      <c r="AY295" s="209" t="s">
        <v>152</v>
      </c>
    </row>
    <row r="296" spans="2:65" s="14" customFormat="1">
      <c r="B296" s="216"/>
      <c r="D296" s="196" t="s">
        <v>163</v>
      </c>
      <c r="E296" s="217" t="s">
        <v>5</v>
      </c>
      <c r="F296" s="218" t="s">
        <v>373</v>
      </c>
      <c r="H296" s="219">
        <v>4.41</v>
      </c>
      <c r="I296" s="220"/>
      <c r="L296" s="216"/>
      <c r="M296" s="221"/>
      <c r="N296" s="222"/>
      <c r="O296" s="222"/>
      <c r="P296" s="222"/>
      <c r="Q296" s="222"/>
      <c r="R296" s="222"/>
      <c r="S296" s="222"/>
      <c r="T296" s="223"/>
      <c r="AT296" s="217" t="s">
        <v>163</v>
      </c>
      <c r="AU296" s="217" t="s">
        <v>89</v>
      </c>
      <c r="AV296" s="14" t="s">
        <v>169</v>
      </c>
      <c r="AW296" s="14" t="s">
        <v>42</v>
      </c>
      <c r="AX296" s="14" t="s">
        <v>82</v>
      </c>
      <c r="AY296" s="217" t="s">
        <v>152</v>
      </c>
    </row>
    <row r="297" spans="2:65" s="12" customFormat="1">
      <c r="B297" s="200"/>
      <c r="D297" s="196" t="s">
        <v>163</v>
      </c>
      <c r="E297" s="201" t="s">
        <v>5</v>
      </c>
      <c r="F297" s="202" t="s">
        <v>1029</v>
      </c>
      <c r="H297" s="203" t="s">
        <v>5</v>
      </c>
      <c r="I297" s="204"/>
      <c r="L297" s="200"/>
      <c r="M297" s="205"/>
      <c r="N297" s="206"/>
      <c r="O297" s="206"/>
      <c r="P297" s="206"/>
      <c r="Q297" s="206"/>
      <c r="R297" s="206"/>
      <c r="S297" s="206"/>
      <c r="T297" s="207"/>
      <c r="AT297" s="203" t="s">
        <v>163</v>
      </c>
      <c r="AU297" s="203" t="s">
        <v>89</v>
      </c>
      <c r="AV297" s="12" t="s">
        <v>45</v>
      </c>
      <c r="AW297" s="12" t="s">
        <v>42</v>
      </c>
      <c r="AX297" s="12" t="s">
        <v>82</v>
      </c>
      <c r="AY297" s="203" t="s">
        <v>152</v>
      </c>
    </row>
    <row r="298" spans="2:65" s="13" customFormat="1">
      <c r="B298" s="208"/>
      <c r="D298" s="196" t="s">
        <v>163</v>
      </c>
      <c r="E298" s="209" t="s">
        <v>5</v>
      </c>
      <c r="F298" s="210" t="s">
        <v>1030</v>
      </c>
      <c r="H298" s="211">
        <v>6.44</v>
      </c>
      <c r="I298" s="212"/>
      <c r="L298" s="208"/>
      <c r="M298" s="213"/>
      <c r="N298" s="214"/>
      <c r="O298" s="214"/>
      <c r="P298" s="214"/>
      <c r="Q298" s="214"/>
      <c r="R298" s="214"/>
      <c r="S298" s="214"/>
      <c r="T298" s="215"/>
      <c r="AT298" s="209" t="s">
        <v>163</v>
      </c>
      <c r="AU298" s="209" t="s">
        <v>89</v>
      </c>
      <c r="AV298" s="13" t="s">
        <v>89</v>
      </c>
      <c r="AW298" s="13" t="s">
        <v>42</v>
      </c>
      <c r="AX298" s="13" t="s">
        <v>82</v>
      </c>
      <c r="AY298" s="209" t="s">
        <v>152</v>
      </c>
    </row>
    <row r="299" spans="2:65" s="13" customFormat="1">
      <c r="B299" s="208"/>
      <c r="D299" s="196" t="s">
        <v>163</v>
      </c>
      <c r="E299" s="209" t="s">
        <v>5</v>
      </c>
      <c r="F299" s="210" t="s">
        <v>1031</v>
      </c>
      <c r="H299" s="211">
        <v>7.34</v>
      </c>
      <c r="I299" s="212"/>
      <c r="L299" s="208"/>
      <c r="M299" s="213"/>
      <c r="N299" s="214"/>
      <c r="O299" s="214"/>
      <c r="P299" s="214"/>
      <c r="Q299" s="214"/>
      <c r="R299" s="214"/>
      <c r="S299" s="214"/>
      <c r="T299" s="215"/>
      <c r="AT299" s="209" t="s">
        <v>163</v>
      </c>
      <c r="AU299" s="209" t="s">
        <v>89</v>
      </c>
      <c r="AV299" s="13" t="s">
        <v>89</v>
      </c>
      <c r="AW299" s="13" t="s">
        <v>42</v>
      </c>
      <c r="AX299" s="13" t="s">
        <v>82</v>
      </c>
      <c r="AY299" s="209" t="s">
        <v>152</v>
      </c>
    </row>
    <row r="300" spans="2:65" s="13" customFormat="1">
      <c r="B300" s="208"/>
      <c r="D300" s="196" t="s">
        <v>163</v>
      </c>
      <c r="E300" s="209" t="s">
        <v>5</v>
      </c>
      <c r="F300" s="210" t="s">
        <v>1032</v>
      </c>
      <c r="H300" s="211">
        <v>6.3479999999999999</v>
      </c>
      <c r="I300" s="212"/>
      <c r="L300" s="208"/>
      <c r="M300" s="213"/>
      <c r="N300" s="214"/>
      <c r="O300" s="214"/>
      <c r="P300" s="214"/>
      <c r="Q300" s="214"/>
      <c r="R300" s="214"/>
      <c r="S300" s="214"/>
      <c r="T300" s="215"/>
      <c r="AT300" s="209" t="s">
        <v>163</v>
      </c>
      <c r="AU300" s="209" t="s">
        <v>89</v>
      </c>
      <c r="AV300" s="13" t="s">
        <v>89</v>
      </c>
      <c r="AW300" s="13" t="s">
        <v>42</v>
      </c>
      <c r="AX300" s="13" t="s">
        <v>82</v>
      </c>
      <c r="AY300" s="209" t="s">
        <v>152</v>
      </c>
    </row>
    <row r="301" spans="2:65" s="13" customFormat="1">
      <c r="B301" s="208"/>
      <c r="D301" s="196" t="s">
        <v>163</v>
      </c>
      <c r="E301" s="209" t="s">
        <v>5</v>
      </c>
      <c r="F301" s="210" t="s">
        <v>1033</v>
      </c>
      <c r="H301" s="211">
        <v>49.581000000000003</v>
      </c>
      <c r="I301" s="212"/>
      <c r="L301" s="208"/>
      <c r="M301" s="213"/>
      <c r="N301" s="214"/>
      <c r="O301" s="214"/>
      <c r="P301" s="214"/>
      <c r="Q301" s="214"/>
      <c r="R301" s="214"/>
      <c r="S301" s="214"/>
      <c r="T301" s="215"/>
      <c r="AT301" s="209" t="s">
        <v>163</v>
      </c>
      <c r="AU301" s="209" t="s">
        <v>89</v>
      </c>
      <c r="AV301" s="13" t="s">
        <v>89</v>
      </c>
      <c r="AW301" s="13" t="s">
        <v>42</v>
      </c>
      <c r="AX301" s="13" t="s">
        <v>82</v>
      </c>
      <c r="AY301" s="209" t="s">
        <v>152</v>
      </c>
    </row>
    <row r="302" spans="2:65" s="13" customFormat="1">
      <c r="B302" s="208"/>
      <c r="D302" s="196" t="s">
        <v>163</v>
      </c>
      <c r="E302" s="209" t="s">
        <v>5</v>
      </c>
      <c r="F302" s="210" t="s">
        <v>889</v>
      </c>
      <c r="H302" s="211">
        <v>-8.64</v>
      </c>
      <c r="I302" s="212"/>
      <c r="L302" s="208"/>
      <c r="M302" s="213"/>
      <c r="N302" s="214"/>
      <c r="O302" s="214"/>
      <c r="P302" s="214"/>
      <c r="Q302" s="214"/>
      <c r="R302" s="214"/>
      <c r="S302" s="214"/>
      <c r="T302" s="215"/>
      <c r="AT302" s="209" t="s">
        <v>163</v>
      </c>
      <c r="AU302" s="209" t="s">
        <v>89</v>
      </c>
      <c r="AV302" s="13" t="s">
        <v>89</v>
      </c>
      <c r="AW302" s="13" t="s">
        <v>42</v>
      </c>
      <c r="AX302" s="13" t="s">
        <v>82</v>
      </c>
      <c r="AY302" s="209" t="s">
        <v>152</v>
      </c>
    </row>
    <row r="303" spans="2:65" s="13" customFormat="1">
      <c r="B303" s="208"/>
      <c r="D303" s="196" t="s">
        <v>163</v>
      </c>
      <c r="E303" s="209" t="s">
        <v>5</v>
      </c>
      <c r="F303" s="210" t="s">
        <v>1034</v>
      </c>
      <c r="H303" s="211">
        <v>3.6</v>
      </c>
      <c r="I303" s="212"/>
      <c r="L303" s="208"/>
      <c r="M303" s="213"/>
      <c r="N303" s="214"/>
      <c r="O303" s="214"/>
      <c r="P303" s="214"/>
      <c r="Q303" s="214"/>
      <c r="R303" s="214"/>
      <c r="S303" s="214"/>
      <c r="T303" s="215"/>
      <c r="AT303" s="209" t="s">
        <v>163</v>
      </c>
      <c r="AU303" s="209" t="s">
        <v>89</v>
      </c>
      <c r="AV303" s="13" t="s">
        <v>89</v>
      </c>
      <c r="AW303" s="13" t="s">
        <v>42</v>
      </c>
      <c r="AX303" s="13" t="s">
        <v>82</v>
      </c>
      <c r="AY303" s="209" t="s">
        <v>152</v>
      </c>
    </row>
    <row r="304" spans="2:65" s="14" customFormat="1">
      <c r="B304" s="216"/>
      <c r="D304" s="196" t="s">
        <v>163</v>
      </c>
      <c r="E304" s="217" t="s">
        <v>5</v>
      </c>
      <c r="F304" s="218" t="s">
        <v>373</v>
      </c>
      <c r="H304" s="219">
        <v>64.668999999999997</v>
      </c>
      <c r="I304" s="220"/>
      <c r="L304" s="216"/>
      <c r="M304" s="221"/>
      <c r="N304" s="222"/>
      <c r="O304" s="222"/>
      <c r="P304" s="222"/>
      <c r="Q304" s="222"/>
      <c r="R304" s="222"/>
      <c r="S304" s="222"/>
      <c r="T304" s="223"/>
      <c r="AT304" s="217" t="s">
        <v>163</v>
      </c>
      <c r="AU304" s="217" t="s">
        <v>89</v>
      </c>
      <c r="AV304" s="14" t="s">
        <v>169</v>
      </c>
      <c r="AW304" s="14" t="s">
        <v>42</v>
      </c>
      <c r="AX304" s="14" t="s">
        <v>82</v>
      </c>
      <c r="AY304" s="217" t="s">
        <v>152</v>
      </c>
    </row>
    <row r="305" spans="2:65" s="15" customFormat="1">
      <c r="B305" s="224"/>
      <c r="D305" s="225" t="s">
        <v>163</v>
      </c>
      <c r="E305" s="226" t="s">
        <v>5</v>
      </c>
      <c r="F305" s="227" t="s">
        <v>170</v>
      </c>
      <c r="H305" s="228">
        <v>69.078999999999994</v>
      </c>
      <c r="I305" s="229"/>
      <c r="L305" s="224"/>
      <c r="M305" s="230"/>
      <c r="N305" s="231"/>
      <c r="O305" s="231"/>
      <c r="P305" s="231"/>
      <c r="Q305" s="231"/>
      <c r="R305" s="231"/>
      <c r="S305" s="231"/>
      <c r="T305" s="232"/>
      <c r="AT305" s="233" t="s">
        <v>163</v>
      </c>
      <c r="AU305" s="233" t="s">
        <v>89</v>
      </c>
      <c r="AV305" s="15" t="s">
        <v>159</v>
      </c>
      <c r="AW305" s="15" t="s">
        <v>42</v>
      </c>
      <c r="AX305" s="15" t="s">
        <v>45</v>
      </c>
      <c r="AY305" s="233" t="s">
        <v>152</v>
      </c>
    </row>
    <row r="306" spans="2:65" s="1" customFormat="1" ht="31.5" customHeight="1">
      <c r="B306" s="183"/>
      <c r="C306" s="184" t="s">
        <v>442</v>
      </c>
      <c r="D306" s="184" t="s">
        <v>154</v>
      </c>
      <c r="E306" s="185" t="s">
        <v>1039</v>
      </c>
      <c r="F306" s="186" t="s">
        <v>1040</v>
      </c>
      <c r="G306" s="187" t="s">
        <v>247</v>
      </c>
      <c r="H306" s="188">
        <v>69.078999999999994</v>
      </c>
      <c r="I306" s="189"/>
      <c r="J306" s="190">
        <f>ROUND(I306*H306,2)</f>
        <v>0</v>
      </c>
      <c r="K306" s="186" t="s">
        <v>158</v>
      </c>
      <c r="L306" s="43"/>
      <c r="M306" s="191" t="s">
        <v>5</v>
      </c>
      <c r="N306" s="192" t="s">
        <v>53</v>
      </c>
      <c r="O306" s="44"/>
      <c r="P306" s="193">
        <f>O306*H306</f>
        <v>0</v>
      </c>
      <c r="Q306" s="193">
        <v>4.8900000000000002E-3</v>
      </c>
      <c r="R306" s="193">
        <f>Q306*H306</f>
        <v>0.33779630999999999</v>
      </c>
      <c r="S306" s="193">
        <v>0</v>
      </c>
      <c r="T306" s="194">
        <f>S306*H306</f>
        <v>0</v>
      </c>
      <c r="AR306" s="25" t="s">
        <v>159</v>
      </c>
      <c r="AT306" s="25" t="s">
        <v>154</v>
      </c>
      <c r="AU306" s="25" t="s">
        <v>89</v>
      </c>
      <c r="AY306" s="25" t="s">
        <v>152</v>
      </c>
      <c r="BE306" s="195">
        <f>IF(N306="základní",J306,0)</f>
        <v>0</v>
      </c>
      <c r="BF306" s="195">
        <f>IF(N306="snížená",J306,0)</f>
        <v>0</v>
      </c>
      <c r="BG306" s="195">
        <f>IF(N306="zákl. přenesená",J306,0)</f>
        <v>0</v>
      </c>
      <c r="BH306" s="195">
        <f>IF(N306="sníž. přenesená",J306,0)</f>
        <v>0</v>
      </c>
      <c r="BI306" s="195">
        <f>IF(N306="nulová",J306,0)</f>
        <v>0</v>
      </c>
      <c r="BJ306" s="25" t="s">
        <v>45</v>
      </c>
      <c r="BK306" s="195">
        <f>ROUND(I306*H306,2)</f>
        <v>0</v>
      </c>
      <c r="BL306" s="25" t="s">
        <v>159</v>
      </c>
      <c r="BM306" s="25" t="s">
        <v>1041</v>
      </c>
    </row>
    <row r="307" spans="2:65" s="1" customFormat="1" ht="27">
      <c r="B307" s="43"/>
      <c r="D307" s="196" t="s">
        <v>161</v>
      </c>
      <c r="F307" s="197" t="s">
        <v>1042</v>
      </c>
      <c r="I307" s="198"/>
      <c r="L307" s="43"/>
      <c r="M307" s="199"/>
      <c r="N307" s="44"/>
      <c r="O307" s="44"/>
      <c r="P307" s="44"/>
      <c r="Q307" s="44"/>
      <c r="R307" s="44"/>
      <c r="S307" s="44"/>
      <c r="T307" s="72"/>
      <c r="AT307" s="25" t="s">
        <v>161</v>
      </c>
      <c r="AU307" s="25" t="s">
        <v>89</v>
      </c>
    </row>
    <row r="308" spans="2:65" s="12" customFormat="1">
      <c r="B308" s="200"/>
      <c r="D308" s="196" t="s">
        <v>163</v>
      </c>
      <c r="E308" s="201" t="s">
        <v>5</v>
      </c>
      <c r="F308" s="202" t="s">
        <v>879</v>
      </c>
      <c r="H308" s="203" t="s">
        <v>5</v>
      </c>
      <c r="I308" s="204"/>
      <c r="L308" s="200"/>
      <c r="M308" s="205"/>
      <c r="N308" s="206"/>
      <c r="O308" s="206"/>
      <c r="P308" s="206"/>
      <c r="Q308" s="206"/>
      <c r="R308" s="206"/>
      <c r="S308" s="206"/>
      <c r="T308" s="207"/>
      <c r="AT308" s="203" t="s">
        <v>163</v>
      </c>
      <c r="AU308" s="203" t="s">
        <v>89</v>
      </c>
      <c r="AV308" s="12" t="s">
        <v>45</v>
      </c>
      <c r="AW308" s="12" t="s">
        <v>42</v>
      </c>
      <c r="AX308" s="12" t="s">
        <v>82</v>
      </c>
      <c r="AY308" s="203" t="s">
        <v>152</v>
      </c>
    </row>
    <row r="309" spans="2:65" s="12" customFormat="1">
      <c r="B309" s="200"/>
      <c r="D309" s="196" t="s">
        <v>163</v>
      </c>
      <c r="E309" s="201" t="s">
        <v>5</v>
      </c>
      <c r="F309" s="202" t="s">
        <v>880</v>
      </c>
      <c r="H309" s="203" t="s">
        <v>5</v>
      </c>
      <c r="I309" s="204"/>
      <c r="L309" s="200"/>
      <c r="M309" s="205"/>
      <c r="N309" s="206"/>
      <c r="O309" s="206"/>
      <c r="P309" s="206"/>
      <c r="Q309" s="206"/>
      <c r="R309" s="206"/>
      <c r="S309" s="206"/>
      <c r="T309" s="207"/>
      <c r="AT309" s="203" t="s">
        <v>163</v>
      </c>
      <c r="AU309" s="203" t="s">
        <v>89</v>
      </c>
      <c r="AV309" s="12" t="s">
        <v>45</v>
      </c>
      <c r="AW309" s="12" t="s">
        <v>42</v>
      </c>
      <c r="AX309" s="12" t="s">
        <v>82</v>
      </c>
      <c r="AY309" s="203" t="s">
        <v>152</v>
      </c>
    </row>
    <row r="310" spans="2:65" s="13" customFormat="1">
      <c r="B310" s="208"/>
      <c r="D310" s="196" t="s">
        <v>163</v>
      </c>
      <c r="E310" s="209" t="s">
        <v>5</v>
      </c>
      <c r="F310" s="210" t="s">
        <v>1038</v>
      </c>
      <c r="H310" s="211">
        <v>4.41</v>
      </c>
      <c r="I310" s="212"/>
      <c r="L310" s="208"/>
      <c r="M310" s="213"/>
      <c r="N310" s="214"/>
      <c r="O310" s="214"/>
      <c r="P310" s="214"/>
      <c r="Q310" s="214"/>
      <c r="R310" s="214"/>
      <c r="S310" s="214"/>
      <c r="T310" s="215"/>
      <c r="AT310" s="209" t="s">
        <v>163</v>
      </c>
      <c r="AU310" s="209" t="s">
        <v>89</v>
      </c>
      <c r="AV310" s="13" t="s">
        <v>89</v>
      </c>
      <c r="AW310" s="13" t="s">
        <v>42</v>
      </c>
      <c r="AX310" s="13" t="s">
        <v>82</v>
      </c>
      <c r="AY310" s="209" t="s">
        <v>152</v>
      </c>
    </row>
    <row r="311" spans="2:65" s="14" customFormat="1">
      <c r="B311" s="216"/>
      <c r="D311" s="196" t="s">
        <v>163</v>
      </c>
      <c r="E311" s="217" t="s">
        <v>5</v>
      </c>
      <c r="F311" s="218" t="s">
        <v>373</v>
      </c>
      <c r="H311" s="219">
        <v>4.41</v>
      </c>
      <c r="I311" s="220"/>
      <c r="L311" s="216"/>
      <c r="M311" s="221"/>
      <c r="N311" s="222"/>
      <c r="O311" s="222"/>
      <c r="P311" s="222"/>
      <c r="Q311" s="222"/>
      <c r="R311" s="222"/>
      <c r="S311" s="222"/>
      <c r="T311" s="223"/>
      <c r="AT311" s="217" t="s">
        <v>163</v>
      </c>
      <c r="AU311" s="217" t="s">
        <v>89</v>
      </c>
      <c r="AV311" s="14" t="s">
        <v>169</v>
      </c>
      <c r="AW311" s="14" t="s">
        <v>42</v>
      </c>
      <c r="AX311" s="14" t="s">
        <v>82</v>
      </c>
      <c r="AY311" s="217" t="s">
        <v>152</v>
      </c>
    </row>
    <row r="312" spans="2:65" s="12" customFormat="1">
      <c r="B312" s="200"/>
      <c r="D312" s="196" t="s">
        <v>163</v>
      </c>
      <c r="E312" s="201" t="s">
        <v>5</v>
      </c>
      <c r="F312" s="202" t="s">
        <v>1029</v>
      </c>
      <c r="H312" s="203" t="s">
        <v>5</v>
      </c>
      <c r="I312" s="204"/>
      <c r="L312" s="200"/>
      <c r="M312" s="205"/>
      <c r="N312" s="206"/>
      <c r="O312" s="206"/>
      <c r="P312" s="206"/>
      <c r="Q312" s="206"/>
      <c r="R312" s="206"/>
      <c r="S312" s="206"/>
      <c r="T312" s="207"/>
      <c r="AT312" s="203" t="s">
        <v>163</v>
      </c>
      <c r="AU312" s="203" t="s">
        <v>89</v>
      </c>
      <c r="AV312" s="12" t="s">
        <v>45</v>
      </c>
      <c r="AW312" s="12" t="s">
        <v>42</v>
      </c>
      <c r="AX312" s="12" t="s">
        <v>82</v>
      </c>
      <c r="AY312" s="203" t="s">
        <v>152</v>
      </c>
    </row>
    <row r="313" spans="2:65" s="13" customFormat="1">
      <c r="B313" s="208"/>
      <c r="D313" s="196" t="s">
        <v>163</v>
      </c>
      <c r="E313" s="209" t="s">
        <v>5</v>
      </c>
      <c r="F313" s="210" t="s">
        <v>1030</v>
      </c>
      <c r="H313" s="211">
        <v>6.44</v>
      </c>
      <c r="I313" s="212"/>
      <c r="L313" s="208"/>
      <c r="M313" s="213"/>
      <c r="N313" s="214"/>
      <c r="O313" s="214"/>
      <c r="P313" s="214"/>
      <c r="Q313" s="214"/>
      <c r="R313" s="214"/>
      <c r="S313" s="214"/>
      <c r="T313" s="215"/>
      <c r="AT313" s="209" t="s">
        <v>163</v>
      </c>
      <c r="AU313" s="209" t="s">
        <v>89</v>
      </c>
      <c r="AV313" s="13" t="s">
        <v>89</v>
      </c>
      <c r="AW313" s="13" t="s">
        <v>42</v>
      </c>
      <c r="AX313" s="13" t="s">
        <v>82</v>
      </c>
      <c r="AY313" s="209" t="s">
        <v>152</v>
      </c>
    </row>
    <row r="314" spans="2:65" s="13" customFormat="1">
      <c r="B314" s="208"/>
      <c r="D314" s="196" t="s">
        <v>163</v>
      </c>
      <c r="E314" s="209" t="s">
        <v>5</v>
      </c>
      <c r="F314" s="210" t="s">
        <v>1031</v>
      </c>
      <c r="H314" s="211">
        <v>7.34</v>
      </c>
      <c r="I314" s="212"/>
      <c r="L314" s="208"/>
      <c r="M314" s="213"/>
      <c r="N314" s="214"/>
      <c r="O314" s="214"/>
      <c r="P314" s="214"/>
      <c r="Q314" s="214"/>
      <c r="R314" s="214"/>
      <c r="S314" s="214"/>
      <c r="T314" s="215"/>
      <c r="AT314" s="209" t="s">
        <v>163</v>
      </c>
      <c r="AU314" s="209" t="s">
        <v>89</v>
      </c>
      <c r="AV314" s="13" t="s">
        <v>89</v>
      </c>
      <c r="AW314" s="13" t="s">
        <v>42</v>
      </c>
      <c r="AX314" s="13" t="s">
        <v>82</v>
      </c>
      <c r="AY314" s="209" t="s">
        <v>152</v>
      </c>
    </row>
    <row r="315" spans="2:65" s="13" customFormat="1">
      <c r="B315" s="208"/>
      <c r="D315" s="196" t="s">
        <v>163</v>
      </c>
      <c r="E315" s="209" t="s">
        <v>5</v>
      </c>
      <c r="F315" s="210" t="s">
        <v>1032</v>
      </c>
      <c r="H315" s="211">
        <v>6.3479999999999999</v>
      </c>
      <c r="I315" s="212"/>
      <c r="L315" s="208"/>
      <c r="M315" s="213"/>
      <c r="N315" s="214"/>
      <c r="O315" s="214"/>
      <c r="P315" s="214"/>
      <c r="Q315" s="214"/>
      <c r="R315" s="214"/>
      <c r="S315" s="214"/>
      <c r="T315" s="215"/>
      <c r="AT315" s="209" t="s">
        <v>163</v>
      </c>
      <c r="AU315" s="209" t="s">
        <v>89</v>
      </c>
      <c r="AV315" s="13" t="s">
        <v>89</v>
      </c>
      <c r="AW315" s="13" t="s">
        <v>42</v>
      </c>
      <c r="AX315" s="13" t="s">
        <v>82</v>
      </c>
      <c r="AY315" s="209" t="s">
        <v>152</v>
      </c>
    </row>
    <row r="316" spans="2:65" s="13" customFormat="1">
      <c r="B316" s="208"/>
      <c r="D316" s="196" t="s">
        <v>163</v>
      </c>
      <c r="E316" s="209" t="s">
        <v>5</v>
      </c>
      <c r="F316" s="210" t="s">
        <v>1033</v>
      </c>
      <c r="H316" s="211">
        <v>49.581000000000003</v>
      </c>
      <c r="I316" s="212"/>
      <c r="L316" s="208"/>
      <c r="M316" s="213"/>
      <c r="N316" s="214"/>
      <c r="O316" s="214"/>
      <c r="P316" s="214"/>
      <c r="Q316" s="214"/>
      <c r="R316" s="214"/>
      <c r="S316" s="214"/>
      <c r="T316" s="215"/>
      <c r="AT316" s="209" t="s">
        <v>163</v>
      </c>
      <c r="AU316" s="209" t="s">
        <v>89</v>
      </c>
      <c r="AV316" s="13" t="s">
        <v>89</v>
      </c>
      <c r="AW316" s="13" t="s">
        <v>42</v>
      </c>
      <c r="AX316" s="13" t="s">
        <v>82</v>
      </c>
      <c r="AY316" s="209" t="s">
        <v>152</v>
      </c>
    </row>
    <row r="317" spans="2:65" s="13" customFormat="1">
      <c r="B317" s="208"/>
      <c r="D317" s="196" t="s">
        <v>163</v>
      </c>
      <c r="E317" s="209" t="s">
        <v>5</v>
      </c>
      <c r="F317" s="210" t="s">
        <v>889</v>
      </c>
      <c r="H317" s="211">
        <v>-8.64</v>
      </c>
      <c r="I317" s="212"/>
      <c r="L317" s="208"/>
      <c r="M317" s="213"/>
      <c r="N317" s="214"/>
      <c r="O317" s="214"/>
      <c r="P317" s="214"/>
      <c r="Q317" s="214"/>
      <c r="R317" s="214"/>
      <c r="S317" s="214"/>
      <c r="T317" s="215"/>
      <c r="AT317" s="209" t="s">
        <v>163</v>
      </c>
      <c r="AU317" s="209" t="s">
        <v>89</v>
      </c>
      <c r="AV317" s="13" t="s">
        <v>89</v>
      </c>
      <c r="AW317" s="13" t="s">
        <v>42</v>
      </c>
      <c r="AX317" s="13" t="s">
        <v>82</v>
      </c>
      <c r="AY317" s="209" t="s">
        <v>152</v>
      </c>
    </row>
    <row r="318" spans="2:65" s="13" customFormat="1">
      <c r="B318" s="208"/>
      <c r="D318" s="196" t="s">
        <v>163</v>
      </c>
      <c r="E318" s="209" t="s">
        <v>5</v>
      </c>
      <c r="F318" s="210" t="s">
        <v>1034</v>
      </c>
      <c r="H318" s="211">
        <v>3.6</v>
      </c>
      <c r="I318" s="212"/>
      <c r="L318" s="208"/>
      <c r="M318" s="213"/>
      <c r="N318" s="214"/>
      <c r="O318" s="214"/>
      <c r="P318" s="214"/>
      <c r="Q318" s="214"/>
      <c r="R318" s="214"/>
      <c r="S318" s="214"/>
      <c r="T318" s="215"/>
      <c r="AT318" s="209" t="s">
        <v>163</v>
      </c>
      <c r="AU318" s="209" t="s">
        <v>89</v>
      </c>
      <c r="AV318" s="13" t="s">
        <v>89</v>
      </c>
      <c r="AW318" s="13" t="s">
        <v>42</v>
      </c>
      <c r="AX318" s="13" t="s">
        <v>82</v>
      </c>
      <c r="AY318" s="209" t="s">
        <v>152</v>
      </c>
    </row>
    <row r="319" spans="2:65" s="14" customFormat="1">
      <c r="B319" s="216"/>
      <c r="D319" s="196" t="s">
        <v>163</v>
      </c>
      <c r="E319" s="217" t="s">
        <v>5</v>
      </c>
      <c r="F319" s="218" t="s">
        <v>373</v>
      </c>
      <c r="H319" s="219">
        <v>64.668999999999997</v>
      </c>
      <c r="I319" s="220"/>
      <c r="L319" s="216"/>
      <c r="M319" s="221"/>
      <c r="N319" s="222"/>
      <c r="O319" s="222"/>
      <c r="P319" s="222"/>
      <c r="Q319" s="222"/>
      <c r="R319" s="222"/>
      <c r="S319" s="222"/>
      <c r="T319" s="223"/>
      <c r="AT319" s="217" t="s">
        <v>163</v>
      </c>
      <c r="AU319" s="217" t="s">
        <v>89</v>
      </c>
      <c r="AV319" s="14" t="s">
        <v>169</v>
      </c>
      <c r="AW319" s="14" t="s">
        <v>42</v>
      </c>
      <c r="AX319" s="14" t="s">
        <v>82</v>
      </c>
      <c r="AY319" s="217" t="s">
        <v>152</v>
      </c>
    </row>
    <row r="320" spans="2:65" s="15" customFormat="1">
      <c r="B320" s="224"/>
      <c r="D320" s="225" t="s">
        <v>163</v>
      </c>
      <c r="E320" s="226" t="s">
        <v>5</v>
      </c>
      <c r="F320" s="227" t="s">
        <v>170</v>
      </c>
      <c r="H320" s="228">
        <v>69.078999999999994</v>
      </c>
      <c r="I320" s="229"/>
      <c r="L320" s="224"/>
      <c r="M320" s="230"/>
      <c r="N320" s="231"/>
      <c r="O320" s="231"/>
      <c r="P320" s="231"/>
      <c r="Q320" s="231"/>
      <c r="R320" s="231"/>
      <c r="S320" s="231"/>
      <c r="T320" s="232"/>
      <c r="AT320" s="233" t="s">
        <v>163</v>
      </c>
      <c r="AU320" s="233" t="s">
        <v>89</v>
      </c>
      <c r="AV320" s="15" t="s">
        <v>159</v>
      </c>
      <c r="AW320" s="15" t="s">
        <v>42</v>
      </c>
      <c r="AX320" s="15" t="s">
        <v>45</v>
      </c>
      <c r="AY320" s="233" t="s">
        <v>152</v>
      </c>
    </row>
    <row r="321" spans="2:65" s="1" customFormat="1" ht="31.5" customHeight="1">
      <c r="B321" s="183"/>
      <c r="C321" s="184" t="s">
        <v>447</v>
      </c>
      <c r="D321" s="184" t="s">
        <v>154</v>
      </c>
      <c r="E321" s="185" t="s">
        <v>1043</v>
      </c>
      <c r="F321" s="186" t="s">
        <v>1044</v>
      </c>
      <c r="G321" s="187" t="s">
        <v>247</v>
      </c>
      <c r="H321" s="188">
        <v>64.668999999999997</v>
      </c>
      <c r="I321" s="189"/>
      <c r="J321" s="190">
        <f>ROUND(I321*H321,2)</f>
        <v>0</v>
      </c>
      <c r="K321" s="186" t="s">
        <v>158</v>
      </c>
      <c r="L321" s="43"/>
      <c r="M321" s="191" t="s">
        <v>5</v>
      </c>
      <c r="N321" s="192" t="s">
        <v>53</v>
      </c>
      <c r="O321" s="44"/>
      <c r="P321" s="193">
        <f>O321*H321</f>
        <v>0</v>
      </c>
      <c r="Q321" s="193">
        <v>6.5599999999999999E-3</v>
      </c>
      <c r="R321" s="193">
        <f>Q321*H321</f>
        <v>0.42422863999999999</v>
      </c>
      <c r="S321" s="193">
        <v>0</v>
      </c>
      <c r="T321" s="194">
        <f>S321*H321</f>
        <v>0</v>
      </c>
      <c r="AR321" s="25" t="s">
        <v>159</v>
      </c>
      <c r="AT321" s="25" t="s">
        <v>154</v>
      </c>
      <c r="AU321" s="25" t="s">
        <v>89</v>
      </c>
      <c r="AY321" s="25" t="s">
        <v>152</v>
      </c>
      <c r="BE321" s="195">
        <f>IF(N321="základní",J321,0)</f>
        <v>0</v>
      </c>
      <c r="BF321" s="195">
        <f>IF(N321="snížená",J321,0)</f>
        <v>0</v>
      </c>
      <c r="BG321" s="195">
        <f>IF(N321="zákl. přenesená",J321,0)</f>
        <v>0</v>
      </c>
      <c r="BH321" s="195">
        <f>IF(N321="sníž. přenesená",J321,0)</f>
        <v>0</v>
      </c>
      <c r="BI321" s="195">
        <f>IF(N321="nulová",J321,0)</f>
        <v>0</v>
      </c>
      <c r="BJ321" s="25" t="s">
        <v>45</v>
      </c>
      <c r="BK321" s="195">
        <f>ROUND(I321*H321,2)</f>
        <v>0</v>
      </c>
      <c r="BL321" s="25" t="s">
        <v>159</v>
      </c>
      <c r="BM321" s="25" t="s">
        <v>1045</v>
      </c>
    </row>
    <row r="322" spans="2:65" s="1" customFormat="1" ht="94.5">
      <c r="B322" s="43"/>
      <c r="D322" s="196" t="s">
        <v>161</v>
      </c>
      <c r="F322" s="197" t="s">
        <v>1024</v>
      </c>
      <c r="I322" s="198"/>
      <c r="L322" s="43"/>
      <c r="M322" s="199"/>
      <c r="N322" s="44"/>
      <c r="O322" s="44"/>
      <c r="P322" s="44"/>
      <c r="Q322" s="44"/>
      <c r="R322" s="44"/>
      <c r="S322" s="44"/>
      <c r="T322" s="72"/>
      <c r="AT322" s="25" t="s">
        <v>161</v>
      </c>
      <c r="AU322" s="25" t="s">
        <v>89</v>
      </c>
    </row>
    <row r="323" spans="2:65" s="12" customFormat="1">
      <c r="B323" s="200"/>
      <c r="D323" s="196" t="s">
        <v>163</v>
      </c>
      <c r="E323" s="201" t="s">
        <v>5</v>
      </c>
      <c r="F323" s="202" t="s">
        <v>879</v>
      </c>
      <c r="H323" s="203" t="s">
        <v>5</v>
      </c>
      <c r="I323" s="204"/>
      <c r="L323" s="200"/>
      <c r="M323" s="205"/>
      <c r="N323" s="206"/>
      <c r="O323" s="206"/>
      <c r="P323" s="206"/>
      <c r="Q323" s="206"/>
      <c r="R323" s="206"/>
      <c r="S323" s="206"/>
      <c r="T323" s="207"/>
      <c r="AT323" s="203" t="s">
        <v>163</v>
      </c>
      <c r="AU323" s="203" t="s">
        <v>89</v>
      </c>
      <c r="AV323" s="12" t="s">
        <v>45</v>
      </c>
      <c r="AW323" s="12" t="s">
        <v>42</v>
      </c>
      <c r="AX323" s="12" t="s">
        <v>82</v>
      </c>
      <c r="AY323" s="203" t="s">
        <v>152</v>
      </c>
    </row>
    <row r="324" spans="2:65" s="12" customFormat="1">
      <c r="B324" s="200"/>
      <c r="D324" s="196" t="s">
        <v>163</v>
      </c>
      <c r="E324" s="201" t="s">
        <v>5</v>
      </c>
      <c r="F324" s="202" t="s">
        <v>1029</v>
      </c>
      <c r="H324" s="203" t="s">
        <v>5</v>
      </c>
      <c r="I324" s="204"/>
      <c r="L324" s="200"/>
      <c r="M324" s="205"/>
      <c r="N324" s="206"/>
      <c r="O324" s="206"/>
      <c r="P324" s="206"/>
      <c r="Q324" s="206"/>
      <c r="R324" s="206"/>
      <c r="S324" s="206"/>
      <c r="T324" s="207"/>
      <c r="AT324" s="203" t="s">
        <v>163</v>
      </c>
      <c r="AU324" s="203" t="s">
        <v>89</v>
      </c>
      <c r="AV324" s="12" t="s">
        <v>45</v>
      </c>
      <c r="AW324" s="12" t="s">
        <v>42</v>
      </c>
      <c r="AX324" s="12" t="s">
        <v>82</v>
      </c>
      <c r="AY324" s="203" t="s">
        <v>152</v>
      </c>
    </row>
    <row r="325" spans="2:65" s="13" customFormat="1">
      <c r="B325" s="208"/>
      <c r="D325" s="196" t="s">
        <v>163</v>
      </c>
      <c r="E325" s="209" t="s">
        <v>5</v>
      </c>
      <c r="F325" s="210" t="s">
        <v>1030</v>
      </c>
      <c r="H325" s="211">
        <v>6.44</v>
      </c>
      <c r="I325" s="212"/>
      <c r="L325" s="208"/>
      <c r="M325" s="213"/>
      <c r="N325" s="214"/>
      <c r="O325" s="214"/>
      <c r="P325" s="214"/>
      <c r="Q325" s="214"/>
      <c r="R325" s="214"/>
      <c r="S325" s="214"/>
      <c r="T325" s="215"/>
      <c r="AT325" s="209" t="s">
        <v>163</v>
      </c>
      <c r="AU325" s="209" t="s">
        <v>89</v>
      </c>
      <c r="AV325" s="13" t="s">
        <v>89</v>
      </c>
      <c r="AW325" s="13" t="s">
        <v>42</v>
      </c>
      <c r="AX325" s="13" t="s">
        <v>82</v>
      </c>
      <c r="AY325" s="209" t="s">
        <v>152</v>
      </c>
    </row>
    <row r="326" spans="2:65" s="13" customFormat="1">
      <c r="B326" s="208"/>
      <c r="D326" s="196" t="s">
        <v>163</v>
      </c>
      <c r="E326" s="209" t="s">
        <v>5</v>
      </c>
      <c r="F326" s="210" t="s">
        <v>1031</v>
      </c>
      <c r="H326" s="211">
        <v>7.34</v>
      </c>
      <c r="I326" s="212"/>
      <c r="L326" s="208"/>
      <c r="M326" s="213"/>
      <c r="N326" s="214"/>
      <c r="O326" s="214"/>
      <c r="P326" s="214"/>
      <c r="Q326" s="214"/>
      <c r="R326" s="214"/>
      <c r="S326" s="214"/>
      <c r="T326" s="215"/>
      <c r="AT326" s="209" t="s">
        <v>163</v>
      </c>
      <c r="AU326" s="209" t="s">
        <v>89</v>
      </c>
      <c r="AV326" s="13" t="s">
        <v>89</v>
      </c>
      <c r="AW326" s="13" t="s">
        <v>42</v>
      </c>
      <c r="AX326" s="13" t="s">
        <v>82</v>
      </c>
      <c r="AY326" s="209" t="s">
        <v>152</v>
      </c>
    </row>
    <row r="327" spans="2:65" s="13" customFormat="1">
      <c r="B327" s="208"/>
      <c r="D327" s="196" t="s">
        <v>163</v>
      </c>
      <c r="E327" s="209" t="s">
        <v>5</v>
      </c>
      <c r="F327" s="210" t="s">
        <v>1032</v>
      </c>
      <c r="H327" s="211">
        <v>6.3479999999999999</v>
      </c>
      <c r="I327" s="212"/>
      <c r="L327" s="208"/>
      <c r="M327" s="213"/>
      <c r="N327" s="214"/>
      <c r="O327" s="214"/>
      <c r="P327" s="214"/>
      <c r="Q327" s="214"/>
      <c r="R327" s="214"/>
      <c r="S327" s="214"/>
      <c r="T327" s="215"/>
      <c r="AT327" s="209" t="s">
        <v>163</v>
      </c>
      <c r="AU327" s="209" t="s">
        <v>89</v>
      </c>
      <c r="AV327" s="13" t="s">
        <v>89</v>
      </c>
      <c r="AW327" s="13" t="s">
        <v>42</v>
      </c>
      <c r="AX327" s="13" t="s">
        <v>82</v>
      </c>
      <c r="AY327" s="209" t="s">
        <v>152</v>
      </c>
    </row>
    <row r="328" spans="2:65" s="13" customFormat="1">
      <c r="B328" s="208"/>
      <c r="D328" s="196" t="s">
        <v>163</v>
      </c>
      <c r="E328" s="209" t="s">
        <v>5</v>
      </c>
      <c r="F328" s="210" t="s">
        <v>1033</v>
      </c>
      <c r="H328" s="211">
        <v>49.581000000000003</v>
      </c>
      <c r="I328" s="212"/>
      <c r="L328" s="208"/>
      <c r="M328" s="213"/>
      <c r="N328" s="214"/>
      <c r="O328" s="214"/>
      <c r="P328" s="214"/>
      <c r="Q328" s="214"/>
      <c r="R328" s="214"/>
      <c r="S328" s="214"/>
      <c r="T328" s="215"/>
      <c r="AT328" s="209" t="s">
        <v>163</v>
      </c>
      <c r="AU328" s="209" t="s">
        <v>89</v>
      </c>
      <c r="AV328" s="13" t="s">
        <v>89</v>
      </c>
      <c r="AW328" s="13" t="s">
        <v>42</v>
      </c>
      <c r="AX328" s="13" t="s">
        <v>82</v>
      </c>
      <c r="AY328" s="209" t="s">
        <v>152</v>
      </c>
    </row>
    <row r="329" spans="2:65" s="13" customFormat="1">
      <c r="B329" s="208"/>
      <c r="D329" s="196" t="s">
        <v>163</v>
      </c>
      <c r="E329" s="209" t="s">
        <v>5</v>
      </c>
      <c r="F329" s="210" t="s">
        <v>889</v>
      </c>
      <c r="H329" s="211">
        <v>-8.64</v>
      </c>
      <c r="I329" s="212"/>
      <c r="L329" s="208"/>
      <c r="M329" s="213"/>
      <c r="N329" s="214"/>
      <c r="O329" s="214"/>
      <c r="P329" s="214"/>
      <c r="Q329" s="214"/>
      <c r="R329" s="214"/>
      <c r="S329" s="214"/>
      <c r="T329" s="215"/>
      <c r="AT329" s="209" t="s">
        <v>163</v>
      </c>
      <c r="AU329" s="209" t="s">
        <v>89</v>
      </c>
      <c r="AV329" s="13" t="s">
        <v>89</v>
      </c>
      <c r="AW329" s="13" t="s">
        <v>42</v>
      </c>
      <c r="AX329" s="13" t="s">
        <v>82</v>
      </c>
      <c r="AY329" s="209" t="s">
        <v>152</v>
      </c>
    </row>
    <row r="330" spans="2:65" s="13" customFormat="1">
      <c r="B330" s="208"/>
      <c r="D330" s="196" t="s">
        <v>163</v>
      </c>
      <c r="E330" s="209" t="s">
        <v>5</v>
      </c>
      <c r="F330" s="210" t="s">
        <v>1034</v>
      </c>
      <c r="H330" s="211">
        <v>3.6</v>
      </c>
      <c r="I330" s="212"/>
      <c r="L330" s="208"/>
      <c r="M330" s="213"/>
      <c r="N330" s="214"/>
      <c r="O330" s="214"/>
      <c r="P330" s="214"/>
      <c r="Q330" s="214"/>
      <c r="R330" s="214"/>
      <c r="S330" s="214"/>
      <c r="T330" s="215"/>
      <c r="AT330" s="209" t="s">
        <v>163</v>
      </c>
      <c r="AU330" s="209" t="s">
        <v>89</v>
      </c>
      <c r="AV330" s="13" t="s">
        <v>89</v>
      </c>
      <c r="AW330" s="13" t="s">
        <v>42</v>
      </c>
      <c r="AX330" s="13" t="s">
        <v>82</v>
      </c>
      <c r="AY330" s="209" t="s">
        <v>152</v>
      </c>
    </row>
    <row r="331" spans="2:65" s="15" customFormat="1">
      <c r="B331" s="224"/>
      <c r="D331" s="225" t="s">
        <v>163</v>
      </c>
      <c r="E331" s="226" t="s">
        <v>5</v>
      </c>
      <c r="F331" s="227" t="s">
        <v>170</v>
      </c>
      <c r="H331" s="228">
        <v>64.668999999999997</v>
      </c>
      <c r="I331" s="229"/>
      <c r="L331" s="224"/>
      <c r="M331" s="230"/>
      <c r="N331" s="231"/>
      <c r="O331" s="231"/>
      <c r="P331" s="231"/>
      <c r="Q331" s="231"/>
      <c r="R331" s="231"/>
      <c r="S331" s="231"/>
      <c r="T331" s="232"/>
      <c r="AT331" s="233" t="s">
        <v>163</v>
      </c>
      <c r="AU331" s="233" t="s">
        <v>89</v>
      </c>
      <c r="AV331" s="15" t="s">
        <v>159</v>
      </c>
      <c r="AW331" s="15" t="s">
        <v>42</v>
      </c>
      <c r="AX331" s="15" t="s">
        <v>45</v>
      </c>
      <c r="AY331" s="233" t="s">
        <v>152</v>
      </c>
    </row>
    <row r="332" spans="2:65" s="1" customFormat="1" ht="31.5" customHeight="1">
      <c r="B332" s="183"/>
      <c r="C332" s="184" t="s">
        <v>457</v>
      </c>
      <c r="D332" s="184" t="s">
        <v>154</v>
      </c>
      <c r="E332" s="185" t="s">
        <v>1046</v>
      </c>
      <c r="F332" s="186" t="s">
        <v>1047</v>
      </c>
      <c r="G332" s="187" t="s">
        <v>247</v>
      </c>
      <c r="H332" s="188">
        <v>4.41</v>
      </c>
      <c r="I332" s="189"/>
      <c r="J332" s="190">
        <f>ROUND(I332*H332,2)</f>
        <v>0</v>
      </c>
      <c r="K332" s="186" t="s">
        <v>158</v>
      </c>
      <c r="L332" s="43"/>
      <c r="M332" s="191" t="s">
        <v>5</v>
      </c>
      <c r="N332" s="192" t="s">
        <v>53</v>
      </c>
      <c r="O332" s="44"/>
      <c r="P332" s="193">
        <f>O332*H332</f>
        <v>0</v>
      </c>
      <c r="Q332" s="193">
        <v>2.1000000000000001E-2</v>
      </c>
      <c r="R332" s="193">
        <f>Q332*H332</f>
        <v>9.2610000000000012E-2</v>
      </c>
      <c r="S332" s="193">
        <v>0</v>
      </c>
      <c r="T332" s="194">
        <f>S332*H332</f>
        <v>0</v>
      </c>
      <c r="AR332" s="25" t="s">
        <v>159</v>
      </c>
      <c r="AT332" s="25" t="s">
        <v>154</v>
      </c>
      <c r="AU332" s="25" t="s">
        <v>89</v>
      </c>
      <c r="AY332" s="25" t="s">
        <v>152</v>
      </c>
      <c r="BE332" s="195">
        <f>IF(N332="základní",J332,0)</f>
        <v>0</v>
      </c>
      <c r="BF332" s="195">
        <f>IF(N332="snížená",J332,0)</f>
        <v>0</v>
      </c>
      <c r="BG332" s="195">
        <f>IF(N332="zákl. přenesená",J332,0)</f>
        <v>0</v>
      </c>
      <c r="BH332" s="195">
        <f>IF(N332="sníž. přenesená",J332,0)</f>
        <v>0</v>
      </c>
      <c r="BI332" s="195">
        <f>IF(N332="nulová",J332,0)</f>
        <v>0</v>
      </c>
      <c r="BJ332" s="25" t="s">
        <v>45</v>
      </c>
      <c r="BK332" s="195">
        <f>ROUND(I332*H332,2)</f>
        <v>0</v>
      </c>
      <c r="BL332" s="25" t="s">
        <v>159</v>
      </c>
      <c r="BM332" s="25" t="s">
        <v>1048</v>
      </c>
    </row>
    <row r="333" spans="2:65" s="1" customFormat="1" ht="67.5">
      <c r="B333" s="43"/>
      <c r="D333" s="196" t="s">
        <v>161</v>
      </c>
      <c r="F333" s="197" t="s">
        <v>1049</v>
      </c>
      <c r="I333" s="198"/>
      <c r="L333" s="43"/>
      <c r="M333" s="199"/>
      <c r="N333" s="44"/>
      <c r="O333" s="44"/>
      <c r="P333" s="44"/>
      <c r="Q333" s="44"/>
      <c r="R333" s="44"/>
      <c r="S333" s="44"/>
      <c r="T333" s="72"/>
      <c r="AT333" s="25" t="s">
        <v>161</v>
      </c>
      <c r="AU333" s="25" t="s">
        <v>89</v>
      </c>
    </row>
    <row r="334" spans="2:65" s="12" customFormat="1">
      <c r="B334" s="200"/>
      <c r="D334" s="196" t="s">
        <v>163</v>
      </c>
      <c r="E334" s="201" t="s">
        <v>5</v>
      </c>
      <c r="F334" s="202" t="s">
        <v>879</v>
      </c>
      <c r="H334" s="203" t="s">
        <v>5</v>
      </c>
      <c r="I334" s="204"/>
      <c r="L334" s="200"/>
      <c r="M334" s="205"/>
      <c r="N334" s="206"/>
      <c r="O334" s="206"/>
      <c r="P334" s="206"/>
      <c r="Q334" s="206"/>
      <c r="R334" s="206"/>
      <c r="S334" s="206"/>
      <c r="T334" s="207"/>
      <c r="AT334" s="203" t="s">
        <v>163</v>
      </c>
      <c r="AU334" s="203" t="s">
        <v>89</v>
      </c>
      <c r="AV334" s="12" t="s">
        <v>45</v>
      </c>
      <c r="AW334" s="12" t="s">
        <v>42</v>
      </c>
      <c r="AX334" s="12" t="s">
        <v>82</v>
      </c>
      <c r="AY334" s="203" t="s">
        <v>152</v>
      </c>
    </row>
    <row r="335" spans="2:65" s="12" customFormat="1">
      <c r="B335" s="200"/>
      <c r="D335" s="196" t="s">
        <v>163</v>
      </c>
      <c r="E335" s="201" t="s">
        <v>5</v>
      </c>
      <c r="F335" s="202" t="s">
        <v>880</v>
      </c>
      <c r="H335" s="203" t="s">
        <v>5</v>
      </c>
      <c r="I335" s="204"/>
      <c r="L335" s="200"/>
      <c r="M335" s="205"/>
      <c r="N335" s="206"/>
      <c r="O335" s="206"/>
      <c r="P335" s="206"/>
      <c r="Q335" s="206"/>
      <c r="R335" s="206"/>
      <c r="S335" s="206"/>
      <c r="T335" s="207"/>
      <c r="AT335" s="203" t="s">
        <v>163</v>
      </c>
      <c r="AU335" s="203" t="s">
        <v>89</v>
      </c>
      <c r="AV335" s="12" t="s">
        <v>45</v>
      </c>
      <c r="AW335" s="12" t="s">
        <v>42</v>
      </c>
      <c r="AX335" s="12" t="s">
        <v>82</v>
      </c>
      <c r="AY335" s="203" t="s">
        <v>152</v>
      </c>
    </row>
    <row r="336" spans="2:65" s="13" customFormat="1">
      <c r="B336" s="208"/>
      <c r="D336" s="196" t="s">
        <v>163</v>
      </c>
      <c r="E336" s="209" t="s">
        <v>5</v>
      </c>
      <c r="F336" s="210" t="s">
        <v>1038</v>
      </c>
      <c r="H336" s="211">
        <v>4.41</v>
      </c>
      <c r="I336" s="212"/>
      <c r="L336" s="208"/>
      <c r="M336" s="213"/>
      <c r="N336" s="214"/>
      <c r="O336" s="214"/>
      <c r="P336" s="214"/>
      <c r="Q336" s="214"/>
      <c r="R336" s="214"/>
      <c r="S336" s="214"/>
      <c r="T336" s="215"/>
      <c r="AT336" s="209" t="s">
        <v>163</v>
      </c>
      <c r="AU336" s="209" t="s">
        <v>89</v>
      </c>
      <c r="AV336" s="13" t="s">
        <v>89</v>
      </c>
      <c r="AW336" s="13" t="s">
        <v>42</v>
      </c>
      <c r="AX336" s="13" t="s">
        <v>82</v>
      </c>
      <c r="AY336" s="209" t="s">
        <v>152</v>
      </c>
    </row>
    <row r="337" spans="2:65" s="15" customFormat="1">
      <c r="B337" s="224"/>
      <c r="D337" s="225" t="s">
        <v>163</v>
      </c>
      <c r="E337" s="226" t="s">
        <v>5</v>
      </c>
      <c r="F337" s="227" t="s">
        <v>170</v>
      </c>
      <c r="H337" s="228">
        <v>4.41</v>
      </c>
      <c r="I337" s="229"/>
      <c r="L337" s="224"/>
      <c r="M337" s="230"/>
      <c r="N337" s="231"/>
      <c r="O337" s="231"/>
      <c r="P337" s="231"/>
      <c r="Q337" s="231"/>
      <c r="R337" s="231"/>
      <c r="S337" s="231"/>
      <c r="T337" s="232"/>
      <c r="AT337" s="233" t="s">
        <v>163</v>
      </c>
      <c r="AU337" s="233" t="s">
        <v>89</v>
      </c>
      <c r="AV337" s="15" t="s">
        <v>159</v>
      </c>
      <c r="AW337" s="15" t="s">
        <v>42</v>
      </c>
      <c r="AX337" s="15" t="s">
        <v>45</v>
      </c>
      <c r="AY337" s="233" t="s">
        <v>152</v>
      </c>
    </row>
    <row r="338" spans="2:65" s="1" customFormat="1" ht="31.5" customHeight="1">
      <c r="B338" s="183"/>
      <c r="C338" s="184" t="s">
        <v>464</v>
      </c>
      <c r="D338" s="184" t="s">
        <v>154</v>
      </c>
      <c r="E338" s="185" t="s">
        <v>1050</v>
      </c>
      <c r="F338" s="186" t="s">
        <v>1051</v>
      </c>
      <c r="G338" s="187" t="s">
        <v>157</v>
      </c>
      <c r="H338" s="188">
        <v>0.72299999999999998</v>
      </c>
      <c r="I338" s="189"/>
      <c r="J338" s="190">
        <f>ROUND(I338*H338,2)</f>
        <v>0</v>
      </c>
      <c r="K338" s="186" t="s">
        <v>158</v>
      </c>
      <c r="L338" s="43"/>
      <c r="M338" s="191" t="s">
        <v>5</v>
      </c>
      <c r="N338" s="192" t="s">
        <v>53</v>
      </c>
      <c r="O338" s="44"/>
      <c r="P338" s="193">
        <f>O338*H338</f>
        <v>0</v>
      </c>
      <c r="Q338" s="193">
        <v>2.45329</v>
      </c>
      <c r="R338" s="193">
        <f>Q338*H338</f>
        <v>1.7737286699999999</v>
      </c>
      <c r="S338" s="193">
        <v>0</v>
      </c>
      <c r="T338" s="194">
        <f>S338*H338</f>
        <v>0</v>
      </c>
      <c r="AR338" s="25" t="s">
        <v>159</v>
      </c>
      <c r="AT338" s="25" t="s">
        <v>154</v>
      </c>
      <c r="AU338" s="25" t="s">
        <v>89</v>
      </c>
      <c r="AY338" s="25" t="s">
        <v>152</v>
      </c>
      <c r="BE338" s="195">
        <f>IF(N338="základní",J338,0)</f>
        <v>0</v>
      </c>
      <c r="BF338" s="195">
        <f>IF(N338="snížená",J338,0)</f>
        <v>0</v>
      </c>
      <c r="BG338" s="195">
        <f>IF(N338="zákl. přenesená",J338,0)</f>
        <v>0</v>
      </c>
      <c r="BH338" s="195">
        <f>IF(N338="sníž. přenesená",J338,0)</f>
        <v>0</v>
      </c>
      <c r="BI338" s="195">
        <f>IF(N338="nulová",J338,0)</f>
        <v>0</v>
      </c>
      <c r="BJ338" s="25" t="s">
        <v>45</v>
      </c>
      <c r="BK338" s="195">
        <f>ROUND(I338*H338,2)</f>
        <v>0</v>
      </c>
      <c r="BL338" s="25" t="s">
        <v>159</v>
      </c>
      <c r="BM338" s="25" t="s">
        <v>1052</v>
      </c>
    </row>
    <row r="339" spans="2:65" s="1" customFormat="1" ht="189">
      <c r="B339" s="43"/>
      <c r="D339" s="196" t="s">
        <v>161</v>
      </c>
      <c r="F339" s="197" t="s">
        <v>1053</v>
      </c>
      <c r="I339" s="198"/>
      <c r="L339" s="43"/>
      <c r="M339" s="199"/>
      <c r="N339" s="44"/>
      <c r="O339" s="44"/>
      <c r="P339" s="44"/>
      <c r="Q339" s="44"/>
      <c r="R339" s="44"/>
      <c r="S339" s="44"/>
      <c r="T339" s="72"/>
      <c r="AT339" s="25" t="s">
        <v>161</v>
      </c>
      <c r="AU339" s="25" t="s">
        <v>89</v>
      </c>
    </row>
    <row r="340" spans="2:65" s="12" customFormat="1">
      <c r="B340" s="200"/>
      <c r="D340" s="196" t="s">
        <v>163</v>
      </c>
      <c r="E340" s="201" t="s">
        <v>5</v>
      </c>
      <c r="F340" s="202" t="s">
        <v>1054</v>
      </c>
      <c r="H340" s="203" t="s">
        <v>5</v>
      </c>
      <c r="I340" s="204"/>
      <c r="L340" s="200"/>
      <c r="M340" s="205"/>
      <c r="N340" s="206"/>
      <c r="O340" s="206"/>
      <c r="P340" s="206"/>
      <c r="Q340" s="206"/>
      <c r="R340" s="206"/>
      <c r="S340" s="206"/>
      <c r="T340" s="207"/>
      <c r="AT340" s="203" t="s">
        <v>163</v>
      </c>
      <c r="AU340" s="203" t="s">
        <v>89</v>
      </c>
      <c r="AV340" s="12" t="s">
        <v>45</v>
      </c>
      <c r="AW340" s="12" t="s">
        <v>42</v>
      </c>
      <c r="AX340" s="12" t="s">
        <v>82</v>
      </c>
      <c r="AY340" s="203" t="s">
        <v>152</v>
      </c>
    </row>
    <row r="341" spans="2:65" s="13" customFormat="1">
      <c r="B341" s="208"/>
      <c r="D341" s="196" t="s">
        <v>163</v>
      </c>
      <c r="E341" s="209" t="s">
        <v>5</v>
      </c>
      <c r="F341" s="210" t="s">
        <v>1055</v>
      </c>
      <c r="H341" s="211">
        <v>0.72299999999999998</v>
      </c>
      <c r="I341" s="212"/>
      <c r="L341" s="208"/>
      <c r="M341" s="213"/>
      <c r="N341" s="214"/>
      <c r="O341" s="214"/>
      <c r="P341" s="214"/>
      <c r="Q341" s="214"/>
      <c r="R341" s="214"/>
      <c r="S341" s="214"/>
      <c r="T341" s="215"/>
      <c r="AT341" s="209" t="s">
        <v>163</v>
      </c>
      <c r="AU341" s="209" t="s">
        <v>89</v>
      </c>
      <c r="AV341" s="13" t="s">
        <v>89</v>
      </c>
      <c r="AW341" s="13" t="s">
        <v>42</v>
      </c>
      <c r="AX341" s="13" t="s">
        <v>82</v>
      </c>
      <c r="AY341" s="209" t="s">
        <v>152</v>
      </c>
    </row>
    <row r="342" spans="2:65" s="15" customFormat="1">
      <c r="B342" s="224"/>
      <c r="D342" s="225" t="s">
        <v>163</v>
      </c>
      <c r="E342" s="226" t="s">
        <v>5</v>
      </c>
      <c r="F342" s="227" t="s">
        <v>170</v>
      </c>
      <c r="H342" s="228">
        <v>0.72299999999999998</v>
      </c>
      <c r="I342" s="229"/>
      <c r="L342" s="224"/>
      <c r="M342" s="230"/>
      <c r="N342" s="231"/>
      <c r="O342" s="231"/>
      <c r="P342" s="231"/>
      <c r="Q342" s="231"/>
      <c r="R342" s="231"/>
      <c r="S342" s="231"/>
      <c r="T342" s="232"/>
      <c r="AT342" s="233" t="s">
        <v>163</v>
      </c>
      <c r="AU342" s="233" t="s">
        <v>89</v>
      </c>
      <c r="AV342" s="15" t="s">
        <v>159</v>
      </c>
      <c r="AW342" s="15" t="s">
        <v>42</v>
      </c>
      <c r="AX342" s="15" t="s">
        <v>45</v>
      </c>
      <c r="AY342" s="233" t="s">
        <v>152</v>
      </c>
    </row>
    <row r="343" spans="2:65" s="1" customFormat="1" ht="31.5" customHeight="1">
      <c r="B343" s="183"/>
      <c r="C343" s="184" t="s">
        <v>473</v>
      </c>
      <c r="D343" s="184" t="s">
        <v>154</v>
      </c>
      <c r="E343" s="185" t="s">
        <v>1056</v>
      </c>
      <c r="F343" s="186" t="s">
        <v>1057</v>
      </c>
      <c r="G343" s="187" t="s">
        <v>157</v>
      </c>
      <c r="H343" s="188">
        <v>0.72299999999999998</v>
      </c>
      <c r="I343" s="189"/>
      <c r="J343" s="190">
        <f>ROUND(I343*H343,2)</f>
        <v>0</v>
      </c>
      <c r="K343" s="186" t="s">
        <v>158</v>
      </c>
      <c r="L343" s="43"/>
      <c r="M343" s="191" t="s">
        <v>5</v>
      </c>
      <c r="N343" s="192" t="s">
        <v>53</v>
      </c>
      <c r="O343" s="44"/>
      <c r="P343" s="193">
        <f>O343*H343</f>
        <v>0</v>
      </c>
      <c r="Q343" s="193">
        <v>0</v>
      </c>
      <c r="R343" s="193">
        <f>Q343*H343</f>
        <v>0</v>
      </c>
      <c r="S343" s="193">
        <v>0</v>
      </c>
      <c r="T343" s="194">
        <f>S343*H343</f>
        <v>0</v>
      </c>
      <c r="AR343" s="25" t="s">
        <v>159</v>
      </c>
      <c r="AT343" s="25" t="s">
        <v>154</v>
      </c>
      <c r="AU343" s="25" t="s">
        <v>89</v>
      </c>
      <c r="AY343" s="25" t="s">
        <v>152</v>
      </c>
      <c r="BE343" s="195">
        <f>IF(N343="základní",J343,0)</f>
        <v>0</v>
      </c>
      <c r="BF343" s="195">
        <f>IF(N343="snížená",J343,0)</f>
        <v>0</v>
      </c>
      <c r="BG343" s="195">
        <f>IF(N343="zákl. přenesená",J343,0)</f>
        <v>0</v>
      </c>
      <c r="BH343" s="195">
        <f>IF(N343="sníž. přenesená",J343,0)</f>
        <v>0</v>
      </c>
      <c r="BI343" s="195">
        <f>IF(N343="nulová",J343,0)</f>
        <v>0</v>
      </c>
      <c r="BJ343" s="25" t="s">
        <v>45</v>
      </c>
      <c r="BK343" s="195">
        <f>ROUND(I343*H343,2)</f>
        <v>0</v>
      </c>
      <c r="BL343" s="25" t="s">
        <v>159</v>
      </c>
      <c r="BM343" s="25" t="s">
        <v>1058</v>
      </c>
    </row>
    <row r="344" spans="2:65" s="1" customFormat="1" ht="81">
      <c r="B344" s="43"/>
      <c r="D344" s="225" t="s">
        <v>161</v>
      </c>
      <c r="F344" s="236" t="s">
        <v>1059</v>
      </c>
      <c r="I344" s="198"/>
      <c r="L344" s="43"/>
      <c r="M344" s="199"/>
      <c r="N344" s="44"/>
      <c r="O344" s="44"/>
      <c r="P344" s="44"/>
      <c r="Q344" s="44"/>
      <c r="R344" s="44"/>
      <c r="S344" s="44"/>
      <c r="T344" s="72"/>
      <c r="AT344" s="25" t="s">
        <v>161</v>
      </c>
      <c r="AU344" s="25" t="s">
        <v>89</v>
      </c>
    </row>
    <row r="345" spans="2:65" s="1" customFormat="1" ht="31.5" customHeight="1">
      <c r="B345" s="183"/>
      <c r="C345" s="184" t="s">
        <v>481</v>
      </c>
      <c r="D345" s="184" t="s">
        <v>154</v>
      </c>
      <c r="E345" s="185" t="s">
        <v>1060</v>
      </c>
      <c r="F345" s="186" t="s">
        <v>1061</v>
      </c>
      <c r="G345" s="187" t="s">
        <v>157</v>
      </c>
      <c r="H345" s="188">
        <v>0.72299999999999998</v>
      </c>
      <c r="I345" s="189"/>
      <c r="J345" s="190">
        <f>ROUND(I345*H345,2)</f>
        <v>0</v>
      </c>
      <c r="K345" s="186" t="s">
        <v>158</v>
      </c>
      <c r="L345" s="43"/>
      <c r="M345" s="191" t="s">
        <v>5</v>
      </c>
      <c r="N345" s="192" t="s">
        <v>53</v>
      </c>
      <c r="O345" s="44"/>
      <c r="P345" s="193">
        <f>O345*H345</f>
        <v>0</v>
      </c>
      <c r="Q345" s="193">
        <v>0</v>
      </c>
      <c r="R345" s="193">
        <f>Q345*H345</f>
        <v>0</v>
      </c>
      <c r="S345" s="193">
        <v>0</v>
      </c>
      <c r="T345" s="194">
        <f>S345*H345</f>
        <v>0</v>
      </c>
      <c r="AR345" s="25" t="s">
        <v>159</v>
      </c>
      <c r="AT345" s="25" t="s">
        <v>154</v>
      </c>
      <c r="AU345" s="25" t="s">
        <v>89</v>
      </c>
      <c r="AY345" s="25" t="s">
        <v>152</v>
      </c>
      <c r="BE345" s="195">
        <f>IF(N345="základní",J345,0)</f>
        <v>0</v>
      </c>
      <c r="BF345" s="195">
        <f>IF(N345="snížená",J345,0)</f>
        <v>0</v>
      </c>
      <c r="BG345" s="195">
        <f>IF(N345="zákl. přenesená",J345,0)</f>
        <v>0</v>
      </c>
      <c r="BH345" s="195">
        <f>IF(N345="sníž. přenesená",J345,0)</f>
        <v>0</v>
      </c>
      <c r="BI345" s="195">
        <f>IF(N345="nulová",J345,0)</f>
        <v>0</v>
      </c>
      <c r="BJ345" s="25" t="s">
        <v>45</v>
      </c>
      <c r="BK345" s="195">
        <f>ROUND(I345*H345,2)</f>
        <v>0</v>
      </c>
      <c r="BL345" s="25" t="s">
        <v>159</v>
      </c>
      <c r="BM345" s="25" t="s">
        <v>1062</v>
      </c>
    </row>
    <row r="346" spans="2:65" s="1" customFormat="1" ht="81">
      <c r="B346" s="43"/>
      <c r="D346" s="225" t="s">
        <v>161</v>
      </c>
      <c r="F346" s="236" t="s">
        <v>1059</v>
      </c>
      <c r="I346" s="198"/>
      <c r="L346" s="43"/>
      <c r="M346" s="199"/>
      <c r="N346" s="44"/>
      <c r="O346" s="44"/>
      <c r="P346" s="44"/>
      <c r="Q346" s="44"/>
      <c r="R346" s="44"/>
      <c r="S346" s="44"/>
      <c r="T346" s="72"/>
      <c r="AT346" s="25" t="s">
        <v>161</v>
      </c>
      <c r="AU346" s="25" t="s">
        <v>89</v>
      </c>
    </row>
    <row r="347" spans="2:65" s="1" customFormat="1" ht="31.5" customHeight="1">
      <c r="B347" s="183"/>
      <c r="C347" s="184" t="s">
        <v>492</v>
      </c>
      <c r="D347" s="184" t="s">
        <v>154</v>
      </c>
      <c r="E347" s="185" t="s">
        <v>1063</v>
      </c>
      <c r="F347" s="186" t="s">
        <v>1064</v>
      </c>
      <c r="G347" s="187" t="s">
        <v>157</v>
      </c>
      <c r="H347" s="188">
        <v>0.72299999999999998</v>
      </c>
      <c r="I347" s="189"/>
      <c r="J347" s="190">
        <f>ROUND(I347*H347,2)</f>
        <v>0</v>
      </c>
      <c r="K347" s="186" t="s">
        <v>158</v>
      </c>
      <c r="L347" s="43"/>
      <c r="M347" s="191" t="s">
        <v>5</v>
      </c>
      <c r="N347" s="192" t="s">
        <v>53</v>
      </c>
      <c r="O347" s="44"/>
      <c r="P347" s="193">
        <f>O347*H347</f>
        <v>0</v>
      </c>
      <c r="Q347" s="193">
        <v>0</v>
      </c>
      <c r="R347" s="193">
        <f>Q347*H347</f>
        <v>0</v>
      </c>
      <c r="S347" s="193">
        <v>0</v>
      </c>
      <c r="T347" s="194">
        <f>S347*H347</f>
        <v>0</v>
      </c>
      <c r="AR347" s="25" t="s">
        <v>159</v>
      </c>
      <c r="AT347" s="25" t="s">
        <v>154</v>
      </c>
      <c r="AU347" s="25" t="s">
        <v>89</v>
      </c>
      <c r="AY347" s="25" t="s">
        <v>152</v>
      </c>
      <c r="BE347" s="195">
        <f>IF(N347="základní",J347,0)</f>
        <v>0</v>
      </c>
      <c r="BF347" s="195">
        <f>IF(N347="snížená",J347,0)</f>
        <v>0</v>
      </c>
      <c r="BG347" s="195">
        <f>IF(N347="zákl. přenesená",J347,0)</f>
        <v>0</v>
      </c>
      <c r="BH347" s="195">
        <f>IF(N347="sníž. přenesená",J347,0)</f>
        <v>0</v>
      </c>
      <c r="BI347" s="195">
        <f>IF(N347="nulová",J347,0)</f>
        <v>0</v>
      </c>
      <c r="BJ347" s="25" t="s">
        <v>45</v>
      </c>
      <c r="BK347" s="195">
        <f>ROUND(I347*H347,2)</f>
        <v>0</v>
      </c>
      <c r="BL347" s="25" t="s">
        <v>159</v>
      </c>
      <c r="BM347" s="25" t="s">
        <v>1065</v>
      </c>
    </row>
    <row r="348" spans="2:65" s="1" customFormat="1" ht="81">
      <c r="B348" s="43"/>
      <c r="D348" s="225" t="s">
        <v>161</v>
      </c>
      <c r="F348" s="236" t="s">
        <v>1059</v>
      </c>
      <c r="I348" s="198"/>
      <c r="L348" s="43"/>
      <c r="M348" s="199"/>
      <c r="N348" s="44"/>
      <c r="O348" s="44"/>
      <c r="P348" s="44"/>
      <c r="Q348" s="44"/>
      <c r="R348" s="44"/>
      <c r="S348" s="44"/>
      <c r="T348" s="72"/>
      <c r="AT348" s="25" t="s">
        <v>161</v>
      </c>
      <c r="AU348" s="25" t="s">
        <v>89</v>
      </c>
    </row>
    <row r="349" spans="2:65" s="1" customFormat="1" ht="22.5" customHeight="1">
      <c r="B349" s="183"/>
      <c r="C349" s="184" t="s">
        <v>497</v>
      </c>
      <c r="D349" s="184" t="s">
        <v>154</v>
      </c>
      <c r="E349" s="185" t="s">
        <v>384</v>
      </c>
      <c r="F349" s="186" t="s">
        <v>385</v>
      </c>
      <c r="G349" s="187" t="s">
        <v>193</v>
      </c>
      <c r="H349" s="188">
        <v>4.9000000000000002E-2</v>
      </c>
      <c r="I349" s="189"/>
      <c r="J349" s="190">
        <f>ROUND(I349*H349,2)</f>
        <v>0</v>
      </c>
      <c r="K349" s="186" t="s">
        <v>158</v>
      </c>
      <c r="L349" s="43"/>
      <c r="M349" s="191" t="s">
        <v>5</v>
      </c>
      <c r="N349" s="192" t="s">
        <v>53</v>
      </c>
      <c r="O349" s="44"/>
      <c r="P349" s="193">
        <f>O349*H349</f>
        <v>0</v>
      </c>
      <c r="Q349" s="193">
        <v>1.0530600000000001</v>
      </c>
      <c r="R349" s="193">
        <f>Q349*H349</f>
        <v>5.1599940000000004E-2</v>
      </c>
      <c r="S349" s="193">
        <v>0</v>
      </c>
      <c r="T349" s="194">
        <f>S349*H349</f>
        <v>0</v>
      </c>
      <c r="AR349" s="25" t="s">
        <v>159</v>
      </c>
      <c r="AT349" s="25" t="s">
        <v>154</v>
      </c>
      <c r="AU349" s="25" t="s">
        <v>89</v>
      </c>
      <c r="AY349" s="25" t="s">
        <v>152</v>
      </c>
      <c r="BE349" s="195">
        <f>IF(N349="základní",J349,0)</f>
        <v>0</v>
      </c>
      <c r="BF349" s="195">
        <f>IF(N349="snížená",J349,0)</f>
        <v>0</v>
      </c>
      <c r="BG349" s="195">
        <f>IF(N349="zákl. přenesená",J349,0)</f>
        <v>0</v>
      </c>
      <c r="BH349" s="195">
        <f>IF(N349="sníž. přenesená",J349,0)</f>
        <v>0</v>
      </c>
      <c r="BI349" s="195">
        <f>IF(N349="nulová",J349,0)</f>
        <v>0</v>
      </c>
      <c r="BJ349" s="25" t="s">
        <v>45</v>
      </c>
      <c r="BK349" s="195">
        <f>ROUND(I349*H349,2)</f>
        <v>0</v>
      </c>
      <c r="BL349" s="25" t="s">
        <v>159</v>
      </c>
      <c r="BM349" s="25" t="s">
        <v>1066</v>
      </c>
    </row>
    <row r="350" spans="2:65" s="12" customFormat="1">
      <c r="B350" s="200"/>
      <c r="D350" s="196" t="s">
        <v>163</v>
      </c>
      <c r="E350" s="201" t="s">
        <v>5</v>
      </c>
      <c r="F350" s="202" t="s">
        <v>1067</v>
      </c>
      <c r="H350" s="203" t="s">
        <v>5</v>
      </c>
      <c r="I350" s="204"/>
      <c r="L350" s="200"/>
      <c r="M350" s="205"/>
      <c r="N350" s="206"/>
      <c r="O350" s="206"/>
      <c r="P350" s="206"/>
      <c r="Q350" s="206"/>
      <c r="R350" s="206"/>
      <c r="S350" s="206"/>
      <c r="T350" s="207"/>
      <c r="AT350" s="203" t="s">
        <v>163</v>
      </c>
      <c r="AU350" s="203" t="s">
        <v>89</v>
      </c>
      <c r="AV350" s="12" t="s">
        <v>45</v>
      </c>
      <c r="AW350" s="12" t="s">
        <v>42</v>
      </c>
      <c r="AX350" s="12" t="s">
        <v>82</v>
      </c>
      <c r="AY350" s="203" t="s">
        <v>152</v>
      </c>
    </row>
    <row r="351" spans="2:65" s="13" customFormat="1">
      <c r="B351" s="208"/>
      <c r="D351" s="196" t="s">
        <v>163</v>
      </c>
      <c r="E351" s="209" t="s">
        <v>5</v>
      </c>
      <c r="F351" s="210" t="s">
        <v>1068</v>
      </c>
      <c r="H351" s="211">
        <v>3.7999999999999999E-2</v>
      </c>
      <c r="I351" s="212"/>
      <c r="L351" s="208"/>
      <c r="M351" s="213"/>
      <c r="N351" s="214"/>
      <c r="O351" s="214"/>
      <c r="P351" s="214"/>
      <c r="Q351" s="214"/>
      <c r="R351" s="214"/>
      <c r="S351" s="214"/>
      <c r="T351" s="215"/>
      <c r="AT351" s="209" t="s">
        <v>163</v>
      </c>
      <c r="AU351" s="209" t="s">
        <v>89</v>
      </c>
      <c r="AV351" s="13" t="s">
        <v>89</v>
      </c>
      <c r="AW351" s="13" t="s">
        <v>42</v>
      </c>
      <c r="AX351" s="13" t="s">
        <v>82</v>
      </c>
      <c r="AY351" s="209" t="s">
        <v>152</v>
      </c>
    </row>
    <row r="352" spans="2:65" s="13" customFormat="1">
      <c r="B352" s="208"/>
      <c r="D352" s="196" t="s">
        <v>163</v>
      </c>
      <c r="E352" s="209" t="s">
        <v>5</v>
      </c>
      <c r="F352" s="210" t="s">
        <v>1069</v>
      </c>
      <c r="H352" s="211">
        <v>1.0999999999999999E-2</v>
      </c>
      <c r="I352" s="212"/>
      <c r="L352" s="208"/>
      <c r="M352" s="213"/>
      <c r="N352" s="214"/>
      <c r="O352" s="214"/>
      <c r="P352" s="214"/>
      <c r="Q352" s="214"/>
      <c r="R352" s="214"/>
      <c r="S352" s="214"/>
      <c r="T352" s="215"/>
      <c r="AT352" s="209" t="s">
        <v>163</v>
      </c>
      <c r="AU352" s="209" t="s">
        <v>89</v>
      </c>
      <c r="AV352" s="13" t="s">
        <v>89</v>
      </c>
      <c r="AW352" s="13" t="s">
        <v>42</v>
      </c>
      <c r="AX352" s="13" t="s">
        <v>82</v>
      </c>
      <c r="AY352" s="209" t="s">
        <v>152</v>
      </c>
    </row>
    <row r="353" spans="2:65" s="15" customFormat="1">
      <c r="B353" s="224"/>
      <c r="D353" s="225" t="s">
        <v>163</v>
      </c>
      <c r="E353" s="226" t="s">
        <v>5</v>
      </c>
      <c r="F353" s="227" t="s">
        <v>170</v>
      </c>
      <c r="H353" s="228">
        <v>4.9000000000000002E-2</v>
      </c>
      <c r="I353" s="229"/>
      <c r="L353" s="224"/>
      <c r="M353" s="230"/>
      <c r="N353" s="231"/>
      <c r="O353" s="231"/>
      <c r="P353" s="231"/>
      <c r="Q353" s="231"/>
      <c r="R353" s="231"/>
      <c r="S353" s="231"/>
      <c r="T353" s="232"/>
      <c r="AT353" s="233" t="s">
        <v>163</v>
      </c>
      <c r="AU353" s="233" t="s">
        <v>89</v>
      </c>
      <c r="AV353" s="15" t="s">
        <v>159</v>
      </c>
      <c r="AW353" s="15" t="s">
        <v>42</v>
      </c>
      <c r="AX353" s="15" t="s">
        <v>45</v>
      </c>
      <c r="AY353" s="233" t="s">
        <v>152</v>
      </c>
    </row>
    <row r="354" spans="2:65" s="1" customFormat="1" ht="31.5" customHeight="1">
      <c r="B354" s="183"/>
      <c r="C354" s="184" t="s">
        <v>506</v>
      </c>
      <c r="D354" s="184" t="s">
        <v>154</v>
      </c>
      <c r="E354" s="185" t="s">
        <v>1070</v>
      </c>
      <c r="F354" s="186" t="s">
        <v>1071</v>
      </c>
      <c r="G354" s="187" t="s">
        <v>201</v>
      </c>
      <c r="H354" s="188">
        <v>8.82</v>
      </c>
      <c r="I354" s="189"/>
      <c r="J354" s="190">
        <f>ROUND(I354*H354,2)</f>
        <v>0</v>
      </c>
      <c r="K354" s="186" t="s">
        <v>158</v>
      </c>
      <c r="L354" s="43"/>
      <c r="M354" s="191" t="s">
        <v>5</v>
      </c>
      <c r="N354" s="192" t="s">
        <v>53</v>
      </c>
      <c r="O354" s="44"/>
      <c r="P354" s="193">
        <f>O354*H354</f>
        <v>0</v>
      </c>
      <c r="Q354" s="193">
        <v>7.9100000000000004E-3</v>
      </c>
      <c r="R354" s="193">
        <f>Q354*H354</f>
        <v>6.97662E-2</v>
      </c>
      <c r="S354" s="193">
        <v>0</v>
      </c>
      <c r="T354" s="194">
        <f>S354*H354</f>
        <v>0</v>
      </c>
      <c r="AR354" s="25" t="s">
        <v>159</v>
      </c>
      <c r="AT354" s="25" t="s">
        <v>154</v>
      </c>
      <c r="AU354" s="25" t="s">
        <v>89</v>
      </c>
      <c r="AY354" s="25" t="s">
        <v>152</v>
      </c>
      <c r="BE354" s="195">
        <f>IF(N354="základní",J354,0)</f>
        <v>0</v>
      </c>
      <c r="BF354" s="195">
        <f>IF(N354="snížená",J354,0)</f>
        <v>0</v>
      </c>
      <c r="BG354" s="195">
        <f>IF(N354="zákl. přenesená",J354,0)</f>
        <v>0</v>
      </c>
      <c r="BH354" s="195">
        <f>IF(N354="sníž. přenesená",J354,0)</f>
        <v>0</v>
      </c>
      <c r="BI354" s="195">
        <f>IF(N354="nulová",J354,0)</f>
        <v>0</v>
      </c>
      <c r="BJ354" s="25" t="s">
        <v>45</v>
      </c>
      <c r="BK354" s="195">
        <f>ROUND(I354*H354,2)</f>
        <v>0</v>
      </c>
      <c r="BL354" s="25" t="s">
        <v>159</v>
      </c>
      <c r="BM354" s="25" t="s">
        <v>1072</v>
      </c>
    </row>
    <row r="355" spans="2:65" s="12" customFormat="1">
      <c r="B355" s="200"/>
      <c r="D355" s="196" t="s">
        <v>163</v>
      </c>
      <c r="E355" s="201" t="s">
        <v>5</v>
      </c>
      <c r="F355" s="202" t="s">
        <v>1073</v>
      </c>
      <c r="H355" s="203" t="s">
        <v>5</v>
      </c>
      <c r="I355" s="204"/>
      <c r="L355" s="200"/>
      <c r="M355" s="205"/>
      <c r="N355" s="206"/>
      <c r="O355" s="206"/>
      <c r="P355" s="206"/>
      <c r="Q355" s="206"/>
      <c r="R355" s="206"/>
      <c r="S355" s="206"/>
      <c r="T355" s="207"/>
      <c r="AT355" s="203" t="s">
        <v>163</v>
      </c>
      <c r="AU355" s="203" t="s">
        <v>89</v>
      </c>
      <c r="AV355" s="12" t="s">
        <v>45</v>
      </c>
      <c r="AW355" s="12" t="s">
        <v>42</v>
      </c>
      <c r="AX355" s="12" t="s">
        <v>82</v>
      </c>
      <c r="AY355" s="203" t="s">
        <v>152</v>
      </c>
    </row>
    <row r="356" spans="2:65" s="13" customFormat="1">
      <c r="B356" s="208"/>
      <c r="D356" s="196" t="s">
        <v>163</v>
      </c>
      <c r="E356" s="209" t="s">
        <v>5</v>
      </c>
      <c r="F356" s="210" t="s">
        <v>1074</v>
      </c>
      <c r="H356" s="211">
        <v>8.82</v>
      </c>
      <c r="I356" s="212"/>
      <c r="L356" s="208"/>
      <c r="M356" s="213"/>
      <c r="N356" s="214"/>
      <c r="O356" s="214"/>
      <c r="P356" s="214"/>
      <c r="Q356" s="214"/>
      <c r="R356" s="214"/>
      <c r="S356" s="214"/>
      <c r="T356" s="215"/>
      <c r="AT356" s="209" t="s">
        <v>163</v>
      </c>
      <c r="AU356" s="209" t="s">
        <v>89</v>
      </c>
      <c r="AV356" s="13" t="s">
        <v>89</v>
      </c>
      <c r="AW356" s="13" t="s">
        <v>42</v>
      </c>
      <c r="AX356" s="13" t="s">
        <v>82</v>
      </c>
      <c r="AY356" s="209" t="s">
        <v>152</v>
      </c>
    </row>
    <row r="357" spans="2:65" s="15" customFormat="1">
      <c r="B357" s="224"/>
      <c r="D357" s="225" t="s">
        <v>163</v>
      </c>
      <c r="E357" s="226" t="s">
        <v>5</v>
      </c>
      <c r="F357" s="227" t="s">
        <v>170</v>
      </c>
      <c r="H357" s="228">
        <v>8.82</v>
      </c>
      <c r="I357" s="229"/>
      <c r="L357" s="224"/>
      <c r="M357" s="230"/>
      <c r="N357" s="231"/>
      <c r="O357" s="231"/>
      <c r="P357" s="231"/>
      <c r="Q357" s="231"/>
      <c r="R357" s="231"/>
      <c r="S357" s="231"/>
      <c r="T357" s="232"/>
      <c r="AT357" s="233" t="s">
        <v>163</v>
      </c>
      <c r="AU357" s="233" t="s">
        <v>89</v>
      </c>
      <c r="AV357" s="15" t="s">
        <v>159</v>
      </c>
      <c r="AW357" s="15" t="s">
        <v>42</v>
      </c>
      <c r="AX357" s="15" t="s">
        <v>45</v>
      </c>
      <c r="AY357" s="233" t="s">
        <v>152</v>
      </c>
    </row>
    <row r="358" spans="2:65" s="1" customFormat="1" ht="22.5" customHeight="1">
      <c r="B358" s="183"/>
      <c r="C358" s="184" t="s">
        <v>513</v>
      </c>
      <c r="D358" s="184" t="s">
        <v>154</v>
      </c>
      <c r="E358" s="185" t="s">
        <v>1075</v>
      </c>
      <c r="F358" s="186" t="s">
        <v>1076</v>
      </c>
      <c r="G358" s="187" t="s">
        <v>247</v>
      </c>
      <c r="H358" s="188">
        <v>18.27</v>
      </c>
      <c r="I358" s="189"/>
      <c r="J358" s="190">
        <f>ROUND(I358*H358,2)</f>
        <v>0</v>
      </c>
      <c r="K358" s="186" t="s">
        <v>158</v>
      </c>
      <c r="L358" s="43"/>
      <c r="M358" s="191" t="s">
        <v>5</v>
      </c>
      <c r="N358" s="192" t="s">
        <v>53</v>
      </c>
      <c r="O358" s="44"/>
      <c r="P358" s="193">
        <f>O358*H358</f>
        <v>0</v>
      </c>
      <c r="Q358" s="193">
        <v>5.4649999999999997E-2</v>
      </c>
      <c r="R358" s="193">
        <f>Q358*H358</f>
        <v>0.99845549999999994</v>
      </c>
      <c r="S358" s="193">
        <v>0</v>
      </c>
      <c r="T358" s="194">
        <f>S358*H358</f>
        <v>0</v>
      </c>
      <c r="AR358" s="25" t="s">
        <v>159</v>
      </c>
      <c r="AT358" s="25" t="s">
        <v>154</v>
      </c>
      <c r="AU358" s="25" t="s">
        <v>89</v>
      </c>
      <c r="AY358" s="25" t="s">
        <v>152</v>
      </c>
      <c r="BE358" s="195">
        <f>IF(N358="základní",J358,0)</f>
        <v>0</v>
      </c>
      <c r="BF358" s="195">
        <f>IF(N358="snížená",J358,0)</f>
        <v>0</v>
      </c>
      <c r="BG358" s="195">
        <f>IF(N358="zákl. přenesená",J358,0)</f>
        <v>0</v>
      </c>
      <c r="BH358" s="195">
        <f>IF(N358="sníž. přenesená",J358,0)</f>
        <v>0</v>
      </c>
      <c r="BI358" s="195">
        <f>IF(N358="nulová",J358,0)</f>
        <v>0</v>
      </c>
      <c r="BJ358" s="25" t="s">
        <v>45</v>
      </c>
      <c r="BK358" s="195">
        <f>ROUND(I358*H358,2)</f>
        <v>0</v>
      </c>
      <c r="BL358" s="25" t="s">
        <v>159</v>
      </c>
      <c r="BM358" s="25" t="s">
        <v>1077</v>
      </c>
    </row>
    <row r="359" spans="2:65" s="1" customFormat="1" ht="67.5">
      <c r="B359" s="43"/>
      <c r="D359" s="196" t="s">
        <v>161</v>
      </c>
      <c r="F359" s="197" t="s">
        <v>1078</v>
      </c>
      <c r="I359" s="198"/>
      <c r="L359" s="43"/>
      <c r="M359" s="199"/>
      <c r="N359" s="44"/>
      <c r="O359" s="44"/>
      <c r="P359" s="44"/>
      <c r="Q359" s="44"/>
      <c r="R359" s="44"/>
      <c r="S359" s="44"/>
      <c r="T359" s="72"/>
      <c r="AT359" s="25" t="s">
        <v>161</v>
      </c>
      <c r="AU359" s="25" t="s">
        <v>89</v>
      </c>
    </row>
    <row r="360" spans="2:65" s="13" customFormat="1">
      <c r="B360" s="208"/>
      <c r="D360" s="196" t="s">
        <v>163</v>
      </c>
      <c r="E360" s="209" t="s">
        <v>5</v>
      </c>
      <c r="F360" s="210" t="s">
        <v>1079</v>
      </c>
      <c r="H360" s="211">
        <v>16.920000000000002</v>
      </c>
      <c r="I360" s="212"/>
      <c r="L360" s="208"/>
      <c r="M360" s="213"/>
      <c r="N360" s="214"/>
      <c r="O360" s="214"/>
      <c r="P360" s="214"/>
      <c r="Q360" s="214"/>
      <c r="R360" s="214"/>
      <c r="S360" s="214"/>
      <c r="T360" s="215"/>
      <c r="AT360" s="209" t="s">
        <v>163</v>
      </c>
      <c r="AU360" s="209" t="s">
        <v>89</v>
      </c>
      <c r="AV360" s="13" t="s">
        <v>89</v>
      </c>
      <c r="AW360" s="13" t="s">
        <v>42</v>
      </c>
      <c r="AX360" s="13" t="s">
        <v>82</v>
      </c>
      <c r="AY360" s="209" t="s">
        <v>152</v>
      </c>
    </row>
    <row r="361" spans="2:65" s="13" customFormat="1">
      <c r="B361" s="208"/>
      <c r="D361" s="196" t="s">
        <v>163</v>
      </c>
      <c r="E361" s="209" t="s">
        <v>5</v>
      </c>
      <c r="F361" s="210" t="s">
        <v>1080</v>
      </c>
      <c r="H361" s="211">
        <v>1.35</v>
      </c>
      <c r="I361" s="212"/>
      <c r="L361" s="208"/>
      <c r="M361" s="213"/>
      <c r="N361" s="214"/>
      <c r="O361" s="214"/>
      <c r="P361" s="214"/>
      <c r="Q361" s="214"/>
      <c r="R361" s="214"/>
      <c r="S361" s="214"/>
      <c r="T361" s="215"/>
      <c r="AT361" s="209" t="s">
        <v>163</v>
      </c>
      <c r="AU361" s="209" t="s">
        <v>89</v>
      </c>
      <c r="AV361" s="13" t="s">
        <v>89</v>
      </c>
      <c r="AW361" s="13" t="s">
        <v>42</v>
      </c>
      <c r="AX361" s="13" t="s">
        <v>82</v>
      </c>
      <c r="AY361" s="209" t="s">
        <v>152</v>
      </c>
    </row>
    <row r="362" spans="2:65" s="15" customFormat="1">
      <c r="B362" s="224"/>
      <c r="D362" s="225" t="s">
        <v>163</v>
      </c>
      <c r="E362" s="226" t="s">
        <v>5</v>
      </c>
      <c r="F362" s="227" t="s">
        <v>170</v>
      </c>
      <c r="H362" s="228">
        <v>18.27</v>
      </c>
      <c r="I362" s="229"/>
      <c r="L362" s="224"/>
      <c r="M362" s="230"/>
      <c r="N362" s="231"/>
      <c r="O362" s="231"/>
      <c r="P362" s="231"/>
      <c r="Q362" s="231"/>
      <c r="R362" s="231"/>
      <c r="S362" s="231"/>
      <c r="T362" s="232"/>
      <c r="AT362" s="233" t="s">
        <v>163</v>
      </c>
      <c r="AU362" s="233" t="s">
        <v>89</v>
      </c>
      <c r="AV362" s="15" t="s">
        <v>159</v>
      </c>
      <c r="AW362" s="15" t="s">
        <v>42</v>
      </c>
      <c r="AX362" s="15" t="s">
        <v>45</v>
      </c>
      <c r="AY362" s="233" t="s">
        <v>152</v>
      </c>
    </row>
    <row r="363" spans="2:65" s="1" customFormat="1" ht="22.5" customHeight="1">
      <c r="B363" s="183"/>
      <c r="C363" s="184" t="s">
        <v>520</v>
      </c>
      <c r="D363" s="184" t="s">
        <v>154</v>
      </c>
      <c r="E363" s="185" t="s">
        <v>411</v>
      </c>
      <c r="F363" s="186" t="s">
        <v>412</v>
      </c>
      <c r="G363" s="187" t="s">
        <v>247</v>
      </c>
      <c r="H363" s="188">
        <v>29.323</v>
      </c>
      <c r="I363" s="189"/>
      <c r="J363" s="190">
        <f>ROUND(I363*H363,2)</f>
        <v>0</v>
      </c>
      <c r="K363" s="186" t="s">
        <v>158</v>
      </c>
      <c r="L363" s="43"/>
      <c r="M363" s="191" t="s">
        <v>5</v>
      </c>
      <c r="N363" s="192" t="s">
        <v>53</v>
      </c>
      <c r="O363" s="44"/>
      <c r="P363" s="193">
        <f>O363*H363</f>
        <v>0</v>
      </c>
      <c r="Q363" s="193">
        <v>0</v>
      </c>
      <c r="R363" s="193">
        <f>Q363*H363</f>
        <v>0</v>
      </c>
      <c r="S363" s="193">
        <v>0</v>
      </c>
      <c r="T363" s="194">
        <f>S363*H363</f>
        <v>0</v>
      </c>
      <c r="AR363" s="25" t="s">
        <v>159</v>
      </c>
      <c r="AT363" s="25" t="s">
        <v>154</v>
      </c>
      <c r="AU363" s="25" t="s">
        <v>89</v>
      </c>
      <c r="AY363" s="25" t="s">
        <v>152</v>
      </c>
      <c r="BE363" s="195">
        <f>IF(N363="základní",J363,0)</f>
        <v>0</v>
      </c>
      <c r="BF363" s="195">
        <f>IF(N363="snížená",J363,0)</f>
        <v>0</v>
      </c>
      <c r="BG363" s="195">
        <f>IF(N363="zákl. přenesená",J363,0)</f>
        <v>0</v>
      </c>
      <c r="BH363" s="195">
        <f>IF(N363="sníž. přenesená",J363,0)</f>
        <v>0</v>
      </c>
      <c r="BI363" s="195">
        <f>IF(N363="nulová",J363,0)</f>
        <v>0</v>
      </c>
      <c r="BJ363" s="25" t="s">
        <v>45</v>
      </c>
      <c r="BK363" s="195">
        <f>ROUND(I363*H363,2)</f>
        <v>0</v>
      </c>
      <c r="BL363" s="25" t="s">
        <v>159</v>
      </c>
      <c r="BM363" s="25" t="s">
        <v>1081</v>
      </c>
    </row>
    <row r="364" spans="2:65" s="12" customFormat="1">
      <c r="B364" s="200"/>
      <c r="D364" s="196" t="s">
        <v>163</v>
      </c>
      <c r="E364" s="201" t="s">
        <v>5</v>
      </c>
      <c r="F364" s="202" t="s">
        <v>1082</v>
      </c>
      <c r="H364" s="203" t="s">
        <v>5</v>
      </c>
      <c r="I364" s="204"/>
      <c r="L364" s="200"/>
      <c r="M364" s="205"/>
      <c r="N364" s="206"/>
      <c r="O364" s="206"/>
      <c r="P364" s="206"/>
      <c r="Q364" s="206"/>
      <c r="R364" s="206"/>
      <c r="S364" s="206"/>
      <c r="T364" s="207"/>
      <c r="AT364" s="203" t="s">
        <v>163</v>
      </c>
      <c r="AU364" s="203" t="s">
        <v>89</v>
      </c>
      <c r="AV364" s="12" t="s">
        <v>45</v>
      </c>
      <c r="AW364" s="12" t="s">
        <v>42</v>
      </c>
      <c r="AX364" s="12" t="s">
        <v>82</v>
      </c>
      <c r="AY364" s="203" t="s">
        <v>152</v>
      </c>
    </row>
    <row r="365" spans="2:65" s="12" customFormat="1">
      <c r="B365" s="200"/>
      <c r="D365" s="196" t="s">
        <v>163</v>
      </c>
      <c r="E365" s="201" t="s">
        <v>5</v>
      </c>
      <c r="F365" s="202" t="s">
        <v>1083</v>
      </c>
      <c r="H365" s="203" t="s">
        <v>5</v>
      </c>
      <c r="I365" s="204"/>
      <c r="L365" s="200"/>
      <c r="M365" s="205"/>
      <c r="N365" s="206"/>
      <c r="O365" s="206"/>
      <c r="P365" s="206"/>
      <c r="Q365" s="206"/>
      <c r="R365" s="206"/>
      <c r="S365" s="206"/>
      <c r="T365" s="207"/>
      <c r="AT365" s="203" t="s">
        <v>163</v>
      </c>
      <c r="AU365" s="203" t="s">
        <v>89</v>
      </c>
      <c r="AV365" s="12" t="s">
        <v>45</v>
      </c>
      <c r="AW365" s="12" t="s">
        <v>42</v>
      </c>
      <c r="AX365" s="12" t="s">
        <v>82</v>
      </c>
      <c r="AY365" s="203" t="s">
        <v>152</v>
      </c>
    </row>
    <row r="366" spans="2:65" s="13" customFormat="1">
      <c r="B366" s="208"/>
      <c r="D366" s="196" t="s">
        <v>163</v>
      </c>
      <c r="E366" s="209" t="s">
        <v>5</v>
      </c>
      <c r="F366" s="210" t="s">
        <v>1084</v>
      </c>
      <c r="H366" s="211">
        <v>6.2329999999999997</v>
      </c>
      <c r="I366" s="212"/>
      <c r="L366" s="208"/>
      <c r="M366" s="213"/>
      <c r="N366" s="214"/>
      <c r="O366" s="214"/>
      <c r="P366" s="214"/>
      <c r="Q366" s="214"/>
      <c r="R366" s="214"/>
      <c r="S366" s="214"/>
      <c r="T366" s="215"/>
      <c r="AT366" s="209" t="s">
        <v>163</v>
      </c>
      <c r="AU366" s="209" t="s">
        <v>89</v>
      </c>
      <c r="AV366" s="13" t="s">
        <v>89</v>
      </c>
      <c r="AW366" s="13" t="s">
        <v>42</v>
      </c>
      <c r="AX366" s="13" t="s">
        <v>82</v>
      </c>
      <c r="AY366" s="209" t="s">
        <v>152</v>
      </c>
    </row>
    <row r="367" spans="2:65" s="12" customFormat="1">
      <c r="B367" s="200"/>
      <c r="D367" s="196" t="s">
        <v>163</v>
      </c>
      <c r="E367" s="201" t="s">
        <v>5</v>
      </c>
      <c r="F367" s="202" t="s">
        <v>1085</v>
      </c>
      <c r="H367" s="203" t="s">
        <v>5</v>
      </c>
      <c r="I367" s="204"/>
      <c r="L367" s="200"/>
      <c r="M367" s="205"/>
      <c r="N367" s="206"/>
      <c r="O367" s="206"/>
      <c r="P367" s="206"/>
      <c r="Q367" s="206"/>
      <c r="R367" s="206"/>
      <c r="S367" s="206"/>
      <c r="T367" s="207"/>
      <c r="AT367" s="203" t="s">
        <v>163</v>
      </c>
      <c r="AU367" s="203" t="s">
        <v>89</v>
      </c>
      <c r="AV367" s="12" t="s">
        <v>45</v>
      </c>
      <c r="AW367" s="12" t="s">
        <v>42</v>
      </c>
      <c r="AX367" s="12" t="s">
        <v>82</v>
      </c>
      <c r="AY367" s="203" t="s">
        <v>152</v>
      </c>
    </row>
    <row r="368" spans="2:65" s="13" customFormat="1">
      <c r="B368" s="208"/>
      <c r="D368" s="196" t="s">
        <v>163</v>
      </c>
      <c r="E368" s="209" t="s">
        <v>5</v>
      </c>
      <c r="F368" s="210" t="s">
        <v>1086</v>
      </c>
      <c r="H368" s="211">
        <v>4.82</v>
      </c>
      <c r="I368" s="212"/>
      <c r="L368" s="208"/>
      <c r="M368" s="213"/>
      <c r="N368" s="214"/>
      <c r="O368" s="214"/>
      <c r="P368" s="214"/>
      <c r="Q368" s="214"/>
      <c r="R368" s="214"/>
      <c r="S368" s="214"/>
      <c r="T368" s="215"/>
      <c r="AT368" s="209" t="s">
        <v>163</v>
      </c>
      <c r="AU368" s="209" t="s">
        <v>89</v>
      </c>
      <c r="AV368" s="13" t="s">
        <v>89</v>
      </c>
      <c r="AW368" s="13" t="s">
        <v>42</v>
      </c>
      <c r="AX368" s="13" t="s">
        <v>82</v>
      </c>
      <c r="AY368" s="209" t="s">
        <v>152</v>
      </c>
    </row>
    <row r="369" spans="2:65" s="14" customFormat="1">
      <c r="B369" s="216"/>
      <c r="D369" s="196" t="s">
        <v>163</v>
      </c>
      <c r="E369" s="217" t="s">
        <v>5</v>
      </c>
      <c r="F369" s="218" t="s">
        <v>1087</v>
      </c>
      <c r="H369" s="219">
        <v>11.053000000000001</v>
      </c>
      <c r="I369" s="220"/>
      <c r="L369" s="216"/>
      <c r="M369" s="221"/>
      <c r="N369" s="222"/>
      <c r="O369" s="222"/>
      <c r="P369" s="222"/>
      <c r="Q369" s="222"/>
      <c r="R369" s="222"/>
      <c r="S369" s="222"/>
      <c r="T369" s="223"/>
      <c r="AT369" s="217" t="s">
        <v>163</v>
      </c>
      <c r="AU369" s="217" t="s">
        <v>89</v>
      </c>
      <c r="AV369" s="14" t="s">
        <v>169</v>
      </c>
      <c r="AW369" s="14" t="s">
        <v>42</v>
      </c>
      <c r="AX369" s="14" t="s">
        <v>82</v>
      </c>
      <c r="AY369" s="217" t="s">
        <v>152</v>
      </c>
    </row>
    <row r="370" spans="2:65" s="13" customFormat="1">
      <c r="B370" s="208"/>
      <c r="D370" s="196" t="s">
        <v>163</v>
      </c>
      <c r="E370" s="209" t="s">
        <v>5</v>
      </c>
      <c r="F370" s="210" t="s">
        <v>1079</v>
      </c>
      <c r="H370" s="211">
        <v>16.920000000000002</v>
      </c>
      <c r="I370" s="212"/>
      <c r="L370" s="208"/>
      <c r="M370" s="213"/>
      <c r="N370" s="214"/>
      <c r="O370" s="214"/>
      <c r="P370" s="214"/>
      <c r="Q370" s="214"/>
      <c r="R370" s="214"/>
      <c r="S370" s="214"/>
      <c r="T370" s="215"/>
      <c r="AT370" s="209" t="s">
        <v>163</v>
      </c>
      <c r="AU370" s="209" t="s">
        <v>89</v>
      </c>
      <c r="AV370" s="13" t="s">
        <v>89</v>
      </c>
      <c r="AW370" s="13" t="s">
        <v>42</v>
      </c>
      <c r="AX370" s="13" t="s">
        <v>82</v>
      </c>
      <c r="AY370" s="209" t="s">
        <v>152</v>
      </c>
    </row>
    <row r="371" spans="2:65" s="13" customFormat="1">
      <c r="B371" s="208"/>
      <c r="D371" s="196" t="s">
        <v>163</v>
      </c>
      <c r="E371" s="209" t="s">
        <v>5</v>
      </c>
      <c r="F371" s="210" t="s">
        <v>1080</v>
      </c>
      <c r="H371" s="211">
        <v>1.35</v>
      </c>
      <c r="I371" s="212"/>
      <c r="L371" s="208"/>
      <c r="M371" s="213"/>
      <c r="N371" s="214"/>
      <c r="O371" s="214"/>
      <c r="P371" s="214"/>
      <c r="Q371" s="214"/>
      <c r="R371" s="214"/>
      <c r="S371" s="214"/>
      <c r="T371" s="215"/>
      <c r="AT371" s="209" t="s">
        <v>163</v>
      </c>
      <c r="AU371" s="209" t="s">
        <v>89</v>
      </c>
      <c r="AV371" s="13" t="s">
        <v>89</v>
      </c>
      <c r="AW371" s="13" t="s">
        <v>42</v>
      </c>
      <c r="AX371" s="13" t="s">
        <v>82</v>
      </c>
      <c r="AY371" s="209" t="s">
        <v>152</v>
      </c>
    </row>
    <row r="372" spans="2:65" s="14" customFormat="1">
      <c r="B372" s="216"/>
      <c r="D372" s="196" t="s">
        <v>163</v>
      </c>
      <c r="E372" s="217" t="s">
        <v>5</v>
      </c>
      <c r="F372" s="218" t="s">
        <v>1088</v>
      </c>
      <c r="H372" s="219">
        <v>18.27</v>
      </c>
      <c r="I372" s="220"/>
      <c r="L372" s="216"/>
      <c r="M372" s="221"/>
      <c r="N372" s="222"/>
      <c r="O372" s="222"/>
      <c r="P372" s="222"/>
      <c r="Q372" s="222"/>
      <c r="R372" s="222"/>
      <c r="S372" s="222"/>
      <c r="T372" s="223"/>
      <c r="AT372" s="217" t="s">
        <v>163</v>
      </c>
      <c r="AU372" s="217" t="s">
        <v>89</v>
      </c>
      <c r="AV372" s="14" t="s">
        <v>169</v>
      </c>
      <c r="AW372" s="14" t="s">
        <v>42</v>
      </c>
      <c r="AX372" s="14" t="s">
        <v>82</v>
      </c>
      <c r="AY372" s="217" t="s">
        <v>152</v>
      </c>
    </row>
    <row r="373" spans="2:65" s="15" customFormat="1">
      <c r="B373" s="224"/>
      <c r="D373" s="196" t="s">
        <v>163</v>
      </c>
      <c r="E373" s="247" t="s">
        <v>5</v>
      </c>
      <c r="F373" s="248" t="s">
        <v>170</v>
      </c>
      <c r="H373" s="249">
        <v>29.323</v>
      </c>
      <c r="I373" s="229"/>
      <c r="L373" s="224"/>
      <c r="M373" s="230"/>
      <c r="N373" s="231"/>
      <c r="O373" s="231"/>
      <c r="P373" s="231"/>
      <c r="Q373" s="231"/>
      <c r="R373" s="231"/>
      <c r="S373" s="231"/>
      <c r="T373" s="232"/>
      <c r="AT373" s="233" t="s">
        <v>163</v>
      </c>
      <c r="AU373" s="233" t="s">
        <v>89</v>
      </c>
      <c r="AV373" s="15" t="s">
        <v>159</v>
      </c>
      <c r="AW373" s="15" t="s">
        <v>42</v>
      </c>
      <c r="AX373" s="15" t="s">
        <v>45</v>
      </c>
      <c r="AY373" s="233" t="s">
        <v>152</v>
      </c>
    </row>
    <row r="374" spans="2:65" s="11" customFormat="1" ht="29.85" customHeight="1">
      <c r="B374" s="169"/>
      <c r="D374" s="180" t="s">
        <v>81</v>
      </c>
      <c r="E374" s="181" t="s">
        <v>214</v>
      </c>
      <c r="F374" s="181" t="s">
        <v>446</v>
      </c>
      <c r="I374" s="172"/>
      <c r="J374" s="182">
        <f>BK374</f>
        <v>0</v>
      </c>
      <c r="L374" s="169"/>
      <c r="M374" s="174"/>
      <c r="N374" s="175"/>
      <c r="O374" s="175"/>
      <c r="P374" s="176">
        <f>SUM(P375:P556)</f>
        <v>0</v>
      </c>
      <c r="Q374" s="175"/>
      <c r="R374" s="176">
        <f>SUM(R375:R556)</f>
        <v>1.4830911200000001</v>
      </c>
      <c r="S374" s="175"/>
      <c r="T374" s="177">
        <f>SUM(T375:T556)</f>
        <v>7.9129699999999996</v>
      </c>
      <c r="AR374" s="170" t="s">
        <v>45</v>
      </c>
      <c r="AT374" s="178" t="s">
        <v>81</v>
      </c>
      <c r="AU374" s="178" t="s">
        <v>45</v>
      </c>
      <c r="AY374" s="170" t="s">
        <v>152</v>
      </c>
      <c r="BK374" s="179">
        <f>SUM(BK375:BK556)</f>
        <v>0</v>
      </c>
    </row>
    <row r="375" spans="2:65" s="1" customFormat="1" ht="31.5" customHeight="1">
      <c r="B375" s="183"/>
      <c r="C375" s="184" t="s">
        <v>536</v>
      </c>
      <c r="D375" s="184" t="s">
        <v>154</v>
      </c>
      <c r="E375" s="185" t="s">
        <v>1089</v>
      </c>
      <c r="F375" s="186" t="s">
        <v>1090</v>
      </c>
      <c r="G375" s="187" t="s">
        <v>157</v>
      </c>
      <c r="H375" s="188">
        <v>37.575000000000003</v>
      </c>
      <c r="I375" s="189"/>
      <c r="J375" s="190">
        <f>ROUND(I375*H375,2)</f>
        <v>0</v>
      </c>
      <c r="K375" s="186" t="s">
        <v>158</v>
      </c>
      <c r="L375" s="43"/>
      <c r="M375" s="191" t="s">
        <v>5</v>
      </c>
      <c r="N375" s="192" t="s">
        <v>53</v>
      </c>
      <c r="O375" s="44"/>
      <c r="P375" s="193">
        <f>O375*H375</f>
        <v>0</v>
      </c>
      <c r="Q375" s="193">
        <v>0</v>
      </c>
      <c r="R375" s="193">
        <f>Q375*H375</f>
        <v>0</v>
      </c>
      <c r="S375" s="193">
        <v>0</v>
      </c>
      <c r="T375" s="194">
        <f>S375*H375</f>
        <v>0</v>
      </c>
      <c r="AR375" s="25" t="s">
        <v>159</v>
      </c>
      <c r="AT375" s="25" t="s">
        <v>154</v>
      </c>
      <c r="AU375" s="25" t="s">
        <v>89</v>
      </c>
      <c r="AY375" s="25" t="s">
        <v>152</v>
      </c>
      <c r="BE375" s="195">
        <f>IF(N375="základní",J375,0)</f>
        <v>0</v>
      </c>
      <c r="BF375" s="195">
        <f>IF(N375="snížená",J375,0)</f>
        <v>0</v>
      </c>
      <c r="BG375" s="195">
        <f>IF(N375="zákl. přenesená",J375,0)</f>
        <v>0</v>
      </c>
      <c r="BH375" s="195">
        <f>IF(N375="sníž. přenesená",J375,0)</f>
        <v>0</v>
      </c>
      <c r="BI375" s="195">
        <f>IF(N375="nulová",J375,0)</f>
        <v>0</v>
      </c>
      <c r="BJ375" s="25" t="s">
        <v>45</v>
      </c>
      <c r="BK375" s="195">
        <f>ROUND(I375*H375,2)</f>
        <v>0</v>
      </c>
      <c r="BL375" s="25" t="s">
        <v>159</v>
      </c>
      <c r="BM375" s="25" t="s">
        <v>1091</v>
      </c>
    </row>
    <row r="376" spans="2:65" s="1" customFormat="1" ht="27">
      <c r="B376" s="43"/>
      <c r="D376" s="196" t="s">
        <v>161</v>
      </c>
      <c r="F376" s="197" t="s">
        <v>1092</v>
      </c>
      <c r="I376" s="198"/>
      <c r="L376" s="43"/>
      <c r="M376" s="199"/>
      <c r="N376" s="44"/>
      <c r="O376" s="44"/>
      <c r="P376" s="44"/>
      <c r="Q376" s="44"/>
      <c r="R376" s="44"/>
      <c r="S376" s="44"/>
      <c r="T376" s="72"/>
      <c r="AT376" s="25" t="s">
        <v>161</v>
      </c>
      <c r="AU376" s="25" t="s">
        <v>89</v>
      </c>
    </row>
    <row r="377" spans="2:65" s="12" customFormat="1" ht="27">
      <c r="B377" s="200"/>
      <c r="D377" s="196" t="s">
        <v>163</v>
      </c>
      <c r="E377" s="201" t="s">
        <v>5</v>
      </c>
      <c r="F377" s="202" t="s">
        <v>1093</v>
      </c>
      <c r="H377" s="203" t="s">
        <v>5</v>
      </c>
      <c r="I377" s="204"/>
      <c r="L377" s="200"/>
      <c r="M377" s="205"/>
      <c r="N377" s="206"/>
      <c r="O377" s="206"/>
      <c r="P377" s="206"/>
      <c r="Q377" s="206"/>
      <c r="R377" s="206"/>
      <c r="S377" s="206"/>
      <c r="T377" s="207"/>
      <c r="AT377" s="203" t="s">
        <v>163</v>
      </c>
      <c r="AU377" s="203" t="s">
        <v>89</v>
      </c>
      <c r="AV377" s="12" t="s">
        <v>45</v>
      </c>
      <c r="AW377" s="12" t="s">
        <v>42</v>
      </c>
      <c r="AX377" s="12" t="s">
        <v>82</v>
      </c>
      <c r="AY377" s="203" t="s">
        <v>152</v>
      </c>
    </row>
    <row r="378" spans="2:65" s="13" customFormat="1">
      <c r="B378" s="208"/>
      <c r="D378" s="196" t="s">
        <v>163</v>
      </c>
      <c r="E378" s="209" t="s">
        <v>5</v>
      </c>
      <c r="F378" s="210" t="s">
        <v>1094</v>
      </c>
      <c r="H378" s="211">
        <v>5.625</v>
      </c>
      <c r="I378" s="212"/>
      <c r="L378" s="208"/>
      <c r="M378" s="213"/>
      <c r="N378" s="214"/>
      <c r="O378" s="214"/>
      <c r="P378" s="214"/>
      <c r="Q378" s="214"/>
      <c r="R378" s="214"/>
      <c r="S378" s="214"/>
      <c r="T378" s="215"/>
      <c r="AT378" s="209" t="s">
        <v>163</v>
      </c>
      <c r="AU378" s="209" t="s">
        <v>89</v>
      </c>
      <c r="AV378" s="13" t="s">
        <v>89</v>
      </c>
      <c r="AW378" s="13" t="s">
        <v>42</v>
      </c>
      <c r="AX378" s="13" t="s">
        <v>82</v>
      </c>
      <c r="AY378" s="209" t="s">
        <v>152</v>
      </c>
    </row>
    <row r="379" spans="2:65" s="14" customFormat="1">
      <c r="B379" s="216"/>
      <c r="D379" s="196" t="s">
        <v>163</v>
      </c>
      <c r="E379" s="217" t="s">
        <v>5</v>
      </c>
      <c r="F379" s="218" t="s">
        <v>373</v>
      </c>
      <c r="H379" s="219">
        <v>5.625</v>
      </c>
      <c r="I379" s="220"/>
      <c r="L379" s="216"/>
      <c r="M379" s="221"/>
      <c r="N379" s="222"/>
      <c r="O379" s="222"/>
      <c r="P379" s="222"/>
      <c r="Q379" s="222"/>
      <c r="R379" s="222"/>
      <c r="S379" s="222"/>
      <c r="T379" s="223"/>
      <c r="AT379" s="217" t="s">
        <v>163</v>
      </c>
      <c r="AU379" s="217" t="s">
        <v>89</v>
      </c>
      <c r="AV379" s="14" t="s">
        <v>169</v>
      </c>
      <c r="AW379" s="14" t="s">
        <v>42</v>
      </c>
      <c r="AX379" s="14" t="s">
        <v>82</v>
      </c>
      <c r="AY379" s="217" t="s">
        <v>152</v>
      </c>
    </row>
    <row r="380" spans="2:65" s="12" customFormat="1">
      <c r="B380" s="200"/>
      <c r="D380" s="196" t="s">
        <v>163</v>
      </c>
      <c r="E380" s="201" t="s">
        <v>5</v>
      </c>
      <c r="F380" s="202" t="s">
        <v>1095</v>
      </c>
      <c r="H380" s="203" t="s">
        <v>5</v>
      </c>
      <c r="I380" s="204"/>
      <c r="L380" s="200"/>
      <c r="M380" s="205"/>
      <c r="N380" s="206"/>
      <c r="O380" s="206"/>
      <c r="P380" s="206"/>
      <c r="Q380" s="206"/>
      <c r="R380" s="206"/>
      <c r="S380" s="206"/>
      <c r="T380" s="207"/>
      <c r="AT380" s="203" t="s">
        <v>163</v>
      </c>
      <c r="AU380" s="203" t="s">
        <v>89</v>
      </c>
      <c r="AV380" s="12" t="s">
        <v>45</v>
      </c>
      <c r="AW380" s="12" t="s">
        <v>42</v>
      </c>
      <c r="AX380" s="12" t="s">
        <v>82</v>
      </c>
      <c r="AY380" s="203" t="s">
        <v>152</v>
      </c>
    </row>
    <row r="381" spans="2:65" s="13" customFormat="1">
      <c r="B381" s="208"/>
      <c r="D381" s="196" t="s">
        <v>163</v>
      </c>
      <c r="E381" s="209" t="s">
        <v>5</v>
      </c>
      <c r="F381" s="210" t="s">
        <v>1096</v>
      </c>
      <c r="H381" s="211">
        <v>31.95</v>
      </c>
      <c r="I381" s="212"/>
      <c r="L381" s="208"/>
      <c r="M381" s="213"/>
      <c r="N381" s="214"/>
      <c r="O381" s="214"/>
      <c r="P381" s="214"/>
      <c r="Q381" s="214"/>
      <c r="R381" s="214"/>
      <c r="S381" s="214"/>
      <c r="T381" s="215"/>
      <c r="AT381" s="209" t="s">
        <v>163</v>
      </c>
      <c r="AU381" s="209" t="s">
        <v>89</v>
      </c>
      <c r="AV381" s="13" t="s">
        <v>89</v>
      </c>
      <c r="AW381" s="13" t="s">
        <v>42</v>
      </c>
      <c r="AX381" s="13" t="s">
        <v>82</v>
      </c>
      <c r="AY381" s="209" t="s">
        <v>152</v>
      </c>
    </row>
    <row r="382" spans="2:65" s="14" customFormat="1">
      <c r="B382" s="216"/>
      <c r="D382" s="196" t="s">
        <v>163</v>
      </c>
      <c r="E382" s="217" t="s">
        <v>5</v>
      </c>
      <c r="F382" s="218" t="s">
        <v>373</v>
      </c>
      <c r="H382" s="219">
        <v>31.95</v>
      </c>
      <c r="I382" s="220"/>
      <c r="L382" s="216"/>
      <c r="M382" s="221"/>
      <c r="N382" s="222"/>
      <c r="O382" s="222"/>
      <c r="P382" s="222"/>
      <c r="Q382" s="222"/>
      <c r="R382" s="222"/>
      <c r="S382" s="222"/>
      <c r="T382" s="223"/>
      <c r="AT382" s="217" t="s">
        <v>163</v>
      </c>
      <c r="AU382" s="217" t="s">
        <v>89</v>
      </c>
      <c r="AV382" s="14" t="s">
        <v>169</v>
      </c>
      <c r="AW382" s="14" t="s">
        <v>42</v>
      </c>
      <c r="AX382" s="14" t="s">
        <v>82</v>
      </c>
      <c r="AY382" s="217" t="s">
        <v>152</v>
      </c>
    </row>
    <row r="383" spans="2:65" s="15" customFormat="1">
      <c r="B383" s="224"/>
      <c r="D383" s="225" t="s">
        <v>163</v>
      </c>
      <c r="E383" s="226" t="s">
        <v>5</v>
      </c>
      <c r="F383" s="227" t="s">
        <v>170</v>
      </c>
      <c r="H383" s="228">
        <v>37.575000000000003</v>
      </c>
      <c r="I383" s="229"/>
      <c r="L383" s="224"/>
      <c r="M383" s="230"/>
      <c r="N383" s="231"/>
      <c r="O383" s="231"/>
      <c r="P383" s="231"/>
      <c r="Q383" s="231"/>
      <c r="R383" s="231"/>
      <c r="S383" s="231"/>
      <c r="T383" s="232"/>
      <c r="AT383" s="233" t="s">
        <v>163</v>
      </c>
      <c r="AU383" s="233" t="s">
        <v>89</v>
      </c>
      <c r="AV383" s="15" t="s">
        <v>159</v>
      </c>
      <c r="AW383" s="15" t="s">
        <v>42</v>
      </c>
      <c r="AX383" s="15" t="s">
        <v>45</v>
      </c>
      <c r="AY383" s="233" t="s">
        <v>152</v>
      </c>
    </row>
    <row r="384" spans="2:65" s="1" customFormat="1" ht="31.5" customHeight="1">
      <c r="B384" s="183"/>
      <c r="C384" s="184" t="s">
        <v>542</v>
      </c>
      <c r="D384" s="184" t="s">
        <v>154</v>
      </c>
      <c r="E384" s="185" t="s">
        <v>1097</v>
      </c>
      <c r="F384" s="186" t="s">
        <v>1098</v>
      </c>
      <c r="G384" s="187" t="s">
        <v>157</v>
      </c>
      <c r="H384" s="188">
        <v>5.625</v>
      </c>
      <c r="I384" s="189"/>
      <c r="J384" s="190">
        <f>ROUND(I384*H384,2)</f>
        <v>0</v>
      </c>
      <c r="K384" s="186" t="s">
        <v>158</v>
      </c>
      <c r="L384" s="43"/>
      <c r="M384" s="191" t="s">
        <v>5</v>
      </c>
      <c r="N384" s="192" t="s">
        <v>53</v>
      </c>
      <c r="O384" s="44"/>
      <c r="P384" s="193">
        <f>O384*H384</f>
        <v>0</v>
      </c>
      <c r="Q384" s="193">
        <v>0</v>
      </c>
      <c r="R384" s="193">
        <f>Q384*H384</f>
        <v>0</v>
      </c>
      <c r="S384" s="193">
        <v>0</v>
      </c>
      <c r="T384" s="194">
        <f>S384*H384</f>
        <v>0</v>
      </c>
      <c r="AR384" s="25" t="s">
        <v>159</v>
      </c>
      <c r="AT384" s="25" t="s">
        <v>154</v>
      </c>
      <c r="AU384" s="25" t="s">
        <v>89</v>
      </c>
      <c r="AY384" s="25" t="s">
        <v>152</v>
      </c>
      <c r="BE384" s="195">
        <f>IF(N384="základní",J384,0)</f>
        <v>0</v>
      </c>
      <c r="BF384" s="195">
        <f>IF(N384="snížená",J384,0)</f>
        <v>0</v>
      </c>
      <c r="BG384" s="195">
        <f>IF(N384="zákl. přenesená",J384,0)</f>
        <v>0</v>
      </c>
      <c r="BH384" s="195">
        <f>IF(N384="sníž. přenesená",J384,0)</f>
        <v>0</v>
      </c>
      <c r="BI384" s="195">
        <f>IF(N384="nulová",J384,0)</f>
        <v>0</v>
      </c>
      <c r="BJ384" s="25" t="s">
        <v>45</v>
      </c>
      <c r="BK384" s="195">
        <f>ROUND(I384*H384,2)</f>
        <v>0</v>
      </c>
      <c r="BL384" s="25" t="s">
        <v>159</v>
      </c>
      <c r="BM384" s="25" t="s">
        <v>1099</v>
      </c>
    </row>
    <row r="385" spans="2:65" s="1" customFormat="1" ht="27">
      <c r="B385" s="43"/>
      <c r="D385" s="225" t="s">
        <v>161</v>
      </c>
      <c r="F385" s="236" t="s">
        <v>1092</v>
      </c>
      <c r="I385" s="198"/>
      <c r="L385" s="43"/>
      <c r="M385" s="199"/>
      <c r="N385" s="44"/>
      <c r="O385" s="44"/>
      <c r="P385" s="44"/>
      <c r="Q385" s="44"/>
      <c r="R385" s="44"/>
      <c r="S385" s="44"/>
      <c r="T385" s="72"/>
      <c r="AT385" s="25" t="s">
        <v>161</v>
      </c>
      <c r="AU385" s="25" t="s">
        <v>89</v>
      </c>
    </row>
    <row r="386" spans="2:65" s="1" customFormat="1" ht="31.5" customHeight="1">
      <c r="B386" s="183"/>
      <c r="C386" s="184" t="s">
        <v>549</v>
      </c>
      <c r="D386" s="184" t="s">
        <v>154</v>
      </c>
      <c r="E386" s="185" t="s">
        <v>1100</v>
      </c>
      <c r="F386" s="186" t="s">
        <v>1101</v>
      </c>
      <c r="G386" s="187" t="s">
        <v>157</v>
      </c>
      <c r="H386" s="188">
        <v>2254.5</v>
      </c>
      <c r="I386" s="189"/>
      <c r="J386" s="190">
        <f>ROUND(I386*H386,2)</f>
        <v>0</v>
      </c>
      <c r="K386" s="186" t="s">
        <v>158</v>
      </c>
      <c r="L386" s="43"/>
      <c r="M386" s="191" t="s">
        <v>5</v>
      </c>
      <c r="N386" s="192" t="s">
        <v>53</v>
      </c>
      <c r="O386" s="44"/>
      <c r="P386" s="193">
        <f>O386*H386</f>
        <v>0</v>
      </c>
      <c r="Q386" s="193">
        <v>0</v>
      </c>
      <c r="R386" s="193">
        <f>Q386*H386</f>
        <v>0</v>
      </c>
      <c r="S386" s="193">
        <v>0</v>
      </c>
      <c r="T386" s="194">
        <f>S386*H386</f>
        <v>0</v>
      </c>
      <c r="AR386" s="25" t="s">
        <v>159</v>
      </c>
      <c r="AT386" s="25" t="s">
        <v>154</v>
      </c>
      <c r="AU386" s="25" t="s">
        <v>89</v>
      </c>
      <c r="AY386" s="25" t="s">
        <v>152</v>
      </c>
      <c r="BE386" s="195">
        <f>IF(N386="základní",J386,0)</f>
        <v>0</v>
      </c>
      <c r="BF386" s="195">
        <f>IF(N386="snížená",J386,0)</f>
        <v>0</v>
      </c>
      <c r="BG386" s="195">
        <f>IF(N386="zákl. přenesená",J386,0)</f>
        <v>0</v>
      </c>
      <c r="BH386" s="195">
        <f>IF(N386="sníž. přenesená",J386,0)</f>
        <v>0</v>
      </c>
      <c r="BI386" s="195">
        <f>IF(N386="nulová",J386,0)</f>
        <v>0</v>
      </c>
      <c r="BJ386" s="25" t="s">
        <v>45</v>
      </c>
      <c r="BK386" s="195">
        <f>ROUND(I386*H386,2)</f>
        <v>0</v>
      </c>
      <c r="BL386" s="25" t="s">
        <v>159</v>
      </c>
      <c r="BM386" s="25" t="s">
        <v>1102</v>
      </c>
    </row>
    <row r="387" spans="2:65" s="1" customFormat="1" ht="27">
      <c r="B387" s="43"/>
      <c r="D387" s="196" t="s">
        <v>161</v>
      </c>
      <c r="F387" s="197" t="s">
        <v>1092</v>
      </c>
      <c r="I387" s="198"/>
      <c r="L387" s="43"/>
      <c r="M387" s="199"/>
      <c r="N387" s="44"/>
      <c r="O387" s="44"/>
      <c r="P387" s="44"/>
      <c r="Q387" s="44"/>
      <c r="R387" s="44"/>
      <c r="S387" s="44"/>
      <c r="T387" s="72"/>
      <c r="AT387" s="25" t="s">
        <v>161</v>
      </c>
      <c r="AU387" s="25" t="s">
        <v>89</v>
      </c>
    </row>
    <row r="388" spans="2:65" s="13" customFormat="1">
      <c r="B388" s="208"/>
      <c r="D388" s="225" t="s">
        <v>163</v>
      </c>
      <c r="F388" s="234" t="s">
        <v>1103</v>
      </c>
      <c r="H388" s="235">
        <v>2254.5</v>
      </c>
      <c r="I388" s="212"/>
      <c r="L388" s="208"/>
      <c r="M388" s="213"/>
      <c r="N388" s="214"/>
      <c r="O388" s="214"/>
      <c r="P388" s="214"/>
      <c r="Q388" s="214"/>
      <c r="R388" s="214"/>
      <c r="S388" s="214"/>
      <c r="T388" s="215"/>
      <c r="AT388" s="209" t="s">
        <v>163</v>
      </c>
      <c r="AU388" s="209" t="s">
        <v>89</v>
      </c>
      <c r="AV388" s="13" t="s">
        <v>89</v>
      </c>
      <c r="AW388" s="13" t="s">
        <v>6</v>
      </c>
      <c r="AX388" s="13" t="s">
        <v>45</v>
      </c>
      <c r="AY388" s="209" t="s">
        <v>152</v>
      </c>
    </row>
    <row r="389" spans="2:65" s="1" customFormat="1" ht="31.5" customHeight="1">
      <c r="B389" s="183"/>
      <c r="C389" s="184" t="s">
        <v>553</v>
      </c>
      <c r="D389" s="184" t="s">
        <v>154</v>
      </c>
      <c r="E389" s="185" t="s">
        <v>1104</v>
      </c>
      <c r="F389" s="186" t="s">
        <v>1105</v>
      </c>
      <c r="G389" s="187" t="s">
        <v>157</v>
      </c>
      <c r="H389" s="188">
        <v>37.575000000000003</v>
      </c>
      <c r="I389" s="189"/>
      <c r="J389" s="190">
        <f>ROUND(I389*H389,2)</f>
        <v>0</v>
      </c>
      <c r="K389" s="186" t="s">
        <v>158</v>
      </c>
      <c r="L389" s="43"/>
      <c r="M389" s="191" t="s">
        <v>5</v>
      </c>
      <c r="N389" s="192" t="s">
        <v>53</v>
      </c>
      <c r="O389" s="44"/>
      <c r="P389" s="193">
        <f>O389*H389</f>
        <v>0</v>
      </c>
      <c r="Q389" s="193">
        <v>0</v>
      </c>
      <c r="R389" s="193">
        <f>Q389*H389</f>
        <v>0</v>
      </c>
      <c r="S389" s="193">
        <v>0</v>
      </c>
      <c r="T389" s="194">
        <f>S389*H389</f>
        <v>0</v>
      </c>
      <c r="AR389" s="25" t="s">
        <v>159</v>
      </c>
      <c r="AT389" s="25" t="s">
        <v>154</v>
      </c>
      <c r="AU389" s="25" t="s">
        <v>89</v>
      </c>
      <c r="AY389" s="25" t="s">
        <v>152</v>
      </c>
      <c r="BE389" s="195">
        <f>IF(N389="základní",J389,0)</f>
        <v>0</v>
      </c>
      <c r="BF389" s="195">
        <f>IF(N389="snížená",J389,0)</f>
        <v>0</v>
      </c>
      <c r="BG389" s="195">
        <f>IF(N389="zákl. přenesená",J389,0)</f>
        <v>0</v>
      </c>
      <c r="BH389" s="195">
        <f>IF(N389="sníž. přenesená",J389,0)</f>
        <v>0</v>
      </c>
      <c r="BI389" s="195">
        <f>IF(N389="nulová",J389,0)</f>
        <v>0</v>
      </c>
      <c r="BJ389" s="25" t="s">
        <v>45</v>
      </c>
      <c r="BK389" s="195">
        <f>ROUND(I389*H389,2)</f>
        <v>0</v>
      </c>
      <c r="BL389" s="25" t="s">
        <v>159</v>
      </c>
      <c r="BM389" s="25" t="s">
        <v>1106</v>
      </c>
    </row>
    <row r="390" spans="2:65" s="1" customFormat="1" ht="27">
      <c r="B390" s="43"/>
      <c r="D390" s="225" t="s">
        <v>161</v>
      </c>
      <c r="F390" s="236" t="s">
        <v>1107</v>
      </c>
      <c r="I390" s="198"/>
      <c r="L390" s="43"/>
      <c r="M390" s="199"/>
      <c r="N390" s="44"/>
      <c r="O390" s="44"/>
      <c r="P390" s="44"/>
      <c r="Q390" s="44"/>
      <c r="R390" s="44"/>
      <c r="S390" s="44"/>
      <c r="T390" s="72"/>
      <c r="AT390" s="25" t="s">
        <v>161</v>
      </c>
      <c r="AU390" s="25" t="s">
        <v>89</v>
      </c>
    </row>
    <row r="391" spans="2:65" s="1" customFormat="1" ht="44.25" customHeight="1">
      <c r="B391" s="183"/>
      <c r="C391" s="184" t="s">
        <v>557</v>
      </c>
      <c r="D391" s="184" t="s">
        <v>154</v>
      </c>
      <c r="E391" s="185" t="s">
        <v>1108</v>
      </c>
      <c r="F391" s="186" t="s">
        <v>1109</v>
      </c>
      <c r="G391" s="187" t="s">
        <v>247</v>
      </c>
      <c r="H391" s="188">
        <v>16.079999999999998</v>
      </c>
      <c r="I391" s="189"/>
      <c r="J391" s="190">
        <f>ROUND(I391*H391,2)</f>
        <v>0</v>
      </c>
      <c r="K391" s="186" t="s">
        <v>158</v>
      </c>
      <c r="L391" s="43"/>
      <c r="M391" s="191" t="s">
        <v>5</v>
      </c>
      <c r="N391" s="192" t="s">
        <v>53</v>
      </c>
      <c r="O391" s="44"/>
      <c r="P391" s="193">
        <f>O391*H391</f>
        <v>0</v>
      </c>
      <c r="Q391" s="193">
        <v>0</v>
      </c>
      <c r="R391" s="193">
        <f>Q391*H391</f>
        <v>0</v>
      </c>
      <c r="S391" s="193">
        <v>0</v>
      </c>
      <c r="T391" s="194">
        <f>S391*H391</f>
        <v>0</v>
      </c>
      <c r="AR391" s="25" t="s">
        <v>159</v>
      </c>
      <c r="AT391" s="25" t="s">
        <v>154</v>
      </c>
      <c r="AU391" s="25" t="s">
        <v>89</v>
      </c>
      <c r="AY391" s="25" t="s">
        <v>152</v>
      </c>
      <c r="BE391" s="195">
        <f>IF(N391="základní",J391,0)</f>
        <v>0</v>
      </c>
      <c r="BF391" s="195">
        <f>IF(N391="snížená",J391,0)</f>
        <v>0</v>
      </c>
      <c r="BG391" s="195">
        <f>IF(N391="zákl. přenesená",J391,0)</f>
        <v>0</v>
      </c>
      <c r="BH391" s="195">
        <f>IF(N391="sníž. přenesená",J391,0)</f>
        <v>0</v>
      </c>
      <c r="BI391" s="195">
        <f>IF(N391="nulová",J391,0)</f>
        <v>0</v>
      </c>
      <c r="BJ391" s="25" t="s">
        <v>45</v>
      </c>
      <c r="BK391" s="195">
        <f>ROUND(I391*H391,2)</f>
        <v>0</v>
      </c>
      <c r="BL391" s="25" t="s">
        <v>159</v>
      </c>
      <c r="BM391" s="25" t="s">
        <v>1110</v>
      </c>
    </row>
    <row r="392" spans="2:65" s="1" customFormat="1" ht="81">
      <c r="B392" s="43"/>
      <c r="D392" s="196" t="s">
        <v>161</v>
      </c>
      <c r="F392" s="197" t="s">
        <v>1111</v>
      </c>
      <c r="I392" s="198"/>
      <c r="L392" s="43"/>
      <c r="M392" s="199"/>
      <c r="N392" s="44"/>
      <c r="O392" s="44"/>
      <c r="P392" s="44"/>
      <c r="Q392" s="44"/>
      <c r="R392" s="44"/>
      <c r="S392" s="44"/>
      <c r="T392" s="72"/>
      <c r="AT392" s="25" t="s">
        <v>161</v>
      </c>
      <c r="AU392" s="25" t="s">
        <v>89</v>
      </c>
    </row>
    <row r="393" spans="2:65" s="13" customFormat="1">
      <c r="B393" s="208"/>
      <c r="D393" s="225" t="s">
        <v>163</v>
      </c>
      <c r="E393" s="250" t="s">
        <v>5</v>
      </c>
      <c r="F393" s="234" t="s">
        <v>1112</v>
      </c>
      <c r="H393" s="235">
        <v>16.079999999999998</v>
      </c>
      <c r="I393" s="212"/>
      <c r="L393" s="208"/>
      <c r="M393" s="213"/>
      <c r="N393" s="214"/>
      <c r="O393" s="214"/>
      <c r="P393" s="214"/>
      <c r="Q393" s="214"/>
      <c r="R393" s="214"/>
      <c r="S393" s="214"/>
      <c r="T393" s="215"/>
      <c r="AT393" s="209" t="s">
        <v>163</v>
      </c>
      <c r="AU393" s="209" t="s">
        <v>89</v>
      </c>
      <c r="AV393" s="13" t="s">
        <v>89</v>
      </c>
      <c r="AW393" s="13" t="s">
        <v>42</v>
      </c>
      <c r="AX393" s="13" t="s">
        <v>45</v>
      </c>
      <c r="AY393" s="209" t="s">
        <v>152</v>
      </c>
    </row>
    <row r="394" spans="2:65" s="1" customFormat="1" ht="31.5" customHeight="1">
      <c r="B394" s="183"/>
      <c r="C394" s="184" t="s">
        <v>562</v>
      </c>
      <c r="D394" s="184" t="s">
        <v>154</v>
      </c>
      <c r="E394" s="185" t="s">
        <v>1113</v>
      </c>
      <c r="F394" s="186" t="s">
        <v>1114</v>
      </c>
      <c r="G394" s="187" t="s">
        <v>247</v>
      </c>
      <c r="H394" s="188">
        <v>964.8</v>
      </c>
      <c r="I394" s="189"/>
      <c r="J394" s="190">
        <f>ROUND(I394*H394,2)</f>
        <v>0</v>
      </c>
      <c r="K394" s="186" t="s">
        <v>158</v>
      </c>
      <c r="L394" s="43"/>
      <c r="M394" s="191" t="s">
        <v>5</v>
      </c>
      <c r="N394" s="192" t="s">
        <v>53</v>
      </c>
      <c r="O394" s="44"/>
      <c r="P394" s="193">
        <f>O394*H394</f>
        <v>0</v>
      </c>
      <c r="Q394" s="193">
        <v>0</v>
      </c>
      <c r="R394" s="193">
        <f>Q394*H394</f>
        <v>0</v>
      </c>
      <c r="S394" s="193">
        <v>0</v>
      </c>
      <c r="T394" s="194">
        <f>S394*H394</f>
        <v>0</v>
      </c>
      <c r="AR394" s="25" t="s">
        <v>159</v>
      </c>
      <c r="AT394" s="25" t="s">
        <v>154</v>
      </c>
      <c r="AU394" s="25" t="s">
        <v>89</v>
      </c>
      <c r="AY394" s="25" t="s">
        <v>152</v>
      </c>
      <c r="BE394" s="195">
        <f>IF(N394="základní",J394,0)</f>
        <v>0</v>
      </c>
      <c r="BF394" s="195">
        <f>IF(N394="snížená",J394,0)</f>
        <v>0</v>
      </c>
      <c r="BG394" s="195">
        <f>IF(N394="zákl. přenesená",J394,0)</f>
        <v>0</v>
      </c>
      <c r="BH394" s="195">
        <f>IF(N394="sníž. přenesená",J394,0)</f>
        <v>0</v>
      </c>
      <c r="BI394" s="195">
        <f>IF(N394="nulová",J394,0)</f>
        <v>0</v>
      </c>
      <c r="BJ394" s="25" t="s">
        <v>45</v>
      </c>
      <c r="BK394" s="195">
        <f>ROUND(I394*H394,2)</f>
        <v>0</v>
      </c>
      <c r="BL394" s="25" t="s">
        <v>159</v>
      </c>
      <c r="BM394" s="25" t="s">
        <v>1115</v>
      </c>
    </row>
    <row r="395" spans="2:65" s="1" customFormat="1" ht="81">
      <c r="B395" s="43"/>
      <c r="D395" s="196" t="s">
        <v>161</v>
      </c>
      <c r="F395" s="197" t="s">
        <v>1111</v>
      </c>
      <c r="I395" s="198"/>
      <c r="L395" s="43"/>
      <c r="M395" s="199"/>
      <c r="N395" s="44"/>
      <c r="O395" s="44"/>
      <c r="P395" s="44"/>
      <c r="Q395" s="44"/>
      <c r="R395" s="44"/>
      <c r="S395" s="44"/>
      <c r="T395" s="72"/>
      <c r="AT395" s="25" t="s">
        <v>161</v>
      </c>
      <c r="AU395" s="25" t="s">
        <v>89</v>
      </c>
    </row>
    <row r="396" spans="2:65" s="13" customFormat="1">
      <c r="B396" s="208"/>
      <c r="D396" s="225" t="s">
        <v>163</v>
      </c>
      <c r="F396" s="234" t="s">
        <v>1116</v>
      </c>
      <c r="H396" s="235">
        <v>964.8</v>
      </c>
      <c r="I396" s="212"/>
      <c r="L396" s="208"/>
      <c r="M396" s="213"/>
      <c r="N396" s="214"/>
      <c r="O396" s="214"/>
      <c r="P396" s="214"/>
      <c r="Q396" s="214"/>
      <c r="R396" s="214"/>
      <c r="S396" s="214"/>
      <c r="T396" s="215"/>
      <c r="AT396" s="209" t="s">
        <v>163</v>
      </c>
      <c r="AU396" s="209" t="s">
        <v>89</v>
      </c>
      <c r="AV396" s="13" t="s">
        <v>89</v>
      </c>
      <c r="AW396" s="13" t="s">
        <v>6</v>
      </c>
      <c r="AX396" s="13" t="s">
        <v>45</v>
      </c>
      <c r="AY396" s="209" t="s">
        <v>152</v>
      </c>
    </row>
    <row r="397" spans="2:65" s="1" customFormat="1" ht="31.5" customHeight="1">
      <c r="B397" s="183"/>
      <c r="C397" s="184" t="s">
        <v>566</v>
      </c>
      <c r="D397" s="184" t="s">
        <v>154</v>
      </c>
      <c r="E397" s="185" t="s">
        <v>1117</v>
      </c>
      <c r="F397" s="186" t="s">
        <v>1118</v>
      </c>
      <c r="G397" s="187" t="s">
        <v>247</v>
      </c>
      <c r="H397" s="188">
        <v>16.079999999999998</v>
      </c>
      <c r="I397" s="189"/>
      <c r="J397" s="190">
        <f>ROUND(I397*H397,2)</f>
        <v>0</v>
      </c>
      <c r="K397" s="186" t="s">
        <v>158</v>
      </c>
      <c r="L397" s="43"/>
      <c r="M397" s="191" t="s">
        <v>5</v>
      </c>
      <c r="N397" s="192" t="s">
        <v>53</v>
      </c>
      <c r="O397" s="44"/>
      <c r="P397" s="193">
        <f>O397*H397</f>
        <v>0</v>
      </c>
      <c r="Q397" s="193">
        <v>0</v>
      </c>
      <c r="R397" s="193">
        <f>Q397*H397</f>
        <v>0</v>
      </c>
      <c r="S397" s="193">
        <v>0</v>
      </c>
      <c r="T397" s="194">
        <f>S397*H397</f>
        <v>0</v>
      </c>
      <c r="AR397" s="25" t="s">
        <v>159</v>
      </c>
      <c r="AT397" s="25" t="s">
        <v>154</v>
      </c>
      <c r="AU397" s="25" t="s">
        <v>89</v>
      </c>
      <c r="AY397" s="25" t="s">
        <v>152</v>
      </c>
      <c r="BE397" s="195">
        <f>IF(N397="základní",J397,0)</f>
        <v>0</v>
      </c>
      <c r="BF397" s="195">
        <f>IF(N397="snížená",J397,0)</f>
        <v>0</v>
      </c>
      <c r="BG397" s="195">
        <f>IF(N397="zákl. přenesená",J397,0)</f>
        <v>0</v>
      </c>
      <c r="BH397" s="195">
        <f>IF(N397="sníž. přenesená",J397,0)</f>
        <v>0</v>
      </c>
      <c r="BI397" s="195">
        <f>IF(N397="nulová",J397,0)</f>
        <v>0</v>
      </c>
      <c r="BJ397" s="25" t="s">
        <v>45</v>
      </c>
      <c r="BK397" s="195">
        <f>ROUND(I397*H397,2)</f>
        <v>0</v>
      </c>
      <c r="BL397" s="25" t="s">
        <v>159</v>
      </c>
      <c r="BM397" s="25" t="s">
        <v>1119</v>
      </c>
    </row>
    <row r="398" spans="2:65" s="1" customFormat="1" ht="54">
      <c r="B398" s="43"/>
      <c r="D398" s="225" t="s">
        <v>161</v>
      </c>
      <c r="F398" s="236" t="s">
        <v>1120</v>
      </c>
      <c r="I398" s="198"/>
      <c r="L398" s="43"/>
      <c r="M398" s="199"/>
      <c r="N398" s="44"/>
      <c r="O398" s="44"/>
      <c r="P398" s="44"/>
      <c r="Q398" s="44"/>
      <c r="R398" s="44"/>
      <c r="S398" s="44"/>
      <c r="T398" s="72"/>
      <c r="AT398" s="25" t="s">
        <v>161</v>
      </c>
      <c r="AU398" s="25" t="s">
        <v>89</v>
      </c>
    </row>
    <row r="399" spans="2:65" s="1" customFormat="1" ht="31.5" customHeight="1">
      <c r="B399" s="183"/>
      <c r="C399" s="184" t="s">
        <v>570</v>
      </c>
      <c r="D399" s="184" t="s">
        <v>154</v>
      </c>
      <c r="E399" s="185" t="s">
        <v>1121</v>
      </c>
      <c r="F399" s="186" t="s">
        <v>1122</v>
      </c>
      <c r="G399" s="187" t="s">
        <v>201</v>
      </c>
      <c r="H399" s="188">
        <v>9.2100000000000009</v>
      </c>
      <c r="I399" s="189"/>
      <c r="J399" s="190">
        <f>ROUND(I399*H399,2)</f>
        <v>0</v>
      </c>
      <c r="K399" s="186" t="s">
        <v>158</v>
      </c>
      <c r="L399" s="43"/>
      <c r="M399" s="191" t="s">
        <v>5</v>
      </c>
      <c r="N399" s="192" t="s">
        <v>53</v>
      </c>
      <c r="O399" s="44"/>
      <c r="P399" s="193">
        <f>O399*H399</f>
        <v>0</v>
      </c>
      <c r="Q399" s="193">
        <v>0</v>
      </c>
      <c r="R399" s="193">
        <f>Q399*H399</f>
        <v>0</v>
      </c>
      <c r="S399" s="193">
        <v>0</v>
      </c>
      <c r="T399" s="194">
        <f>S399*H399</f>
        <v>0</v>
      </c>
      <c r="AR399" s="25" t="s">
        <v>159</v>
      </c>
      <c r="AT399" s="25" t="s">
        <v>154</v>
      </c>
      <c r="AU399" s="25" t="s">
        <v>89</v>
      </c>
      <c r="AY399" s="25" t="s">
        <v>152</v>
      </c>
      <c r="BE399" s="195">
        <f>IF(N399="základní",J399,0)</f>
        <v>0</v>
      </c>
      <c r="BF399" s="195">
        <f>IF(N399="snížená",J399,0)</f>
        <v>0</v>
      </c>
      <c r="BG399" s="195">
        <f>IF(N399="zákl. přenesená",J399,0)</f>
        <v>0</v>
      </c>
      <c r="BH399" s="195">
        <f>IF(N399="sníž. přenesená",J399,0)</f>
        <v>0</v>
      </c>
      <c r="BI399" s="195">
        <f>IF(N399="nulová",J399,0)</f>
        <v>0</v>
      </c>
      <c r="BJ399" s="25" t="s">
        <v>45</v>
      </c>
      <c r="BK399" s="195">
        <f>ROUND(I399*H399,2)</f>
        <v>0</v>
      </c>
      <c r="BL399" s="25" t="s">
        <v>159</v>
      </c>
      <c r="BM399" s="25" t="s">
        <v>1123</v>
      </c>
    </row>
    <row r="400" spans="2:65" s="1" customFormat="1" ht="67.5">
      <c r="B400" s="43"/>
      <c r="D400" s="196" t="s">
        <v>161</v>
      </c>
      <c r="F400" s="197" t="s">
        <v>1124</v>
      </c>
      <c r="I400" s="198"/>
      <c r="L400" s="43"/>
      <c r="M400" s="199"/>
      <c r="N400" s="44"/>
      <c r="O400" s="44"/>
      <c r="P400" s="44"/>
      <c r="Q400" s="44"/>
      <c r="R400" s="44"/>
      <c r="S400" s="44"/>
      <c r="T400" s="72"/>
      <c r="AT400" s="25" t="s">
        <v>161</v>
      </c>
      <c r="AU400" s="25" t="s">
        <v>89</v>
      </c>
    </row>
    <row r="401" spans="2:65" s="12" customFormat="1">
      <c r="B401" s="200"/>
      <c r="D401" s="196" t="s">
        <v>163</v>
      </c>
      <c r="E401" s="201" t="s">
        <v>5</v>
      </c>
      <c r="F401" s="202" t="s">
        <v>1125</v>
      </c>
      <c r="H401" s="203" t="s">
        <v>5</v>
      </c>
      <c r="I401" s="204"/>
      <c r="L401" s="200"/>
      <c r="M401" s="205"/>
      <c r="N401" s="206"/>
      <c r="O401" s="206"/>
      <c r="P401" s="206"/>
      <c r="Q401" s="206"/>
      <c r="R401" s="206"/>
      <c r="S401" s="206"/>
      <c r="T401" s="207"/>
      <c r="AT401" s="203" t="s">
        <v>163</v>
      </c>
      <c r="AU401" s="203" t="s">
        <v>89</v>
      </c>
      <c r="AV401" s="12" t="s">
        <v>45</v>
      </c>
      <c r="AW401" s="12" t="s">
        <v>42</v>
      </c>
      <c r="AX401" s="12" t="s">
        <v>82</v>
      </c>
      <c r="AY401" s="203" t="s">
        <v>152</v>
      </c>
    </row>
    <row r="402" spans="2:65" s="13" customFormat="1">
      <c r="B402" s="208"/>
      <c r="D402" s="196" t="s">
        <v>163</v>
      </c>
      <c r="E402" s="209" t="s">
        <v>5</v>
      </c>
      <c r="F402" s="210" t="s">
        <v>1126</v>
      </c>
      <c r="H402" s="211">
        <v>9.2100000000000009</v>
      </c>
      <c r="I402" s="212"/>
      <c r="L402" s="208"/>
      <c r="M402" s="213"/>
      <c r="N402" s="214"/>
      <c r="O402" s="214"/>
      <c r="P402" s="214"/>
      <c r="Q402" s="214"/>
      <c r="R402" s="214"/>
      <c r="S402" s="214"/>
      <c r="T402" s="215"/>
      <c r="AT402" s="209" t="s">
        <v>163</v>
      </c>
      <c r="AU402" s="209" t="s">
        <v>89</v>
      </c>
      <c r="AV402" s="13" t="s">
        <v>89</v>
      </c>
      <c r="AW402" s="13" t="s">
        <v>42</v>
      </c>
      <c r="AX402" s="13" t="s">
        <v>82</v>
      </c>
      <c r="AY402" s="209" t="s">
        <v>152</v>
      </c>
    </row>
    <row r="403" spans="2:65" s="15" customFormat="1">
      <c r="B403" s="224"/>
      <c r="D403" s="225" t="s">
        <v>163</v>
      </c>
      <c r="E403" s="226" t="s">
        <v>5</v>
      </c>
      <c r="F403" s="227" t="s">
        <v>170</v>
      </c>
      <c r="H403" s="228">
        <v>9.2100000000000009</v>
      </c>
      <c r="I403" s="229"/>
      <c r="L403" s="224"/>
      <c r="M403" s="230"/>
      <c r="N403" s="231"/>
      <c r="O403" s="231"/>
      <c r="P403" s="231"/>
      <c r="Q403" s="231"/>
      <c r="R403" s="231"/>
      <c r="S403" s="231"/>
      <c r="T403" s="232"/>
      <c r="AT403" s="233" t="s">
        <v>163</v>
      </c>
      <c r="AU403" s="233" t="s">
        <v>89</v>
      </c>
      <c r="AV403" s="15" t="s">
        <v>159</v>
      </c>
      <c r="AW403" s="15" t="s">
        <v>42</v>
      </c>
      <c r="AX403" s="15" t="s">
        <v>45</v>
      </c>
      <c r="AY403" s="233" t="s">
        <v>152</v>
      </c>
    </row>
    <row r="404" spans="2:65" s="1" customFormat="1" ht="31.5" customHeight="1">
      <c r="B404" s="183"/>
      <c r="C404" s="184" t="s">
        <v>574</v>
      </c>
      <c r="D404" s="184" t="s">
        <v>154</v>
      </c>
      <c r="E404" s="185" t="s">
        <v>1127</v>
      </c>
      <c r="F404" s="186" t="s">
        <v>1128</v>
      </c>
      <c r="G404" s="187" t="s">
        <v>201</v>
      </c>
      <c r="H404" s="188">
        <v>552.6</v>
      </c>
      <c r="I404" s="189"/>
      <c r="J404" s="190">
        <f>ROUND(I404*H404,2)</f>
        <v>0</v>
      </c>
      <c r="K404" s="186" t="s">
        <v>158</v>
      </c>
      <c r="L404" s="43"/>
      <c r="M404" s="191" t="s">
        <v>5</v>
      </c>
      <c r="N404" s="192" t="s">
        <v>53</v>
      </c>
      <c r="O404" s="44"/>
      <c r="P404" s="193">
        <f>O404*H404</f>
        <v>0</v>
      </c>
      <c r="Q404" s="193">
        <v>0</v>
      </c>
      <c r="R404" s="193">
        <f>Q404*H404</f>
        <v>0</v>
      </c>
      <c r="S404" s="193">
        <v>0</v>
      </c>
      <c r="T404" s="194">
        <f>S404*H404</f>
        <v>0</v>
      </c>
      <c r="AR404" s="25" t="s">
        <v>159</v>
      </c>
      <c r="AT404" s="25" t="s">
        <v>154</v>
      </c>
      <c r="AU404" s="25" t="s">
        <v>89</v>
      </c>
      <c r="AY404" s="25" t="s">
        <v>152</v>
      </c>
      <c r="BE404" s="195">
        <f>IF(N404="základní",J404,0)</f>
        <v>0</v>
      </c>
      <c r="BF404" s="195">
        <f>IF(N404="snížená",J404,0)</f>
        <v>0</v>
      </c>
      <c r="BG404" s="195">
        <f>IF(N404="zákl. přenesená",J404,0)</f>
        <v>0</v>
      </c>
      <c r="BH404" s="195">
        <f>IF(N404="sníž. přenesená",J404,0)</f>
        <v>0</v>
      </c>
      <c r="BI404" s="195">
        <f>IF(N404="nulová",J404,0)</f>
        <v>0</v>
      </c>
      <c r="BJ404" s="25" t="s">
        <v>45</v>
      </c>
      <c r="BK404" s="195">
        <f>ROUND(I404*H404,2)</f>
        <v>0</v>
      </c>
      <c r="BL404" s="25" t="s">
        <v>159</v>
      </c>
      <c r="BM404" s="25" t="s">
        <v>1129</v>
      </c>
    </row>
    <row r="405" spans="2:65" s="1" customFormat="1" ht="67.5">
      <c r="B405" s="43"/>
      <c r="D405" s="196" t="s">
        <v>161</v>
      </c>
      <c r="F405" s="197" t="s">
        <v>1124</v>
      </c>
      <c r="I405" s="198"/>
      <c r="L405" s="43"/>
      <c r="M405" s="199"/>
      <c r="N405" s="44"/>
      <c r="O405" s="44"/>
      <c r="P405" s="44"/>
      <c r="Q405" s="44"/>
      <c r="R405" s="44"/>
      <c r="S405" s="44"/>
      <c r="T405" s="72"/>
      <c r="AT405" s="25" t="s">
        <v>161</v>
      </c>
      <c r="AU405" s="25" t="s">
        <v>89</v>
      </c>
    </row>
    <row r="406" spans="2:65" s="13" customFormat="1">
      <c r="B406" s="208"/>
      <c r="D406" s="225" t="s">
        <v>163</v>
      </c>
      <c r="F406" s="234" t="s">
        <v>1130</v>
      </c>
      <c r="H406" s="235">
        <v>552.6</v>
      </c>
      <c r="I406" s="212"/>
      <c r="L406" s="208"/>
      <c r="M406" s="213"/>
      <c r="N406" s="214"/>
      <c r="O406" s="214"/>
      <c r="P406" s="214"/>
      <c r="Q406" s="214"/>
      <c r="R406" s="214"/>
      <c r="S406" s="214"/>
      <c r="T406" s="215"/>
      <c r="AT406" s="209" t="s">
        <v>163</v>
      </c>
      <c r="AU406" s="209" t="s">
        <v>89</v>
      </c>
      <c r="AV406" s="13" t="s">
        <v>89</v>
      </c>
      <c r="AW406" s="13" t="s">
        <v>6</v>
      </c>
      <c r="AX406" s="13" t="s">
        <v>45</v>
      </c>
      <c r="AY406" s="209" t="s">
        <v>152</v>
      </c>
    </row>
    <row r="407" spans="2:65" s="1" customFormat="1" ht="31.5" customHeight="1">
      <c r="B407" s="183"/>
      <c r="C407" s="184" t="s">
        <v>578</v>
      </c>
      <c r="D407" s="184" t="s">
        <v>154</v>
      </c>
      <c r="E407" s="185" t="s">
        <v>1131</v>
      </c>
      <c r="F407" s="186" t="s">
        <v>1132</v>
      </c>
      <c r="G407" s="187" t="s">
        <v>201</v>
      </c>
      <c r="H407" s="188">
        <v>9.2100000000000009</v>
      </c>
      <c r="I407" s="189"/>
      <c r="J407" s="190">
        <f>ROUND(I407*H407,2)</f>
        <v>0</v>
      </c>
      <c r="K407" s="186" t="s">
        <v>158</v>
      </c>
      <c r="L407" s="43"/>
      <c r="M407" s="191" t="s">
        <v>5</v>
      </c>
      <c r="N407" s="192" t="s">
        <v>53</v>
      </c>
      <c r="O407" s="44"/>
      <c r="P407" s="193">
        <f>O407*H407</f>
        <v>0</v>
      </c>
      <c r="Q407" s="193">
        <v>0</v>
      </c>
      <c r="R407" s="193">
        <f>Q407*H407</f>
        <v>0</v>
      </c>
      <c r="S407" s="193">
        <v>0</v>
      </c>
      <c r="T407" s="194">
        <f>S407*H407</f>
        <v>0</v>
      </c>
      <c r="AR407" s="25" t="s">
        <v>159</v>
      </c>
      <c r="AT407" s="25" t="s">
        <v>154</v>
      </c>
      <c r="AU407" s="25" t="s">
        <v>89</v>
      </c>
      <c r="AY407" s="25" t="s">
        <v>152</v>
      </c>
      <c r="BE407" s="195">
        <f>IF(N407="základní",J407,0)</f>
        <v>0</v>
      </c>
      <c r="BF407" s="195">
        <f>IF(N407="snížená",J407,0)</f>
        <v>0</v>
      </c>
      <c r="BG407" s="195">
        <f>IF(N407="zákl. přenesená",J407,0)</f>
        <v>0</v>
      </c>
      <c r="BH407" s="195">
        <f>IF(N407="sníž. přenesená",J407,0)</f>
        <v>0</v>
      </c>
      <c r="BI407" s="195">
        <f>IF(N407="nulová",J407,0)</f>
        <v>0</v>
      </c>
      <c r="BJ407" s="25" t="s">
        <v>45</v>
      </c>
      <c r="BK407" s="195">
        <f>ROUND(I407*H407,2)</f>
        <v>0</v>
      </c>
      <c r="BL407" s="25" t="s">
        <v>159</v>
      </c>
      <c r="BM407" s="25" t="s">
        <v>1133</v>
      </c>
    </row>
    <row r="408" spans="2:65" s="1" customFormat="1" ht="27">
      <c r="B408" s="43"/>
      <c r="D408" s="225" t="s">
        <v>161</v>
      </c>
      <c r="F408" s="236" t="s">
        <v>1134</v>
      </c>
      <c r="I408" s="198"/>
      <c r="L408" s="43"/>
      <c r="M408" s="199"/>
      <c r="N408" s="44"/>
      <c r="O408" s="44"/>
      <c r="P408" s="44"/>
      <c r="Q408" s="44"/>
      <c r="R408" s="44"/>
      <c r="S408" s="44"/>
      <c r="T408" s="72"/>
      <c r="AT408" s="25" t="s">
        <v>161</v>
      </c>
      <c r="AU408" s="25" t="s">
        <v>89</v>
      </c>
    </row>
    <row r="409" spans="2:65" s="1" customFormat="1" ht="57" customHeight="1">
      <c r="B409" s="183"/>
      <c r="C409" s="184" t="s">
        <v>586</v>
      </c>
      <c r="D409" s="184" t="s">
        <v>154</v>
      </c>
      <c r="E409" s="185" t="s">
        <v>448</v>
      </c>
      <c r="F409" s="186" t="s">
        <v>449</v>
      </c>
      <c r="G409" s="187" t="s">
        <v>247</v>
      </c>
      <c r="H409" s="188">
        <v>29.14</v>
      </c>
      <c r="I409" s="189"/>
      <c r="J409" s="190">
        <f>ROUND(I409*H409,2)</f>
        <v>0</v>
      </c>
      <c r="K409" s="186" t="s">
        <v>158</v>
      </c>
      <c r="L409" s="43"/>
      <c r="M409" s="191" t="s">
        <v>5</v>
      </c>
      <c r="N409" s="192" t="s">
        <v>53</v>
      </c>
      <c r="O409" s="44"/>
      <c r="P409" s="193">
        <f>O409*H409</f>
        <v>0</v>
      </c>
      <c r="Q409" s="193">
        <v>4.0000000000000003E-5</v>
      </c>
      <c r="R409" s="193">
        <f>Q409*H409</f>
        <v>1.1656000000000001E-3</v>
      </c>
      <c r="S409" s="193">
        <v>0</v>
      </c>
      <c r="T409" s="194">
        <f>S409*H409</f>
        <v>0</v>
      </c>
      <c r="AR409" s="25" t="s">
        <v>159</v>
      </c>
      <c r="AT409" s="25" t="s">
        <v>154</v>
      </c>
      <c r="AU409" s="25" t="s">
        <v>89</v>
      </c>
      <c r="AY409" s="25" t="s">
        <v>152</v>
      </c>
      <c r="BE409" s="195">
        <f>IF(N409="základní",J409,0)</f>
        <v>0</v>
      </c>
      <c r="BF409" s="195">
        <f>IF(N409="snížená",J409,0)</f>
        <v>0</v>
      </c>
      <c r="BG409" s="195">
        <f>IF(N409="zákl. přenesená",J409,0)</f>
        <v>0</v>
      </c>
      <c r="BH409" s="195">
        <f>IF(N409="sníž. přenesená",J409,0)</f>
        <v>0</v>
      </c>
      <c r="BI409" s="195">
        <f>IF(N409="nulová",J409,0)</f>
        <v>0</v>
      </c>
      <c r="BJ409" s="25" t="s">
        <v>45</v>
      </c>
      <c r="BK409" s="195">
        <f>ROUND(I409*H409,2)</f>
        <v>0</v>
      </c>
      <c r="BL409" s="25" t="s">
        <v>159</v>
      </c>
      <c r="BM409" s="25" t="s">
        <v>1135</v>
      </c>
    </row>
    <row r="410" spans="2:65" s="1" customFormat="1" ht="94.5">
      <c r="B410" s="43"/>
      <c r="D410" s="196" t="s">
        <v>161</v>
      </c>
      <c r="F410" s="197" t="s">
        <v>451</v>
      </c>
      <c r="I410" s="198"/>
      <c r="L410" s="43"/>
      <c r="M410" s="199"/>
      <c r="N410" s="44"/>
      <c r="O410" s="44"/>
      <c r="P410" s="44"/>
      <c r="Q410" s="44"/>
      <c r="R410" s="44"/>
      <c r="S410" s="44"/>
      <c r="T410" s="72"/>
      <c r="AT410" s="25" t="s">
        <v>161</v>
      </c>
      <c r="AU410" s="25" t="s">
        <v>89</v>
      </c>
    </row>
    <row r="411" spans="2:65" s="13" customFormat="1">
      <c r="B411" s="208"/>
      <c r="D411" s="196" t="s">
        <v>163</v>
      </c>
      <c r="E411" s="209" t="s">
        <v>5</v>
      </c>
      <c r="F411" s="210" t="s">
        <v>1136</v>
      </c>
      <c r="H411" s="211">
        <v>9.8699999999999992</v>
      </c>
      <c r="I411" s="212"/>
      <c r="L411" s="208"/>
      <c r="M411" s="213"/>
      <c r="N411" s="214"/>
      <c r="O411" s="214"/>
      <c r="P411" s="214"/>
      <c r="Q411" s="214"/>
      <c r="R411" s="214"/>
      <c r="S411" s="214"/>
      <c r="T411" s="215"/>
      <c r="AT411" s="209" t="s">
        <v>163</v>
      </c>
      <c r="AU411" s="209" t="s">
        <v>89</v>
      </c>
      <c r="AV411" s="13" t="s">
        <v>89</v>
      </c>
      <c r="AW411" s="13" t="s">
        <v>42</v>
      </c>
      <c r="AX411" s="13" t="s">
        <v>82</v>
      </c>
      <c r="AY411" s="209" t="s">
        <v>152</v>
      </c>
    </row>
    <row r="412" spans="2:65" s="13" customFormat="1">
      <c r="B412" s="208"/>
      <c r="D412" s="196" t="s">
        <v>163</v>
      </c>
      <c r="E412" s="209" t="s">
        <v>5</v>
      </c>
      <c r="F412" s="210" t="s">
        <v>1137</v>
      </c>
      <c r="H412" s="211">
        <v>24.09</v>
      </c>
      <c r="I412" s="212"/>
      <c r="L412" s="208"/>
      <c r="M412" s="213"/>
      <c r="N412" s="214"/>
      <c r="O412" s="214"/>
      <c r="P412" s="214"/>
      <c r="Q412" s="214"/>
      <c r="R412" s="214"/>
      <c r="S412" s="214"/>
      <c r="T412" s="215"/>
      <c r="AT412" s="209" t="s">
        <v>163</v>
      </c>
      <c r="AU412" s="209" t="s">
        <v>89</v>
      </c>
      <c r="AV412" s="13" t="s">
        <v>89</v>
      </c>
      <c r="AW412" s="13" t="s">
        <v>42</v>
      </c>
      <c r="AX412" s="13" t="s">
        <v>82</v>
      </c>
      <c r="AY412" s="209" t="s">
        <v>152</v>
      </c>
    </row>
    <row r="413" spans="2:65" s="13" customFormat="1">
      <c r="B413" s="208"/>
      <c r="D413" s="196" t="s">
        <v>163</v>
      </c>
      <c r="E413" s="209" t="s">
        <v>5</v>
      </c>
      <c r="F413" s="210" t="s">
        <v>1138</v>
      </c>
      <c r="H413" s="211">
        <v>-4.82</v>
      </c>
      <c r="I413" s="212"/>
      <c r="L413" s="208"/>
      <c r="M413" s="213"/>
      <c r="N413" s="214"/>
      <c r="O413" s="214"/>
      <c r="P413" s="214"/>
      <c r="Q413" s="214"/>
      <c r="R413" s="214"/>
      <c r="S413" s="214"/>
      <c r="T413" s="215"/>
      <c r="AT413" s="209" t="s">
        <v>163</v>
      </c>
      <c r="AU413" s="209" t="s">
        <v>89</v>
      </c>
      <c r="AV413" s="13" t="s">
        <v>89</v>
      </c>
      <c r="AW413" s="13" t="s">
        <v>42</v>
      </c>
      <c r="AX413" s="13" t="s">
        <v>82</v>
      </c>
      <c r="AY413" s="209" t="s">
        <v>152</v>
      </c>
    </row>
    <row r="414" spans="2:65" s="14" customFormat="1">
      <c r="B414" s="216"/>
      <c r="D414" s="196" t="s">
        <v>163</v>
      </c>
      <c r="E414" s="217" t="s">
        <v>5</v>
      </c>
      <c r="F414" s="218" t="s">
        <v>1139</v>
      </c>
      <c r="H414" s="219">
        <v>29.14</v>
      </c>
      <c r="I414" s="220"/>
      <c r="L414" s="216"/>
      <c r="M414" s="221"/>
      <c r="N414" s="222"/>
      <c r="O414" s="222"/>
      <c r="P414" s="222"/>
      <c r="Q414" s="222"/>
      <c r="R414" s="222"/>
      <c r="S414" s="222"/>
      <c r="T414" s="223"/>
      <c r="AT414" s="217" t="s">
        <v>163</v>
      </c>
      <c r="AU414" s="217" t="s">
        <v>89</v>
      </c>
      <c r="AV414" s="14" t="s">
        <v>169</v>
      </c>
      <c r="AW414" s="14" t="s">
        <v>42</v>
      </c>
      <c r="AX414" s="14" t="s">
        <v>82</v>
      </c>
      <c r="AY414" s="217" t="s">
        <v>152</v>
      </c>
    </row>
    <row r="415" spans="2:65" s="15" customFormat="1">
      <c r="B415" s="224"/>
      <c r="D415" s="225" t="s">
        <v>163</v>
      </c>
      <c r="E415" s="226" t="s">
        <v>5</v>
      </c>
      <c r="F415" s="227" t="s">
        <v>170</v>
      </c>
      <c r="H415" s="228">
        <v>29.14</v>
      </c>
      <c r="I415" s="229"/>
      <c r="L415" s="224"/>
      <c r="M415" s="230"/>
      <c r="N415" s="231"/>
      <c r="O415" s="231"/>
      <c r="P415" s="231"/>
      <c r="Q415" s="231"/>
      <c r="R415" s="231"/>
      <c r="S415" s="231"/>
      <c r="T415" s="232"/>
      <c r="AT415" s="233" t="s">
        <v>163</v>
      </c>
      <c r="AU415" s="233" t="s">
        <v>89</v>
      </c>
      <c r="AV415" s="15" t="s">
        <v>159</v>
      </c>
      <c r="AW415" s="15" t="s">
        <v>42</v>
      </c>
      <c r="AX415" s="15" t="s">
        <v>45</v>
      </c>
      <c r="AY415" s="233" t="s">
        <v>152</v>
      </c>
    </row>
    <row r="416" spans="2:65" s="1" customFormat="1" ht="69.75" customHeight="1">
      <c r="B416" s="183"/>
      <c r="C416" s="184" t="s">
        <v>592</v>
      </c>
      <c r="D416" s="184" t="s">
        <v>154</v>
      </c>
      <c r="E416" s="185" t="s">
        <v>1140</v>
      </c>
      <c r="F416" s="186" t="s">
        <v>1141</v>
      </c>
      <c r="G416" s="187" t="s">
        <v>247</v>
      </c>
      <c r="H416" s="188">
        <v>3.2160000000000002</v>
      </c>
      <c r="I416" s="189"/>
      <c r="J416" s="190">
        <f>ROUND(I416*H416,2)</f>
        <v>0</v>
      </c>
      <c r="K416" s="186" t="s">
        <v>158</v>
      </c>
      <c r="L416" s="43"/>
      <c r="M416" s="191" t="s">
        <v>5</v>
      </c>
      <c r="N416" s="192" t="s">
        <v>53</v>
      </c>
      <c r="O416" s="44"/>
      <c r="P416" s="193">
        <f>O416*H416</f>
        <v>0</v>
      </c>
      <c r="Q416" s="193">
        <v>4.0000000000000003E-5</v>
      </c>
      <c r="R416" s="193">
        <f>Q416*H416</f>
        <v>1.2864000000000002E-4</v>
      </c>
      <c r="S416" s="193">
        <v>0</v>
      </c>
      <c r="T416" s="194">
        <f>S416*H416</f>
        <v>0</v>
      </c>
      <c r="AR416" s="25" t="s">
        <v>159</v>
      </c>
      <c r="AT416" s="25" t="s">
        <v>154</v>
      </c>
      <c r="AU416" s="25" t="s">
        <v>89</v>
      </c>
      <c r="AY416" s="25" t="s">
        <v>152</v>
      </c>
      <c r="BE416" s="195">
        <f>IF(N416="základní",J416,0)</f>
        <v>0</v>
      </c>
      <c r="BF416" s="195">
        <f>IF(N416="snížená",J416,0)</f>
        <v>0</v>
      </c>
      <c r="BG416" s="195">
        <f>IF(N416="zákl. přenesená",J416,0)</f>
        <v>0</v>
      </c>
      <c r="BH416" s="195">
        <f>IF(N416="sníž. přenesená",J416,0)</f>
        <v>0</v>
      </c>
      <c r="BI416" s="195">
        <f>IF(N416="nulová",J416,0)</f>
        <v>0</v>
      </c>
      <c r="BJ416" s="25" t="s">
        <v>45</v>
      </c>
      <c r="BK416" s="195">
        <f>ROUND(I416*H416,2)</f>
        <v>0</v>
      </c>
      <c r="BL416" s="25" t="s">
        <v>159</v>
      </c>
      <c r="BM416" s="25" t="s">
        <v>1142</v>
      </c>
    </row>
    <row r="417" spans="2:65" s="1" customFormat="1" ht="94.5">
      <c r="B417" s="43"/>
      <c r="D417" s="196" t="s">
        <v>161</v>
      </c>
      <c r="F417" s="197" t="s">
        <v>451</v>
      </c>
      <c r="I417" s="198"/>
      <c r="L417" s="43"/>
      <c r="M417" s="199"/>
      <c r="N417" s="44"/>
      <c r="O417" s="44"/>
      <c r="P417" s="44"/>
      <c r="Q417" s="44"/>
      <c r="R417" s="44"/>
      <c r="S417" s="44"/>
      <c r="T417" s="72"/>
      <c r="AT417" s="25" t="s">
        <v>161</v>
      </c>
      <c r="AU417" s="25" t="s">
        <v>89</v>
      </c>
    </row>
    <row r="418" spans="2:65" s="13" customFormat="1">
      <c r="B418" s="208"/>
      <c r="D418" s="196" t="s">
        <v>163</v>
      </c>
      <c r="E418" s="209" t="s">
        <v>5</v>
      </c>
      <c r="F418" s="210" t="s">
        <v>943</v>
      </c>
      <c r="H418" s="211">
        <v>3.2160000000000002</v>
      </c>
      <c r="I418" s="212"/>
      <c r="L418" s="208"/>
      <c r="M418" s="213"/>
      <c r="N418" s="214"/>
      <c r="O418" s="214"/>
      <c r="P418" s="214"/>
      <c r="Q418" s="214"/>
      <c r="R418" s="214"/>
      <c r="S418" s="214"/>
      <c r="T418" s="215"/>
      <c r="AT418" s="209" t="s">
        <v>163</v>
      </c>
      <c r="AU418" s="209" t="s">
        <v>89</v>
      </c>
      <c r="AV418" s="13" t="s">
        <v>89</v>
      </c>
      <c r="AW418" s="13" t="s">
        <v>42</v>
      </c>
      <c r="AX418" s="13" t="s">
        <v>82</v>
      </c>
      <c r="AY418" s="209" t="s">
        <v>152</v>
      </c>
    </row>
    <row r="419" spans="2:65" s="14" customFormat="1">
      <c r="B419" s="216"/>
      <c r="D419" s="196" t="s">
        <v>163</v>
      </c>
      <c r="E419" s="217" t="s">
        <v>5</v>
      </c>
      <c r="F419" s="218" t="s">
        <v>1143</v>
      </c>
      <c r="H419" s="219">
        <v>3.2160000000000002</v>
      </c>
      <c r="I419" s="220"/>
      <c r="L419" s="216"/>
      <c r="M419" s="221"/>
      <c r="N419" s="222"/>
      <c r="O419" s="222"/>
      <c r="P419" s="222"/>
      <c r="Q419" s="222"/>
      <c r="R419" s="222"/>
      <c r="S419" s="222"/>
      <c r="T419" s="223"/>
      <c r="AT419" s="217" t="s">
        <v>163</v>
      </c>
      <c r="AU419" s="217" t="s">
        <v>89</v>
      </c>
      <c r="AV419" s="14" t="s">
        <v>169</v>
      </c>
      <c r="AW419" s="14" t="s">
        <v>42</v>
      </c>
      <c r="AX419" s="14" t="s">
        <v>82</v>
      </c>
      <c r="AY419" s="217" t="s">
        <v>152</v>
      </c>
    </row>
    <row r="420" spans="2:65" s="15" customFormat="1">
      <c r="B420" s="224"/>
      <c r="D420" s="225" t="s">
        <v>163</v>
      </c>
      <c r="E420" s="226" t="s">
        <v>5</v>
      </c>
      <c r="F420" s="227" t="s">
        <v>170</v>
      </c>
      <c r="H420" s="228">
        <v>3.2160000000000002</v>
      </c>
      <c r="I420" s="229"/>
      <c r="L420" s="224"/>
      <c r="M420" s="230"/>
      <c r="N420" s="231"/>
      <c r="O420" s="231"/>
      <c r="P420" s="231"/>
      <c r="Q420" s="231"/>
      <c r="R420" s="231"/>
      <c r="S420" s="231"/>
      <c r="T420" s="232"/>
      <c r="AT420" s="233" t="s">
        <v>163</v>
      </c>
      <c r="AU420" s="233" t="s">
        <v>89</v>
      </c>
      <c r="AV420" s="15" t="s">
        <v>159</v>
      </c>
      <c r="AW420" s="15" t="s">
        <v>42</v>
      </c>
      <c r="AX420" s="15" t="s">
        <v>45</v>
      </c>
      <c r="AY420" s="233" t="s">
        <v>152</v>
      </c>
    </row>
    <row r="421" spans="2:65" s="1" customFormat="1" ht="31.5" customHeight="1">
      <c r="B421" s="183"/>
      <c r="C421" s="184" t="s">
        <v>597</v>
      </c>
      <c r="D421" s="184" t="s">
        <v>154</v>
      </c>
      <c r="E421" s="185" t="s">
        <v>1144</v>
      </c>
      <c r="F421" s="186" t="s">
        <v>1145</v>
      </c>
      <c r="G421" s="187" t="s">
        <v>293</v>
      </c>
      <c r="H421" s="188">
        <v>4</v>
      </c>
      <c r="I421" s="189"/>
      <c r="J421" s="190">
        <f>ROUND(I421*H421,2)</f>
        <v>0</v>
      </c>
      <c r="K421" s="186" t="s">
        <v>158</v>
      </c>
      <c r="L421" s="43"/>
      <c r="M421" s="191" t="s">
        <v>5</v>
      </c>
      <c r="N421" s="192" t="s">
        <v>53</v>
      </c>
      <c r="O421" s="44"/>
      <c r="P421" s="193">
        <f>O421*H421</f>
        <v>0</v>
      </c>
      <c r="Q421" s="193">
        <v>3.0999999999999999E-3</v>
      </c>
      <c r="R421" s="193">
        <f>Q421*H421</f>
        <v>1.24E-2</v>
      </c>
      <c r="S421" s="193">
        <v>0</v>
      </c>
      <c r="T421" s="194">
        <f>S421*H421</f>
        <v>0</v>
      </c>
      <c r="AR421" s="25" t="s">
        <v>159</v>
      </c>
      <c r="AT421" s="25" t="s">
        <v>154</v>
      </c>
      <c r="AU421" s="25" t="s">
        <v>89</v>
      </c>
      <c r="AY421" s="25" t="s">
        <v>152</v>
      </c>
      <c r="BE421" s="195">
        <f>IF(N421="základní",J421,0)</f>
        <v>0</v>
      </c>
      <c r="BF421" s="195">
        <f>IF(N421="snížená",J421,0)</f>
        <v>0</v>
      </c>
      <c r="BG421" s="195">
        <f>IF(N421="zákl. přenesená",J421,0)</f>
        <v>0</v>
      </c>
      <c r="BH421" s="195">
        <f>IF(N421="sníž. přenesená",J421,0)</f>
        <v>0</v>
      </c>
      <c r="BI421" s="195">
        <f>IF(N421="nulová",J421,0)</f>
        <v>0</v>
      </c>
      <c r="BJ421" s="25" t="s">
        <v>45</v>
      </c>
      <c r="BK421" s="195">
        <f>ROUND(I421*H421,2)</f>
        <v>0</v>
      </c>
      <c r="BL421" s="25" t="s">
        <v>159</v>
      </c>
      <c r="BM421" s="25" t="s">
        <v>1146</v>
      </c>
    </row>
    <row r="422" spans="2:65" s="1" customFormat="1" ht="40.5">
      <c r="B422" s="43"/>
      <c r="D422" s="225" t="s">
        <v>161</v>
      </c>
      <c r="F422" s="236" t="s">
        <v>1147</v>
      </c>
      <c r="I422" s="198"/>
      <c r="L422" s="43"/>
      <c r="M422" s="199"/>
      <c r="N422" s="44"/>
      <c r="O422" s="44"/>
      <c r="P422" s="44"/>
      <c r="Q422" s="44"/>
      <c r="R422" s="44"/>
      <c r="S422" s="44"/>
      <c r="T422" s="72"/>
      <c r="AT422" s="25" t="s">
        <v>161</v>
      </c>
      <c r="AU422" s="25" t="s">
        <v>89</v>
      </c>
    </row>
    <row r="423" spans="2:65" s="1" customFormat="1" ht="31.5" customHeight="1">
      <c r="B423" s="183"/>
      <c r="C423" s="184" t="s">
        <v>602</v>
      </c>
      <c r="D423" s="184" t="s">
        <v>154</v>
      </c>
      <c r="E423" s="185" t="s">
        <v>1148</v>
      </c>
      <c r="F423" s="186" t="s">
        <v>1149</v>
      </c>
      <c r="G423" s="187" t="s">
        <v>293</v>
      </c>
      <c r="H423" s="188">
        <v>10</v>
      </c>
      <c r="I423" s="189"/>
      <c r="J423" s="190">
        <f>ROUND(I423*H423,2)</f>
        <v>0</v>
      </c>
      <c r="K423" s="186" t="s">
        <v>158</v>
      </c>
      <c r="L423" s="43"/>
      <c r="M423" s="191" t="s">
        <v>5</v>
      </c>
      <c r="N423" s="192" t="s">
        <v>53</v>
      </c>
      <c r="O423" s="44"/>
      <c r="P423" s="193">
        <f>O423*H423</f>
        <v>0</v>
      </c>
      <c r="Q423" s="193">
        <v>1.7000000000000001E-4</v>
      </c>
      <c r="R423" s="193">
        <f>Q423*H423</f>
        <v>1.7000000000000001E-3</v>
      </c>
      <c r="S423" s="193">
        <v>0</v>
      </c>
      <c r="T423" s="194">
        <f>S423*H423</f>
        <v>0</v>
      </c>
      <c r="AR423" s="25" t="s">
        <v>159</v>
      </c>
      <c r="AT423" s="25" t="s">
        <v>154</v>
      </c>
      <c r="AU423" s="25" t="s">
        <v>89</v>
      </c>
      <c r="AY423" s="25" t="s">
        <v>152</v>
      </c>
      <c r="BE423" s="195">
        <f>IF(N423="základní",J423,0)</f>
        <v>0</v>
      </c>
      <c r="BF423" s="195">
        <f>IF(N423="snížená",J423,0)</f>
        <v>0</v>
      </c>
      <c r="BG423" s="195">
        <f>IF(N423="zákl. přenesená",J423,0)</f>
        <v>0</v>
      </c>
      <c r="BH423" s="195">
        <f>IF(N423="sníž. přenesená",J423,0)</f>
        <v>0</v>
      </c>
      <c r="BI423" s="195">
        <f>IF(N423="nulová",J423,0)</f>
        <v>0</v>
      </c>
      <c r="BJ423" s="25" t="s">
        <v>45</v>
      </c>
      <c r="BK423" s="195">
        <f>ROUND(I423*H423,2)</f>
        <v>0</v>
      </c>
      <c r="BL423" s="25" t="s">
        <v>159</v>
      </c>
      <c r="BM423" s="25" t="s">
        <v>1150</v>
      </c>
    </row>
    <row r="424" spans="2:65" s="1" customFormat="1" ht="40.5">
      <c r="B424" s="43"/>
      <c r="D424" s="225" t="s">
        <v>161</v>
      </c>
      <c r="F424" s="236" t="s">
        <v>1147</v>
      </c>
      <c r="I424" s="198"/>
      <c r="L424" s="43"/>
      <c r="M424" s="199"/>
      <c r="N424" s="44"/>
      <c r="O424" s="44"/>
      <c r="P424" s="44"/>
      <c r="Q424" s="44"/>
      <c r="R424" s="44"/>
      <c r="S424" s="44"/>
      <c r="T424" s="72"/>
      <c r="AT424" s="25" t="s">
        <v>161</v>
      </c>
      <c r="AU424" s="25" t="s">
        <v>89</v>
      </c>
    </row>
    <row r="425" spans="2:65" s="1" customFormat="1" ht="31.5" customHeight="1">
      <c r="B425" s="183"/>
      <c r="C425" s="184" t="s">
        <v>607</v>
      </c>
      <c r="D425" s="184" t="s">
        <v>154</v>
      </c>
      <c r="E425" s="185" t="s">
        <v>1151</v>
      </c>
      <c r="F425" s="186" t="s">
        <v>1152</v>
      </c>
      <c r="G425" s="187" t="s">
        <v>193</v>
      </c>
      <c r="H425" s="188">
        <v>1.22</v>
      </c>
      <c r="I425" s="189"/>
      <c r="J425" s="190">
        <f>ROUND(I425*H425,2)</f>
        <v>0</v>
      </c>
      <c r="K425" s="186" t="s">
        <v>158</v>
      </c>
      <c r="L425" s="43"/>
      <c r="M425" s="191" t="s">
        <v>5</v>
      </c>
      <c r="N425" s="192" t="s">
        <v>53</v>
      </c>
      <c r="O425" s="44"/>
      <c r="P425" s="193">
        <f>O425*H425</f>
        <v>0</v>
      </c>
      <c r="Q425" s="193">
        <v>0</v>
      </c>
      <c r="R425" s="193">
        <f>Q425*H425</f>
        <v>0</v>
      </c>
      <c r="S425" s="193">
        <v>0</v>
      </c>
      <c r="T425" s="194">
        <f>S425*H425</f>
        <v>0</v>
      </c>
      <c r="AR425" s="25" t="s">
        <v>159</v>
      </c>
      <c r="AT425" s="25" t="s">
        <v>154</v>
      </c>
      <c r="AU425" s="25" t="s">
        <v>89</v>
      </c>
      <c r="AY425" s="25" t="s">
        <v>152</v>
      </c>
      <c r="BE425" s="195">
        <f>IF(N425="základní",J425,0)</f>
        <v>0</v>
      </c>
      <c r="BF425" s="195">
        <f>IF(N425="snížená",J425,0)</f>
        <v>0</v>
      </c>
      <c r="BG425" s="195">
        <f>IF(N425="zákl. přenesená",J425,0)</f>
        <v>0</v>
      </c>
      <c r="BH425" s="195">
        <f>IF(N425="sníž. přenesená",J425,0)</f>
        <v>0</v>
      </c>
      <c r="BI425" s="195">
        <f>IF(N425="nulová",J425,0)</f>
        <v>0</v>
      </c>
      <c r="BJ425" s="25" t="s">
        <v>45</v>
      </c>
      <c r="BK425" s="195">
        <f>ROUND(I425*H425,2)</f>
        <v>0</v>
      </c>
      <c r="BL425" s="25" t="s">
        <v>159</v>
      </c>
      <c r="BM425" s="25" t="s">
        <v>1153</v>
      </c>
    </row>
    <row r="426" spans="2:65" s="1" customFormat="1" ht="54">
      <c r="B426" s="43"/>
      <c r="D426" s="196" t="s">
        <v>161</v>
      </c>
      <c r="F426" s="197" t="s">
        <v>1154</v>
      </c>
      <c r="I426" s="198"/>
      <c r="L426" s="43"/>
      <c r="M426" s="199"/>
      <c r="N426" s="44"/>
      <c r="O426" s="44"/>
      <c r="P426" s="44"/>
      <c r="Q426" s="44"/>
      <c r="R426" s="44"/>
      <c r="S426" s="44"/>
      <c r="T426" s="72"/>
      <c r="AT426" s="25" t="s">
        <v>161</v>
      </c>
      <c r="AU426" s="25" t="s">
        <v>89</v>
      </c>
    </row>
    <row r="427" spans="2:65" s="12" customFormat="1">
      <c r="B427" s="200"/>
      <c r="D427" s="196" t="s">
        <v>163</v>
      </c>
      <c r="E427" s="201" t="s">
        <v>5</v>
      </c>
      <c r="F427" s="202" t="s">
        <v>1155</v>
      </c>
      <c r="H427" s="203" t="s">
        <v>5</v>
      </c>
      <c r="I427" s="204"/>
      <c r="L427" s="200"/>
      <c r="M427" s="205"/>
      <c r="N427" s="206"/>
      <c r="O427" s="206"/>
      <c r="P427" s="206"/>
      <c r="Q427" s="206"/>
      <c r="R427" s="206"/>
      <c r="S427" s="206"/>
      <c r="T427" s="207"/>
      <c r="AT427" s="203" t="s">
        <v>163</v>
      </c>
      <c r="AU427" s="203" t="s">
        <v>89</v>
      </c>
      <c r="AV427" s="12" t="s">
        <v>45</v>
      </c>
      <c r="AW427" s="12" t="s">
        <v>42</v>
      </c>
      <c r="AX427" s="12" t="s">
        <v>82</v>
      </c>
      <c r="AY427" s="203" t="s">
        <v>152</v>
      </c>
    </row>
    <row r="428" spans="2:65" s="13" customFormat="1">
      <c r="B428" s="208"/>
      <c r="D428" s="196" t="s">
        <v>163</v>
      </c>
      <c r="E428" s="209" t="s">
        <v>5</v>
      </c>
      <c r="F428" s="210" t="s">
        <v>1156</v>
      </c>
      <c r="H428" s="211">
        <v>0.17199999999999999</v>
      </c>
      <c r="I428" s="212"/>
      <c r="L428" s="208"/>
      <c r="M428" s="213"/>
      <c r="N428" s="214"/>
      <c r="O428" s="214"/>
      <c r="P428" s="214"/>
      <c r="Q428" s="214"/>
      <c r="R428" s="214"/>
      <c r="S428" s="214"/>
      <c r="T428" s="215"/>
      <c r="AT428" s="209" t="s">
        <v>163</v>
      </c>
      <c r="AU428" s="209" t="s">
        <v>89</v>
      </c>
      <c r="AV428" s="13" t="s">
        <v>89</v>
      </c>
      <c r="AW428" s="13" t="s">
        <v>42</v>
      </c>
      <c r="AX428" s="13" t="s">
        <v>82</v>
      </c>
      <c r="AY428" s="209" t="s">
        <v>152</v>
      </c>
    </row>
    <row r="429" spans="2:65" s="13" customFormat="1">
      <c r="B429" s="208"/>
      <c r="D429" s="196" t="s">
        <v>163</v>
      </c>
      <c r="E429" s="209" t="s">
        <v>5</v>
      </c>
      <c r="F429" s="210" t="s">
        <v>1157</v>
      </c>
      <c r="H429" s="211">
        <v>0.77800000000000002</v>
      </c>
      <c r="I429" s="212"/>
      <c r="L429" s="208"/>
      <c r="M429" s="213"/>
      <c r="N429" s="214"/>
      <c r="O429" s="214"/>
      <c r="P429" s="214"/>
      <c r="Q429" s="214"/>
      <c r="R429" s="214"/>
      <c r="S429" s="214"/>
      <c r="T429" s="215"/>
      <c r="AT429" s="209" t="s">
        <v>163</v>
      </c>
      <c r="AU429" s="209" t="s">
        <v>89</v>
      </c>
      <c r="AV429" s="13" t="s">
        <v>89</v>
      </c>
      <c r="AW429" s="13" t="s">
        <v>42</v>
      </c>
      <c r="AX429" s="13" t="s">
        <v>82</v>
      </c>
      <c r="AY429" s="209" t="s">
        <v>152</v>
      </c>
    </row>
    <row r="430" spans="2:65" s="13" customFormat="1">
      <c r="B430" s="208"/>
      <c r="D430" s="196" t="s">
        <v>163</v>
      </c>
      <c r="E430" s="209" t="s">
        <v>5</v>
      </c>
      <c r="F430" s="210" t="s">
        <v>1158</v>
      </c>
      <c r="H430" s="211">
        <v>0.19400000000000001</v>
      </c>
      <c r="I430" s="212"/>
      <c r="L430" s="208"/>
      <c r="M430" s="213"/>
      <c r="N430" s="214"/>
      <c r="O430" s="214"/>
      <c r="P430" s="214"/>
      <c r="Q430" s="214"/>
      <c r="R430" s="214"/>
      <c r="S430" s="214"/>
      <c r="T430" s="215"/>
      <c r="AT430" s="209" t="s">
        <v>163</v>
      </c>
      <c r="AU430" s="209" t="s">
        <v>89</v>
      </c>
      <c r="AV430" s="13" t="s">
        <v>89</v>
      </c>
      <c r="AW430" s="13" t="s">
        <v>42</v>
      </c>
      <c r="AX430" s="13" t="s">
        <v>82</v>
      </c>
      <c r="AY430" s="209" t="s">
        <v>152</v>
      </c>
    </row>
    <row r="431" spans="2:65" s="13" customFormat="1">
      <c r="B431" s="208"/>
      <c r="D431" s="196" t="s">
        <v>163</v>
      </c>
      <c r="E431" s="209" t="s">
        <v>5</v>
      </c>
      <c r="F431" s="210" t="s">
        <v>1159</v>
      </c>
      <c r="H431" s="211">
        <v>6.7000000000000004E-2</v>
      </c>
      <c r="I431" s="212"/>
      <c r="L431" s="208"/>
      <c r="M431" s="213"/>
      <c r="N431" s="214"/>
      <c r="O431" s="214"/>
      <c r="P431" s="214"/>
      <c r="Q431" s="214"/>
      <c r="R431" s="214"/>
      <c r="S431" s="214"/>
      <c r="T431" s="215"/>
      <c r="AT431" s="209" t="s">
        <v>163</v>
      </c>
      <c r="AU431" s="209" t="s">
        <v>89</v>
      </c>
      <c r="AV431" s="13" t="s">
        <v>89</v>
      </c>
      <c r="AW431" s="13" t="s">
        <v>42</v>
      </c>
      <c r="AX431" s="13" t="s">
        <v>82</v>
      </c>
      <c r="AY431" s="209" t="s">
        <v>152</v>
      </c>
    </row>
    <row r="432" spans="2:65" s="13" customFormat="1">
      <c r="B432" s="208"/>
      <c r="D432" s="196" t="s">
        <v>163</v>
      </c>
      <c r="E432" s="209" t="s">
        <v>5</v>
      </c>
      <c r="F432" s="210" t="s">
        <v>1160</v>
      </c>
      <c r="H432" s="211">
        <v>8.9999999999999993E-3</v>
      </c>
      <c r="I432" s="212"/>
      <c r="L432" s="208"/>
      <c r="M432" s="213"/>
      <c r="N432" s="214"/>
      <c r="O432" s="214"/>
      <c r="P432" s="214"/>
      <c r="Q432" s="214"/>
      <c r="R432" s="214"/>
      <c r="S432" s="214"/>
      <c r="T432" s="215"/>
      <c r="AT432" s="209" t="s">
        <v>163</v>
      </c>
      <c r="AU432" s="209" t="s">
        <v>89</v>
      </c>
      <c r="AV432" s="13" t="s">
        <v>89</v>
      </c>
      <c r="AW432" s="13" t="s">
        <v>42</v>
      </c>
      <c r="AX432" s="13" t="s">
        <v>82</v>
      </c>
      <c r="AY432" s="209" t="s">
        <v>152</v>
      </c>
    </row>
    <row r="433" spans="2:65" s="15" customFormat="1">
      <c r="B433" s="224"/>
      <c r="D433" s="225" t="s">
        <v>163</v>
      </c>
      <c r="E433" s="226" t="s">
        <v>5</v>
      </c>
      <c r="F433" s="227" t="s">
        <v>170</v>
      </c>
      <c r="H433" s="228">
        <v>1.22</v>
      </c>
      <c r="I433" s="229"/>
      <c r="L433" s="224"/>
      <c r="M433" s="230"/>
      <c r="N433" s="231"/>
      <c r="O433" s="231"/>
      <c r="P433" s="231"/>
      <c r="Q433" s="231"/>
      <c r="R433" s="231"/>
      <c r="S433" s="231"/>
      <c r="T433" s="232"/>
      <c r="AT433" s="233" t="s">
        <v>163</v>
      </c>
      <c r="AU433" s="233" t="s">
        <v>89</v>
      </c>
      <c r="AV433" s="15" t="s">
        <v>159</v>
      </c>
      <c r="AW433" s="15" t="s">
        <v>42</v>
      </c>
      <c r="AX433" s="15" t="s">
        <v>45</v>
      </c>
      <c r="AY433" s="233" t="s">
        <v>152</v>
      </c>
    </row>
    <row r="434" spans="2:65" s="1" customFormat="1" ht="44.25" customHeight="1">
      <c r="B434" s="183"/>
      <c r="C434" s="184" t="s">
        <v>613</v>
      </c>
      <c r="D434" s="184" t="s">
        <v>154</v>
      </c>
      <c r="E434" s="185" t="s">
        <v>1161</v>
      </c>
      <c r="F434" s="186" t="s">
        <v>1162</v>
      </c>
      <c r="G434" s="187" t="s">
        <v>193</v>
      </c>
      <c r="H434" s="188">
        <v>1.22</v>
      </c>
      <c r="I434" s="189"/>
      <c r="J434" s="190">
        <f>ROUND(I434*H434,2)</f>
        <v>0</v>
      </c>
      <c r="K434" s="186" t="s">
        <v>1163</v>
      </c>
      <c r="L434" s="43"/>
      <c r="M434" s="191" t="s">
        <v>5</v>
      </c>
      <c r="N434" s="192" t="s">
        <v>53</v>
      </c>
      <c r="O434" s="44"/>
      <c r="P434" s="193">
        <f>O434*H434</f>
        <v>0</v>
      </c>
      <c r="Q434" s="193">
        <v>0</v>
      </c>
      <c r="R434" s="193">
        <f>Q434*H434</f>
        <v>0</v>
      </c>
      <c r="S434" s="193">
        <v>0</v>
      </c>
      <c r="T434" s="194">
        <f>S434*H434</f>
        <v>0</v>
      </c>
      <c r="AR434" s="25" t="s">
        <v>159</v>
      </c>
      <c r="AT434" s="25" t="s">
        <v>154</v>
      </c>
      <c r="AU434" s="25" t="s">
        <v>89</v>
      </c>
      <c r="AY434" s="25" t="s">
        <v>152</v>
      </c>
      <c r="BE434" s="195">
        <f>IF(N434="základní",J434,0)</f>
        <v>0</v>
      </c>
      <c r="BF434" s="195">
        <f>IF(N434="snížená",J434,0)</f>
        <v>0</v>
      </c>
      <c r="BG434" s="195">
        <f>IF(N434="zákl. přenesená",J434,0)</f>
        <v>0</v>
      </c>
      <c r="BH434" s="195">
        <f>IF(N434="sníž. přenesená",J434,0)</f>
        <v>0</v>
      </c>
      <c r="BI434" s="195">
        <f>IF(N434="nulová",J434,0)</f>
        <v>0</v>
      </c>
      <c r="BJ434" s="25" t="s">
        <v>45</v>
      </c>
      <c r="BK434" s="195">
        <f>ROUND(I434*H434,2)</f>
        <v>0</v>
      </c>
      <c r="BL434" s="25" t="s">
        <v>159</v>
      </c>
      <c r="BM434" s="25" t="s">
        <v>1164</v>
      </c>
    </row>
    <row r="435" spans="2:65" s="12" customFormat="1">
      <c r="B435" s="200"/>
      <c r="D435" s="196" t="s">
        <v>163</v>
      </c>
      <c r="E435" s="201" t="s">
        <v>5</v>
      </c>
      <c r="F435" s="202" t="s">
        <v>1155</v>
      </c>
      <c r="H435" s="203" t="s">
        <v>5</v>
      </c>
      <c r="I435" s="204"/>
      <c r="L435" s="200"/>
      <c r="M435" s="205"/>
      <c r="N435" s="206"/>
      <c r="O435" s="206"/>
      <c r="P435" s="206"/>
      <c r="Q435" s="206"/>
      <c r="R435" s="206"/>
      <c r="S435" s="206"/>
      <c r="T435" s="207"/>
      <c r="AT435" s="203" t="s">
        <v>163</v>
      </c>
      <c r="AU435" s="203" t="s">
        <v>89</v>
      </c>
      <c r="AV435" s="12" t="s">
        <v>45</v>
      </c>
      <c r="AW435" s="12" t="s">
        <v>42</v>
      </c>
      <c r="AX435" s="12" t="s">
        <v>82</v>
      </c>
      <c r="AY435" s="203" t="s">
        <v>152</v>
      </c>
    </row>
    <row r="436" spans="2:65" s="13" customFormat="1">
      <c r="B436" s="208"/>
      <c r="D436" s="196" t="s">
        <v>163</v>
      </c>
      <c r="E436" s="209" t="s">
        <v>5</v>
      </c>
      <c r="F436" s="210" t="s">
        <v>1156</v>
      </c>
      <c r="H436" s="211">
        <v>0.17199999999999999</v>
      </c>
      <c r="I436" s="212"/>
      <c r="L436" s="208"/>
      <c r="M436" s="213"/>
      <c r="N436" s="214"/>
      <c r="O436" s="214"/>
      <c r="P436" s="214"/>
      <c r="Q436" s="214"/>
      <c r="R436" s="214"/>
      <c r="S436" s="214"/>
      <c r="T436" s="215"/>
      <c r="AT436" s="209" t="s">
        <v>163</v>
      </c>
      <c r="AU436" s="209" t="s">
        <v>89</v>
      </c>
      <c r="AV436" s="13" t="s">
        <v>89</v>
      </c>
      <c r="AW436" s="13" t="s">
        <v>42</v>
      </c>
      <c r="AX436" s="13" t="s">
        <v>82</v>
      </c>
      <c r="AY436" s="209" t="s">
        <v>152</v>
      </c>
    </row>
    <row r="437" spans="2:65" s="13" customFormat="1">
      <c r="B437" s="208"/>
      <c r="D437" s="196" t="s">
        <v>163</v>
      </c>
      <c r="E437" s="209" t="s">
        <v>5</v>
      </c>
      <c r="F437" s="210" t="s">
        <v>1157</v>
      </c>
      <c r="H437" s="211">
        <v>0.77800000000000002</v>
      </c>
      <c r="I437" s="212"/>
      <c r="L437" s="208"/>
      <c r="M437" s="213"/>
      <c r="N437" s="214"/>
      <c r="O437" s="214"/>
      <c r="P437" s="214"/>
      <c r="Q437" s="214"/>
      <c r="R437" s="214"/>
      <c r="S437" s="214"/>
      <c r="T437" s="215"/>
      <c r="AT437" s="209" t="s">
        <v>163</v>
      </c>
      <c r="AU437" s="209" t="s">
        <v>89</v>
      </c>
      <c r="AV437" s="13" t="s">
        <v>89</v>
      </c>
      <c r="AW437" s="13" t="s">
        <v>42</v>
      </c>
      <c r="AX437" s="13" t="s">
        <v>82</v>
      </c>
      <c r="AY437" s="209" t="s">
        <v>152</v>
      </c>
    </row>
    <row r="438" spans="2:65" s="13" customFormat="1">
      <c r="B438" s="208"/>
      <c r="D438" s="196" t="s">
        <v>163</v>
      </c>
      <c r="E438" s="209" t="s">
        <v>5</v>
      </c>
      <c r="F438" s="210" t="s">
        <v>1158</v>
      </c>
      <c r="H438" s="211">
        <v>0.19400000000000001</v>
      </c>
      <c r="I438" s="212"/>
      <c r="L438" s="208"/>
      <c r="M438" s="213"/>
      <c r="N438" s="214"/>
      <c r="O438" s="214"/>
      <c r="P438" s="214"/>
      <c r="Q438" s="214"/>
      <c r="R438" s="214"/>
      <c r="S438" s="214"/>
      <c r="T438" s="215"/>
      <c r="AT438" s="209" t="s">
        <v>163</v>
      </c>
      <c r="AU438" s="209" t="s">
        <v>89</v>
      </c>
      <c r="AV438" s="13" t="s">
        <v>89</v>
      </c>
      <c r="AW438" s="13" t="s">
        <v>42</v>
      </c>
      <c r="AX438" s="13" t="s">
        <v>82</v>
      </c>
      <c r="AY438" s="209" t="s">
        <v>152</v>
      </c>
    </row>
    <row r="439" spans="2:65" s="13" customFormat="1">
      <c r="B439" s="208"/>
      <c r="D439" s="196" t="s">
        <v>163</v>
      </c>
      <c r="E439" s="209" t="s">
        <v>5</v>
      </c>
      <c r="F439" s="210" t="s">
        <v>1159</v>
      </c>
      <c r="H439" s="211">
        <v>6.7000000000000004E-2</v>
      </c>
      <c r="I439" s="212"/>
      <c r="L439" s="208"/>
      <c r="M439" s="213"/>
      <c r="N439" s="214"/>
      <c r="O439" s="214"/>
      <c r="P439" s="214"/>
      <c r="Q439" s="214"/>
      <c r="R439" s="214"/>
      <c r="S439" s="214"/>
      <c r="T439" s="215"/>
      <c r="AT439" s="209" t="s">
        <v>163</v>
      </c>
      <c r="AU439" s="209" t="s">
        <v>89</v>
      </c>
      <c r="AV439" s="13" t="s">
        <v>89</v>
      </c>
      <c r="AW439" s="13" t="s">
        <v>42</v>
      </c>
      <c r="AX439" s="13" t="s">
        <v>82</v>
      </c>
      <c r="AY439" s="209" t="s">
        <v>152</v>
      </c>
    </row>
    <row r="440" spans="2:65" s="13" customFormat="1">
      <c r="B440" s="208"/>
      <c r="D440" s="196" t="s">
        <v>163</v>
      </c>
      <c r="E440" s="209" t="s">
        <v>5</v>
      </c>
      <c r="F440" s="210" t="s">
        <v>1160</v>
      </c>
      <c r="H440" s="211">
        <v>8.9999999999999993E-3</v>
      </c>
      <c r="I440" s="212"/>
      <c r="L440" s="208"/>
      <c r="M440" s="213"/>
      <c r="N440" s="214"/>
      <c r="O440" s="214"/>
      <c r="P440" s="214"/>
      <c r="Q440" s="214"/>
      <c r="R440" s="214"/>
      <c r="S440" s="214"/>
      <c r="T440" s="215"/>
      <c r="AT440" s="209" t="s">
        <v>163</v>
      </c>
      <c r="AU440" s="209" t="s">
        <v>89</v>
      </c>
      <c r="AV440" s="13" t="s">
        <v>89</v>
      </c>
      <c r="AW440" s="13" t="s">
        <v>42</v>
      </c>
      <c r="AX440" s="13" t="s">
        <v>82</v>
      </c>
      <c r="AY440" s="209" t="s">
        <v>152</v>
      </c>
    </row>
    <row r="441" spans="2:65" s="15" customFormat="1">
      <c r="B441" s="224"/>
      <c r="D441" s="225" t="s">
        <v>163</v>
      </c>
      <c r="E441" s="226" t="s">
        <v>5</v>
      </c>
      <c r="F441" s="227" t="s">
        <v>170</v>
      </c>
      <c r="H441" s="228">
        <v>1.22</v>
      </c>
      <c r="I441" s="229"/>
      <c r="L441" s="224"/>
      <c r="M441" s="230"/>
      <c r="N441" s="231"/>
      <c r="O441" s="231"/>
      <c r="P441" s="231"/>
      <c r="Q441" s="231"/>
      <c r="R441" s="231"/>
      <c r="S441" s="231"/>
      <c r="T441" s="232"/>
      <c r="AT441" s="233" t="s">
        <v>163</v>
      </c>
      <c r="AU441" s="233" t="s">
        <v>89</v>
      </c>
      <c r="AV441" s="15" t="s">
        <v>159</v>
      </c>
      <c r="AW441" s="15" t="s">
        <v>42</v>
      </c>
      <c r="AX441" s="15" t="s">
        <v>45</v>
      </c>
      <c r="AY441" s="233" t="s">
        <v>152</v>
      </c>
    </row>
    <row r="442" spans="2:65" s="1" customFormat="1" ht="22.5" customHeight="1">
      <c r="B442" s="183"/>
      <c r="C442" s="237" t="s">
        <v>618</v>
      </c>
      <c r="D442" s="237" t="s">
        <v>266</v>
      </c>
      <c r="E442" s="238" t="s">
        <v>1165</v>
      </c>
      <c r="F442" s="239" t="s">
        <v>1166</v>
      </c>
      <c r="G442" s="240" t="s">
        <v>193</v>
      </c>
      <c r="H442" s="241">
        <v>0.01</v>
      </c>
      <c r="I442" s="242"/>
      <c r="J442" s="243">
        <f>ROUND(I442*H442,2)</f>
        <v>0</v>
      </c>
      <c r="K442" s="239" t="s">
        <v>158</v>
      </c>
      <c r="L442" s="244"/>
      <c r="M442" s="245" t="s">
        <v>5</v>
      </c>
      <c r="N442" s="246" t="s">
        <v>53</v>
      </c>
      <c r="O442" s="44"/>
      <c r="P442" s="193">
        <f>O442*H442</f>
        <v>0</v>
      </c>
      <c r="Q442" s="193">
        <v>1</v>
      </c>
      <c r="R442" s="193">
        <f>Q442*H442</f>
        <v>0.01</v>
      </c>
      <c r="S442" s="193">
        <v>0</v>
      </c>
      <c r="T442" s="194">
        <f>S442*H442</f>
        <v>0</v>
      </c>
      <c r="AR442" s="25" t="s">
        <v>206</v>
      </c>
      <c r="AT442" s="25" t="s">
        <v>266</v>
      </c>
      <c r="AU442" s="25" t="s">
        <v>89</v>
      </c>
      <c r="AY442" s="25" t="s">
        <v>152</v>
      </c>
      <c r="BE442" s="195">
        <f>IF(N442="základní",J442,0)</f>
        <v>0</v>
      </c>
      <c r="BF442" s="195">
        <f>IF(N442="snížená",J442,0)</f>
        <v>0</v>
      </c>
      <c r="BG442" s="195">
        <f>IF(N442="zákl. přenesená",J442,0)</f>
        <v>0</v>
      </c>
      <c r="BH442" s="195">
        <f>IF(N442="sníž. přenesená",J442,0)</f>
        <v>0</v>
      </c>
      <c r="BI442" s="195">
        <f>IF(N442="nulová",J442,0)</f>
        <v>0</v>
      </c>
      <c r="BJ442" s="25" t="s">
        <v>45</v>
      </c>
      <c r="BK442" s="195">
        <f>ROUND(I442*H442,2)</f>
        <v>0</v>
      </c>
      <c r="BL442" s="25" t="s">
        <v>159</v>
      </c>
      <c r="BM442" s="25" t="s">
        <v>1167</v>
      </c>
    </row>
    <row r="443" spans="2:65" s="1" customFormat="1" ht="27">
      <c r="B443" s="43"/>
      <c r="D443" s="196" t="s">
        <v>642</v>
      </c>
      <c r="F443" s="197" t="s">
        <v>1168</v>
      </c>
      <c r="I443" s="198"/>
      <c r="L443" s="43"/>
      <c r="M443" s="199"/>
      <c r="N443" s="44"/>
      <c r="O443" s="44"/>
      <c r="P443" s="44"/>
      <c r="Q443" s="44"/>
      <c r="R443" s="44"/>
      <c r="S443" s="44"/>
      <c r="T443" s="72"/>
      <c r="AT443" s="25" t="s">
        <v>642</v>
      </c>
      <c r="AU443" s="25" t="s">
        <v>89</v>
      </c>
    </row>
    <row r="444" spans="2:65" s="13" customFormat="1">
      <c r="B444" s="208"/>
      <c r="D444" s="196" t="s">
        <v>163</v>
      </c>
      <c r="E444" s="209" t="s">
        <v>5</v>
      </c>
      <c r="F444" s="210" t="s">
        <v>1169</v>
      </c>
      <c r="H444" s="211">
        <v>8.9999999999999993E-3</v>
      </c>
      <c r="I444" s="212"/>
      <c r="L444" s="208"/>
      <c r="M444" s="213"/>
      <c r="N444" s="214"/>
      <c r="O444" s="214"/>
      <c r="P444" s="214"/>
      <c r="Q444" s="214"/>
      <c r="R444" s="214"/>
      <c r="S444" s="214"/>
      <c r="T444" s="215"/>
      <c r="AT444" s="209" t="s">
        <v>163</v>
      </c>
      <c r="AU444" s="209" t="s">
        <v>89</v>
      </c>
      <c r="AV444" s="13" t="s">
        <v>89</v>
      </c>
      <c r="AW444" s="13" t="s">
        <v>42</v>
      </c>
      <c r="AX444" s="13" t="s">
        <v>45</v>
      </c>
      <c r="AY444" s="209" t="s">
        <v>152</v>
      </c>
    </row>
    <row r="445" spans="2:65" s="13" customFormat="1">
      <c r="B445" s="208"/>
      <c r="D445" s="225" t="s">
        <v>163</v>
      </c>
      <c r="F445" s="234" t="s">
        <v>1170</v>
      </c>
      <c r="H445" s="235">
        <v>0.01</v>
      </c>
      <c r="I445" s="212"/>
      <c r="L445" s="208"/>
      <c r="M445" s="213"/>
      <c r="N445" s="214"/>
      <c r="O445" s="214"/>
      <c r="P445" s="214"/>
      <c r="Q445" s="214"/>
      <c r="R445" s="214"/>
      <c r="S445" s="214"/>
      <c r="T445" s="215"/>
      <c r="AT445" s="209" t="s">
        <v>163</v>
      </c>
      <c r="AU445" s="209" t="s">
        <v>89</v>
      </c>
      <c r="AV445" s="13" t="s">
        <v>89</v>
      </c>
      <c r="AW445" s="13" t="s">
        <v>6</v>
      </c>
      <c r="AX445" s="13" t="s">
        <v>45</v>
      </c>
      <c r="AY445" s="209" t="s">
        <v>152</v>
      </c>
    </row>
    <row r="446" spans="2:65" s="1" customFormat="1" ht="22.5" customHeight="1">
      <c r="B446" s="183"/>
      <c r="C446" s="237" t="s">
        <v>624</v>
      </c>
      <c r="D446" s="237" t="s">
        <v>266</v>
      </c>
      <c r="E446" s="238" t="s">
        <v>1171</v>
      </c>
      <c r="F446" s="239" t="s">
        <v>1172</v>
      </c>
      <c r="G446" s="240" t="s">
        <v>193</v>
      </c>
      <c r="H446" s="241">
        <v>0.21099999999999999</v>
      </c>
      <c r="I446" s="242"/>
      <c r="J446" s="243">
        <f>ROUND(I446*H446,2)</f>
        <v>0</v>
      </c>
      <c r="K446" s="239" t="s">
        <v>158</v>
      </c>
      <c r="L446" s="244"/>
      <c r="M446" s="245" t="s">
        <v>5</v>
      </c>
      <c r="N446" s="246" t="s">
        <v>53</v>
      </c>
      <c r="O446" s="44"/>
      <c r="P446" s="193">
        <f>O446*H446</f>
        <v>0</v>
      </c>
      <c r="Q446" s="193">
        <v>1</v>
      </c>
      <c r="R446" s="193">
        <f>Q446*H446</f>
        <v>0.21099999999999999</v>
      </c>
      <c r="S446" s="193">
        <v>0</v>
      </c>
      <c r="T446" s="194">
        <f>S446*H446</f>
        <v>0</v>
      </c>
      <c r="AR446" s="25" t="s">
        <v>206</v>
      </c>
      <c r="AT446" s="25" t="s">
        <v>266</v>
      </c>
      <c r="AU446" s="25" t="s">
        <v>89</v>
      </c>
      <c r="AY446" s="25" t="s">
        <v>152</v>
      </c>
      <c r="BE446" s="195">
        <f>IF(N446="základní",J446,0)</f>
        <v>0</v>
      </c>
      <c r="BF446" s="195">
        <f>IF(N446="snížená",J446,0)</f>
        <v>0</v>
      </c>
      <c r="BG446" s="195">
        <f>IF(N446="zákl. přenesená",J446,0)</f>
        <v>0</v>
      </c>
      <c r="BH446" s="195">
        <f>IF(N446="sníž. přenesená",J446,0)</f>
        <v>0</v>
      </c>
      <c r="BI446" s="195">
        <f>IF(N446="nulová",J446,0)</f>
        <v>0</v>
      </c>
      <c r="BJ446" s="25" t="s">
        <v>45</v>
      </c>
      <c r="BK446" s="195">
        <f>ROUND(I446*H446,2)</f>
        <v>0</v>
      </c>
      <c r="BL446" s="25" t="s">
        <v>159</v>
      </c>
      <c r="BM446" s="25" t="s">
        <v>1173</v>
      </c>
    </row>
    <row r="447" spans="2:65" s="1" customFormat="1" ht="27">
      <c r="B447" s="43"/>
      <c r="D447" s="196" t="s">
        <v>642</v>
      </c>
      <c r="F447" s="197" t="s">
        <v>1174</v>
      </c>
      <c r="I447" s="198"/>
      <c r="L447" s="43"/>
      <c r="M447" s="199"/>
      <c r="N447" s="44"/>
      <c r="O447" s="44"/>
      <c r="P447" s="44"/>
      <c r="Q447" s="44"/>
      <c r="R447" s="44"/>
      <c r="S447" s="44"/>
      <c r="T447" s="72"/>
      <c r="AT447" s="25" t="s">
        <v>642</v>
      </c>
      <c r="AU447" s="25" t="s">
        <v>89</v>
      </c>
    </row>
    <row r="448" spans="2:65" s="13" customFormat="1">
      <c r="B448" s="208"/>
      <c r="D448" s="196" t="s">
        <v>163</v>
      </c>
      <c r="E448" s="209" t="s">
        <v>5</v>
      </c>
      <c r="F448" s="210" t="s">
        <v>1175</v>
      </c>
      <c r="H448" s="211">
        <v>0.19400000000000001</v>
      </c>
      <c r="I448" s="212"/>
      <c r="L448" s="208"/>
      <c r="M448" s="213"/>
      <c r="N448" s="214"/>
      <c r="O448" s="214"/>
      <c r="P448" s="214"/>
      <c r="Q448" s="214"/>
      <c r="R448" s="214"/>
      <c r="S448" s="214"/>
      <c r="T448" s="215"/>
      <c r="AT448" s="209" t="s">
        <v>163</v>
      </c>
      <c r="AU448" s="209" t="s">
        <v>89</v>
      </c>
      <c r="AV448" s="13" t="s">
        <v>89</v>
      </c>
      <c r="AW448" s="13" t="s">
        <v>42</v>
      </c>
      <c r="AX448" s="13" t="s">
        <v>45</v>
      </c>
      <c r="AY448" s="209" t="s">
        <v>152</v>
      </c>
    </row>
    <row r="449" spans="2:65" s="13" customFormat="1">
      <c r="B449" s="208"/>
      <c r="D449" s="225" t="s">
        <v>163</v>
      </c>
      <c r="F449" s="234" t="s">
        <v>1176</v>
      </c>
      <c r="H449" s="235">
        <v>0.21099999999999999</v>
      </c>
      <c r="I449" s="212"/>
      <c r="L449" s="208"/>
      <c r="M449" s="213"/>
      <c r="N449" s="214"/>
      <c r="O449" s="214"/>
      <c r="P449" s="214"/>
      <c r="Q449" s="214"/>
      <c r="R449" s="214"/>
      <c r="S449" s="214"/>
      <c r="T449" s="215"/>
      <c r="AT449" s="209" t="s">
        <v>163</v>
      </c>
      <c r="AU449" s="209" t="s">
        <v>89</v>
      </c>
      <c r="AV449" s="13" t="s">
        <v>89</v>
      </c>
      <c r="AW449" s="13" t="s">
        <v>6</v>
      </c>
      <c r="AX449" s="13" t="s">
        <v>45</v>
      </c>
      <c r="AY449" s="209" t="s">
        <v>152</v>
      </c>
    </row>
    <row r="450" spans="2:65" s="1" customFormat="1" ht="22.5" customHeight="1">
      <c r="B450" s="183"/>
      <c r="C450" s="237" t="s">
        <v>633</v>
      </c>
      <c r="D450" s="237" t="s">
        <v>266</v>
      </c>
      <c r="E450" s="238" t="s">
        <v>1177</v>
      </c>
      <c r="F450" s="239" t="s">
        <v>1178</v>
      </c>
      <c r="G450" s="240" t="s">
        <v>193</v>
      </c>
      <c r="H450" s="241">
        <v>0.84799999999999998</v>
      </c>
      <c r="I450" s="242"/>
      <c r="J450" s="243">
        <f>ROUND(I450*H450,2)</f>
        <v>0</v>
      </c>
      <c r="K450" s="239" t="s">
        <v>158</v>
      </c>
      <c r="L450" s="244"/>
      <c r="M450" s="245" t="s">
        <v>5</v>
      </c>
      <c r="N450" s="246" t="s">
        <v>53</v>
      </c>
      <c r="O450" s="44"/>
      <c r="P450" s="193">
        <f>O450*H450</f>
        <v>0</v>
      </c>
      <c r="Q450" s="193">
        <v>1</v>
      </c>
      <c r="R450" s="193">
        <f>Q450*H450</f>
        <v>0.84799999999999998</v>
      </c>
      <c r="S450" s="193">
        <v>0</v>
      </c>
      <c r="T450" s="194">
        <f>S450*H450</f>
        <v>0</v>
      </c>
      <c r="AR450" s="25" t="s">
        <v>206</v>
      </c>
      <c r="AT450" s="25" t="s">
        <v>266</v>
      </c>
      <c r="AU450" s="25" t="s">
        <v>89</v>
      </c>
      <c r="AY450" s="25" t="s">
        <v>152</v>
      </c>
      <c r="BE450" s="195">
        <f>IF(N450="základní",J450,0)</f>
        <v>0</v>
      </c>
      <c r="BF450" s="195">
        <f>IF(N450="snížená",J450,0)</f>
        <v>0</v>
      </c>
      <c r="BG450" s="195">
        <f>IF(N450="zákl. přenesená",J450,0)</f>
        <v>0</v>
      </c>
      <c r="BH450" s="195">
        <f>IF(N450="sníž. přenesená",J450,0)</f>
        <v>0</v>
      </c>
      <c r="BI450" s="195">
        <f>IF(N450="nulová",J450,0)</f>
        <v>0</v>
      </c>
      <c r="BJ450" s="25" t="s">
        <v>45</v>
      </c>
      <c r="BK450" s="195">
        <f>ROUND(I450*H450,2)</f>
        <v>0</v>
      </c>
      <c r="BL450" s="25" t="s">
        <v>159</v>
      </c>
      <c r="BM450" s="25" t="s">
        <v>1179</v>
      </c>
    </row>
    <row r="451" spans="2:65" s="1" customFormat="1" ht="27">
      <c r="B451" s="43"/>
      <c r="D451" s="196" t="s">
        <v>642</v>
      </c>
      <c r="F451" s="197" t="s">
        <v>1180</v>
      </c>
      <c r="I451" s="198"/>
      <c r="L451" s="43"/>
      <c r="M451" s="199"/>
      <c r="N451" s="44"/>
      <c r="O451" s="44"/>
      <c r="P451" s="44"/>
      <c r="Q451" s="44"/>
      <c r="R451" s="44"/>
      <c r="S451" s="44"/>
      <c r="T451" s="72"/>
      <c r="AT451" s="25" t="s">
        <v>642</v>
      </c>
      <c r="AU451" s="25" t="s">
        <v>89</v>
      </c>
    </row>
    <row r="452" spans="2:65" s="13" customFormat="1">
      <c r="B452" s="208"/>
      <c r="D452" s="196" t="s">
        <v>163</v>
      </c>
      <c r="E452" s="209" t="s">
        <v>5</v>
      </c>
      <c r="F452" s="210" t="s">
        <v>1181</v>
      </c>
      <c r="H452" s="211">
        <v>0.77800000000000002</v>
      </c>
      <c r="I452" s="212"/>
      <c r="L452" s="208"/>
      <c r="M452" s="213"/>
      <c r="N452" s="214"/>
      <c r="O452" s="214"/>
      <c r="P452" s="214"/>
      <c r="Q452" s="214"/>
      <c r="R452" s="214"/>
      <c r="S452" s="214"/>
      <c r="T452" s="215"/>
      <c r="AT452" s="209" t="s">
        <v>163</v>
      </c>
      <c r="AU452" s="209" t="s">
        <v>89</v>
      </c>
      <c r="AV452" s="13" t="s">
        <v>89</v>
      </c>
      <c r="AW452" s="13" t="s">
        <v>42</v>
      </c>
      <c r="AX452" s="13" t="s">
        <v>45</v>
      </c>
      <c r="AY452" s="209" t="s">
        <v>152</v>
      </c>
    </row>
    <row r="453" spans="2:65" s="13" customFormat="1">
      <c r="B453" s="208"/>
      <c r="D453" s="225" t="s">
        <v>163</v>
      </c>
      <c r="F453" s="234" t="s">
        <v>1182</v>
      </c>
      <c r="H453" s="235">
        <v>0.84799999999999998</v>
      </c>
      <c r="I453" s="212"/>
      <c r="L453" s="208"/>
      <c r="M453" s="213"/>
      <c r="N453" s="214"/>
      <c r="O453" s="214"/>
      <c r="P453" s="214"/>
      <c r="Q453" s="214"/>
      <c r="R453" s="214"/>
      <c r="S453" s="214"/>
      <c r="T453" s="215"/>
      <c r="AT453" s="209" t="s">
        <v>163</v>
      </c>
      <c r="AU453" s="209" t="s">
        <v>89</v>
      </c>
      <c r="AV453" s="13" t="s">
        <v>89</v>
      </c>
      <c r="AW453" s="13" t="s">
        <v>6</v>
      </c>
      <c r="AX453" s="13" t="s">
        <v>45</v>
      </c>
      <c r="AY453" s="209" t="s">
        <v>152</v>
      </c>
    </row>
    <row r="454" spans="2:65" s="1" customFormat="1" ht="22.5" customHeight="1">
      <c r="B454" s="183"/>
      <c r="C454" s="237" t="s">
        <v>638</v>
      </c>
      <c r="D454" s="237" t="s">
        <v>266</v>
      </c>
      <c r="E454" s="238" t="s">
        <v>1183</v>
      </c>
      <c r="F454" s="239" t="s">
        <v>1184</v>
      </c>
      <c r="G454" s="240" t="s">
        <v>193</v>
      </c>
      <c r="H454" s="241">
        <v>7.2999999999999995E-2</v>
      </c>
      <c r="I454" s="242"/>
      <c r="J454" s="243">
        <f>ROUND(I454*H454,2)</f>
        <v>0</v>
      </c>
      <c r="K454" s="239" t="s">
        <v>1163</v>
      </c>
      <c r="L454" s="244"/>
      <c r="M454" s="245" t="s">
        <v>5</v>
      </c>
      <c r="N454" s="246" t="s">
        <v>53</v>
      </c>
      <c r="O454" s="44"/>
      <c r="P454" s="193">
        <f>O454*H454</f>
        <v>0</v>
      </c>
      <c r="Q454" s="193">
        <v>1</v>
      </c>
      <c r="R454" s="193">
        <f>Q454*H454</f>
        <v>7.2999999999999995E-2</v>
      </c>
      <c r="S454" s="193">
        <v>0</v>
      </c>
      <c r="T454" s="194">
        <f>S454*H454</f>
        <v>0</v>
      </c>
      <c r="AR454" s="25" t="s">
        <v>206</v>
      </c>
      <c r="AT454" s="25" t="s">
        <v>266</v>
      </c>
      <c r="AU454" s="25" t="s">
        <v>89</v>
      </c>
      <c r="AY454" s="25" t="s">
        <v>152</v>
      </c>
      <c r="BE454" s="195">
        <f>IF(N454="základní",J454,0)</f>
        <v>0</v>
      </c>
      <c r="BF454" s="195">
        <f>IF(N454="snížená",J454,0)</f>
        <v>0</v>
      </c>
      <c r="BG454" s="195">
        <f>IF(N454="zákl. přenesená",J454,0)</f>
        <v>0</v>
      </c>
      <c r="BH454" s="195">
        <f>IF(N454="sníž. přenesená",J454,0)</f>
        <v>0</v>
      </c>
      <c r="BI454" s="195">
        <f>IF(N454="nulová",J454,0)</f>
        <v>0</v>
      </c>
      <c r="BJ454" s="25" t="s">
        <v>45</v>
      </c>
      <c r="BK454" s="195">
        <f>ROUND(I454*H454,2)</f>
        <v>0</v>
      </c>
      <c r="BL454" s="25" t="s">
        <v>159</v>
      </c>
      <c r="BM454" s="25" t="s">
        <v>1185</v>
      </c>
    </row>
    <row r="455" spans="2:65" s="13" customFormat="1">
      <c r="B455" s="208"/>
      <c r="D455" s="196" t="s">
        <v>163</v>
      </c>
      <c r="E455" s="209" t="s">
        <v>5</v>
      </c>
      <c r="F455" s="210" t="s">
        <v>1186</v>
      </c>
      <c r="H455" s="211">
        <v>6.7000000000000004E-2</v>
      </c>
      <c r="I455" s="212"/>
      <c r="L455" s="208"/>
      <c r="M455" s="213"/>
      <c r="N455" s="214"/>
      <c r="O455" s="214"/>
      <c r="P455" s="214"/>
      <c r="Q455" s="214"/>
      <c r="R455" s="214"/>
      <c r="S455" s="214"/>
      <c r="T455" s="215"/>
      <c r="AT455" s="209" t="s">
        <v>163</v>
      </c>
      <c r="AU455" s="209" t="s">
        <v>89</v>
      </c>
      <c r="AV455" s="13" t="s">
        <v>89</v>
      </c>
      <c r="AW455" s="13" t="s">
        <v>42</v>
      </c>
      <c r="AX455" s="13" t="s">
        <v>45</v>
      </c>
      <c r="AY455" s="209" t="s">
        <v>152</v>
      </c>
    </row>
    <row r="456" spans="2:65" s="13" customFormat="1">
      <c r="B456" s="208"/>
      <c r="D456" s="225" t="s">
        <v>163</v>
      </c>
      <c r="F456" s="234" t="s">
        <v>1187</v>
      </c>
      <c r="H456" s="235">
        <v>7.2999999999999995E-2</v>
      </c>
      <c r="I456" s="212"/>
      <c r="L456" s="208"/>
      <c r="M456" s="213"/>
      <c r="N456" s="214"/>
      <c r="O456" s="214"/>
      <c r="P456" s="214"/>
      <c r="Q456" s="214"/>
      <c r="R456" s="214"/>
      <c r="S456" s="214"/>
      <c r="T456" s="215"/>
      <c r="AT456" s="209" t="s">
        <v>163</v>
      </c>
      <c r="AU456" s="209" t="s">
        <v>89</v>
      </c>
      <c r="AV456" s="13" t="s">
        <v>89</v>
      </c>
      <c r="AW456" s="13" t="s">
        <v>6</v>
      </c>
      <c r="AX456" s="13" t="s">
        <v>45</v>
      </c>
      <c r="AY456" s="209" t="s">
        <v>152</v>
      </c>
    </row>
    <row r="457" spans="2:65" s="1" customFormat="1" ht="22.5" customHeight="1">
      <c r="B457" s="183"/>
      <c r="C457" s="237" t="s">
        <v>645</v>
      </c>
      <c r="D457" s="237" t="s">
        <v>266</v>
      </c>
      <c r="E457" s="238" t="s">
        <v>1188</v>
      </c>
      <c r="F457" s="239" t="s">
        <v>1189</v>
      </c>
      <c r="G457" s="240" t="s">
        <v>247</v>
      </c>
      <c r="H457" s="241">
        <v>14.3</v>
      </c>
      <c r="I457" s="242"/>
      <c r="J457" s="243">
        <f>ROUND(I457*H457,2)</f>
        <v>0</v>
      </c>
      <c r="K457" s="239" t="s">
        <v>1190</v>
      </c>
      <c r="L457" s="244"/>
      <c r="M457" s="245" t="s">
        <v>5</v>
      </c>
      <c r="N457" s="246" t="s">
        <v>53</v>
      </c>
      <c r="O457" s="44"/>
      <c r="P457" s="193">
        <f>O457*H457</f>
        <v>0</v>
      </c>
      <c r="Q457" s="193">
        <v>1.2E-2</v>
      </c>
      <c r="R457" s="193">
        <f>Q457*H457</f>
        <v>0.1716</v>
      </c>
      <c r="S457" s="193">
        <v>0</v>
      </c>
      <c r="T457" s="194">
        <f>S457*H457</f>
        <v>0</v>
      </c>
      <c r="AR457" s="25" t="s">
        <v>206</v>
      </c>
      <c r="AT457" s="25" t="s">
        <v>266</v>
      </c>
      <c r="AU457" s="25" t="s">
        <v>89</v>
      </c>
      <c r="AY457" s="25" t="s">
        <v>152</v>
      </c>
      <c r="BE457" s="195">
        <f>IF(N457="základní",J457,0)</f>
        <v>0</v>
      </c>
      <c r="BF457" s="195">
        <f>IF(N457="snížená",J457,0)</f>
        <v>0</v>
      </c>
      <c r="BG457" s="195">
        <f>IF(N457="zákl. přenesená",J457,0)</f>
        <v>0</v>
      </c>
      <c r="BH457" s="195">
        <f>IF(N457="sníž. přenesená",J457,0)</f>
        <v>0</v>
      </c>
      <c r="BI457" s="195">
        <f>IF(N457="nulová",J457,0)</f>
        <v>0</v>
      </c>
      <c r="BJ457" s="25" t="s">
        <v>45</v>
      </c>
      <c r="BK457" s="195">
        <f>ROUND(I457*H457,2)</f>
        <v>0</v>
      </c>
      <c r="BL457" s="25" t="s">
        <v>159</v>
      </c>
      <c r="BM457" s="25" t="s">
        <v>1191</v>
      </c>
    </row>
    <row r="458" spans="2:65" s="1" customFormat="1" ht="31.5" customHeight="1">
      <c r="B458" s="183"/>
      <c r="C458" s="184" t="s">
        <v>650</v>
      </c>
      <c r="D458" s="184" t="s">
        <v>154</v>
      </c>
      <c r="E458" s="185" t="s">
        <v>1192</v>
      </c>
      <c r="F458" s="186" t="s">
        <v>1193</v>
      </c>
      <c r="G458" s="187" t="s">
        <v>293</v>
      </c>
      <c r="H458" s="188">
        <v>36</v>
      </c>
      <c r="I458" s="189"/>
      <c r="J458" s="190">
        <f>ROUND(I458*H458,2)</f>
        <v>0</v>
      </c>
      <c r="K458" s="186" t="s">
        <v>158</v>
      </c>
      <c r="L458" s="43"/>
      <c r="M458" s="191" t="s">
        <v>5</v>
      </c>
      <c r="N458" s="192" t="s">
        <v>53</v>
      </c>
      <c r="O458" s="44"/>
      <c r="P458" s="193">
        <f>O458*H458</f>
        <v>0</v>
      </c>
      <c r="Q458" s="193">
        <v>1.0000000000000001E-5</v>
      </c>
      <c r="R458" s="193">
        <f>Q458*H458</f>
        <v>3.6000000000000002E-4</v>
      </c>
      <c r="S458" s="193">
        <v>0</v>
      </c>
      <c r="T458" s="194">
        <f>S458*H458</f>
        <v>0</v>
      </c>
      <c r="AR458" s="25" t="s">
        <v>159</v>
      </c>
      <c r="AT458" s="25" t="s">
        <v>154</v>
      </c>
      <c r="AU458" s="25" t="s">
        <v>89</v>
      </c>
      <c r="AY458" s="25" t="s">
        <v>152</v>
      </c>
      <c r="BE458" s="195">
        <f>IF(N458="základní",J458,0)</f>
        <v>0</v>
      </c>
      <c r="BF458" s="195">
        <f>IF(N458="snížená",J458,0)</f>
        <v>0</v>
      </c>
      <c r="BG458" s="195">
        <f>IF(N458="zákl. přenesená",J458,0)</f>
        <v>0</v>
      </c>
      <c r="BH458" s="195">
        <f>IF(N458="sníž. přenesená",J458,0)</f>
        <v>0</v>
      </c>
      <c r="BI458" s="195">
        <f>IF(N458="nulová",J458,0)</f>
        <v>0</v>
      </c>
      <c r="BJ458" s="25" t="s">
        <v>45</v>
      </c>
      <c r="BK458" s="195">
        <f>ROUND(I458*H458,2)</f>
        <v>0</v>
      </c>
      <c r="BL458" s="25" t="s">
        <v>159</v>
      </c>
      <c r="BM458" s="25" t="s">
        <v>1194</v>
      </c>
    </row>
    <row r="459" spans="2:65" s="1" customFormat="1" ht="94.5">
      <c r="B459" s="43"/>
      <c r="D459" s="196" t="s">
        <v>161</v>
      </c>
      <c r="F459" s="197" t="s">
        <v>1195</v>
      </c>
      <c r="I459" s="198"/>
      <c r="L459" s="43"/>
      <c r="M459" s="199"/>
      <c r="N459" s="44"/>
      <c r="O459" s="44"/>
      <c r="P459" s="44"/>
      <c r="Q459" s="44"/>
      <c r="R459" s="44"/>
      <c r="S459" s="44"/>
      <c r="T459" s="72"/>
      <c r="AT459" s="25" t="s">
        <v>161</v>
      </c>
      <c r="AU459" s="25" t="s">
        <v>89</v>
      </c>
    </row>
    <row r="460" spans="2:65" s="12" customFormat="1">
      <c r="B460" s="200"/>
      <c r="D460" s="196" t="s">
        <v>163</v>
      </c>
      <c r="E460" s="201" t="s">
        <v>5</v>
      </c>
      <c r="F460" s="202" t="s">
        <v>1196</v>
      </c>
      <c r="H460" s="203" t="s">
        <v>5</v>
      </c>
      <c r="I460" s="204"/>
      <c r="L460" s="200"/>
      <c r="M460" s="205"/>
      <c r="N460" s="206"/>
      <c r="O460" s="206"/>
      <c r="P460" s="206"/>
      <c r="Q460" s="206"/>
      <c r="R460" s="206"/>
      <c r="S460" s="206"/>
      <c r="T460" s="207"/>
      <c r="AT460" s="203" t="s">
        <v>163</v>
      </c>
      <c r="AU460" s="203" t="s">
        <v>89</v>
      </c>
      <c r="AV460" s="12" t="s">
        <v>45</v>
      </c>
      <c r="AW460" s="12" t="s">
        <v>42</v>
      </c>
      <c r="AX460" s="12" t="s">
        <v>82</v>
      </c>
      <c r="AY460" s="203" t="s">
        <v>152</v>
      </c>
    </row>
    <row r="461" spans="2:65" s="13" customFormat="1">
      <c r="B461" s="208"/>
      <c r="D461" s="196" t="s">
        <v>163</v>
      </c>
      <c r="E461" s="209" t="s">
        <v>5</v>
      </c>
      <c r="F461" s="210" t="s">
        <v>1197</v>
      </c>
      <c r="H461" s="211">
        <v>36</v>
      </c>
      <c r="I461" s="212"/>
      <c r="L461" s="208"/>
      <c r="M461" s="213"/>
      <c r="N461" s="214"/>
      <c r="O461" s="214"/>
      <c r="P461" s="214"/>
      <c r="Q461" s="214"/>
      <c r="R461" s="214"/>
      <c r="S461" s="214"/>
      <c r="T461" s="215"/>
      <c r="AT461" s="209" t="s">
        <v>163</v>
      </c>
      <c r="AU461" s="209" t="s">
        <v>89</v>
      </c>
      <c r="AV461" s="13" t="s">
        <v>89</v>
      </c>
      <c r="AW461" s="13" t="s">
        <v>42</v>
      </c>
      <c r="AX461" s="13" t="s">
        <v>82</v>
      </c>
      <c r="AY461" s="209" t="s">
        <v>152</v>
      </c>
    </row>
    <row r="462" spans="2:65" s="15" customFormat="1">
      <c r="B462" s="224"/>
      <c r="D462" s="225" t="s">
        <v>163</v>
      </c>
      <c r="E462" s="226" t="s">
        <v>5</v>
      </c>
      <c r="F462" s="227" t="s">
        <v>170</v>
      </c>
      <c r="H462" s="228">
        <v>36</v>
      </c>
      <c r="I462" s="229"/>
      <c r="L462" s="224"/>
      <c r="M462" s="230"/>
      <c r="N462" s="231"/>
      <c r="O462" s="231"/>
      <c r="P462" s="231"/>
      <c r="Q462" s="231"/>
      <c r="R462" s="231"/>
      <c r="S462" s="231"/>
      <c r="T462" s="232"/>
      <c r="AT462" s="233" t="s">
        <v>163</v>
      </c>
      <c r="AU462" s="233" t="s">
        <v>89</v>
      </c>
      <c r="AV462" s="15" t="s">
        <v>159</v>
      </c>
      <c r="AW462" s="15" t="s">
        <v>42</v>
      </c>
      <c r="AX462" s="15" t="s">
        <v>45</v>
      </c>
      <c r="AY462" s="233" t="s">
        <v>152</v>
      </c>
    </row>
    <row r="463" spans="2:65" s="1" customFormat="1" ht="31.5" customHeight="1">
      <c r="B463" s="183"/>
      <c r="C463" s="184" t="s">
        <v>655</v>
      </c>
      <c r="D463" s="184" t="s">
        <v>154</v>
      </c>
      <c r="E463" s="185" t="s">
        <v>1198</v>
      </c>
      <c r="F463" s="186" t="s">
        <v>1199</v>
      </c>
      <c r="G463" s="187" t="s">
        <v>293</v>
      </c>
      <c r="H463" s="188">
        <v>24</v>
      </c>
      <c r="I463" s="189"/>
      <c r="J463" s="190">
        <f>ROUND(I463*H463,2)</f>
        <v>0</v>
      </c>
      <c r="K463" s="186" t="s">
        <v>158</v>
      </c>
      <c r="L463" s="43"/>
      <c r="M463" s="191" t="s">
        <v>5</v>
      </c>
      <c r="N463" s="192" t="s">
        <v>53</v>
      </c>
      <c r="O463" s="44"/>
      <c r="P463" s="193">
        <f>O463*H463</f>
        <v>0</v>
      </c>
      <c r="Q463" s="193">
        <v>2.0000000000000002E-5</v>
      </c>
      <c r="R463" s="193">
        <f>Q463*H463</f>
        <v>4.8000000000000007E-4</v>
      </c>
      <c r="S463" s="193">
        <v>0</v>
      </c>
      <c r="T463" s="194">
        <f>S463*H463</f>
        <v>0</v>
      </c>
      <c r="AR463" s="25" t="s">
        <v>159</v>
      </c>
      <c r="AT463" s="25" t="s">
        <v>154</v>
      </c>
      <c r="AU463" s="25" t="s">
        <v>89</v>
      </c>
      <c r="AY463" s="25" t="s">
        <v>152</v>
      </c>
      <c r="BE463" s="195">
        <f>IF(N463="základní",J463,0)</f>
        <v>0</v>
      </c>
      <c r="BF463" s="195">
        <f>IF(N463="snížená",J463,0)</f>
        <v>0</v>
      </c>
      <c r="BG463" s="195">
        <f>IF(N463="zákl. přenesená",J463,0)</f>
        <v>0</v>
      </c>
      <c r="BH463" s="195">
        <f>IF(N463="sníž. přenesená",J463,0)</f>
        <v>0</v>
      </c>
      <c r="BI463" s="195">
        <f>IF(N463="nulová",J463,0)</f>
        <v>0</v>
      </c>
      <c r="BJ463" s="25" t="s">
        <v>45</v>
      </c>
      <c r="BK463" s="195">
        <f>ROUND(I463*H463,2)</f>
        <v>0</v>
      </c>
      <c r="BL463" s="25" t="s">
        <v>159</v>
      </c>
      <c r="BM463" s="25" t="s">
        <v>1200</v>
      </c>
    </row>
    <row r="464" spans="2:65" s="1" customFormat="1" ht="94.5">
      <c r="B464" s="43"/>
      <c r="D464" s="196" t="s">
        <v>161</v>
      </c>
      <c r="F464" s="197" t="s">
        <v>1195</v>
      </c>
      <c r="I464" s="198"/>
      <c r="L464" s="43"/>
      <c r="M464" s="199"/>
      <c r="N464" s="44"/>
      <c r="O464" s="44"/>
      <c r="P464" s="44"/>
      <c r="Q464" s="44"/>
      <c r="R464" s="44"/>
      <c r="S464" s="44"/>
      <c r="T464" s="72"/>
      <c r="AT464" s="25" t="s">
        <v>161</v>
      </c>
      <c r="AU464" s="25" t="s">
        <v>89</v>
      </c>
    </row>
    <row r="465" spans="2:65" s="12" customFormat="1">
      <c r="B465" s="200"/>
      <c r="D465" s="196" t="s">
        <v>163</v>
      </c>
      <c r="E465" s="201" t="s">
        <v>5</v>
      </c>
      <c r="F465" s="202" t="s">
        <v>1201</v>
      </c>
      <c r="H465" s="203" t="s">
        <v>5</v>
      </c>
      <c r="I465" s="204"/>
      <c r="L465" s="200"/>
      <c r="M465" s="205"/>
      <c r="N465" s="206"/>
      <c r="O465" s="206"/>
      <c r="P465" s="206"/>
      <c r="Q465" s="206"/>
      <c r="R465" s="206"/>
      <c r="S465" s="206"/>
      <c r="T465" s="207"/>
      <c r="AT465" s="203" t="s">
        <v>163</v>
      </c>
      <c r="AU465" s="203" t="s">
        <v>89</v>
      </c>
      <c r="AV465" s="12" t="s">
        <v>45</v>
      </c>
      <c r="AW465" s="12" t="s">
        <v>42</v>
      </c>
      <c r="AX465" s="12" t="s">
        <v>82</v>
      </c>
      <c r="AY465" s="203" t="s">
        <v>152</v>
      </c>
    </row>
    <row r="466" spans="2:65" s="13" customFormat="1">
      <c r="B466" s="208"/>
      <c r="D466" s="196" t="s">
        <v>163</v>
      </c>
      <c r="E466" s="209" t="s">
        <v>5</v>
      </c>
      <c r="F466" s="210" t="s">
        <v>1202</v>
      </c>
      <c r="H466" s="211">
        <v>24</v>
      </c>
      <c r="I466" s="212"/>
      <c r="L466" s="208"/>
      <c r="M466" s="213"/>
      <c r="N466" s="214"/>
      <c r="O466" s="214"/>
      <c r="P466" s="214"/>
      <c r="Q466" s="214"/>
      <c r="R466" s="214"/>
      <c r="S466" s="214"/>
      <c r="T466" s="215"/>
      <c r="AT466" s="209" t="s">
        <v>163</v>
      </c>
      <c r="AU466" s="209" t="s">
        <v>89</v>
      </c>
      <c r="AV466" s="13" t="s">
        <v>89</v>
      </c>
      <c r="AW466" s="13" t="s">
        <v>42</v>
      </c>
      <c r="AX466" s="13" t="s">
        <v>82</v>
      </c>
      <c r="AY466" s="209" t="s">
        <v>152</v>
      </c>
    </row>
    <row r="467" spans="2:65" s="15" customFormat="1">
      <c r="B467" s="224"/>
      <c r="D467" s="225" t="s">
        <v>163</v>
      </c>
      <c r="E467" s="226" t="s">
        <v>5</v>
      </c>
      <c r="F467" s="227" t="s">
        <v>170</v>
      </c>
      <c r="H467" s="228">
        <v>24</v>
      </c>
      <c r="I467" s="229"/>
      <c r="L467" s="224"/>
      <c r="M467" s="230"/>
      <c r="N467" s="231"/>
      <c r="O467" s="231"/>
      <c r="P467" s="231"/>
      <c r="Q467" s="231"/>
      <c r="R467" s="231"/>
      <c r="S467" s="231"/>
      <c r="T467" s="232"/>
      <c r="AT467" s="233" t="s">
        <v>163</v>
      </c>
      <c r="AU467" s="233" t="s">
        <v>89</v>
      </c>
      <c r="AV467" s="15" t="s">
        <v>159</v>
      </c>
      <c r="AW467" s="15" t="s">
        <v>42</v>
      </c>
      <c r="AX467" s="15" t="s">
        <v>45</v>
      </c>
      <c r="AY467" s="233" t="s">
        <v>152</v>
      </c>
    </row>
    <row r="468" spans="2:65" s="1" customFormat="1" ht="31.5" customHeight="1">
      <c r="B468" s="183"/>
      <c r="C468" s="184" t="s">
        <v>660</v>
      </c>
      <c r="D468" s="184" t="s">
        <v>154</v>
      </c>
      <c r="E468" s="185" t="s">
        <v>1203</v>
      </c>
      <c r="F468" s="186" t="s">
        <v>1204</v>
      </c>
      <c r="G468" s="187" t="s">
        <v>293</v>
      </c>
      <c r="H468" s="188">
        <v>36</v>
      </c>
      <c r="I468" s="189"/>
      <c r="J468" s="190">
        <f>ROUND(I468*H468,2)</f>
        <v>0</v>
      </c>
      <c r="K468" s="186" t="s">
        <v>158</v>
      </c>
      <c r="L468" s="43"/>
      <c r="M468" s="191" t="s">
        <v>5</v>
      </c>
      <c r="N468" s="192" t="s">
        <v>53</v>
      </c>
      <c r="O468" s="44"/>
      <c r="P468" s="193">
        <f>O468*H468</f>
        <v>0</v>
      </c>
      <c r="Q468" s="193">
        <v>1.4999999999999999E-4</v>
      </c>
      <c r="R468" s="193">
        <f>Q468*H468</f>
        <v>5.3999999999999994E-3</v>
      </c>
      <c r="S468" s="193">
        <v>0</v>
      </c>
      <c r="T468" s="194">
        <f>S468*H468</f>
        <v>0</v>
      </c>
      <c r="AR468" s="25" t="s">
        <v>159</v>
      </c>
      <c r="AT468" s="25" t="s">
        <v>154</v>
      </c>
      <c r="AU468" s="25" t="s">
        <v>89</v>
      </c>
      <c r="AY468" s="25" t="s">
        <v>152</v>
      </c>
      <c r="BE468" s="195">
        <f>IF(N468="základní",J468,0)</f>
        <v>0</v>
      </c>
      <c r="BF468" s="195">
        <f>IF(N468="snížená",J468,0)</f>
        <v>0</v>
      </c>
      <c r="BG468" s="195">
        <f>IF(N468="zákl. přenesená",J468,0)</f>
        <v>0</v>
      </c>
      <c r="BH468" s="195">
        <f>IF(N468="sníž. přenesená",J468,0)</f>
        <v>0</v>
      </c>
      <c r="BI468" s="195">
        <f>IF(N468="nulová",J468,0)</f>
        <v>0</v>
      </c>
      <c r="BJ468" s="25" t="s">
        <v>45</v>
      </c>
      <c r="BK468" s="195">
        <f>ROUND(I468*H468,2)</f>
        <v>0</v>
      </c>
      <c r="BL468" s="25" t="s">
        <v>159</v>
      </c>
      <c r="BM468" s="25" t="s">
        <v>1205</v>
      </c>
    </row>
    <row r="469" spans="2:65" s="1" customFormat="1" ht="94.5">
      <c r="B469" s="43"/>
      <c r="D469" s="225" t="s">
        <v>161</v>
      </c>
      <c r="F469" s="236" t="s">
        <v>1195</v>
      </c>
      <c r="I469" s="198"/>
      <c r="L469" s="43"/>
      <c r="M469" s="199"/>
      <c r="N469" s="44"/>
      <c r="O469" s="44"/>
      <c r="P469" s="44"/>
      <c r="Q469" s="44"/>
      <c r="R469" s="44"/>
      <c r="S469" s="44"/>
      <c r="T469" s="72"/>
      <c r="AT469" s="25" t="s">
        <v>161</v>
      </c>
      <c r="AU469" s="25" t="s">
        <v>89</v>
      </c>
    </row>
    <row r="470" spans="2:65" s="1" customFormat="1" ht="31.5" customHeight="1">
      <c r="B470" s="183"/>
      <c r="C470" s="184" t="s">
        <v>664</v>
      </c>
      <c r="D470" s="184" t="s">
        <v>154</v>
      </c>
      <c r="E470" s="185" t="s">
        <v>1206</v>
      </c>
      <c r="F470" s="186" t="s">
        <v>1207</v>
      </c>
      <c r="G470" s="187" t="s">
        <v>293</v>
      </c>
      <c r="H470" s="188">
        <v>24</v>
      </c>
      <c r="I470" s="189"/>
      <c r="J470" s="190">
        <f>ROUND(I470*H470,2)</f>
        <v>0</v>
      </c>
      <c r="K470" s="186" t="s">
        <v>158</v>
      </c>
      <c r="L470" s="43"/>
      <c r="M470" s="191" t="s">
        <v>5</v>
      </c>
      <c r="N470" s="192" t="s">
        <v>53</v>
      </c>
      <c r="O470" s="44"/>
      <c r="P470" s="193">
        <f>O470*H470</f>
        <v>0</v>
      </c>
      <c r="Q470" s="193">
        <v>2.7E-4</v>
      </c>
      <c r="R470" s="193">
        <f>Q470*H470</f>
        <v>6.4799999999999996E-3</v>
      </c>
      <c r="S470" s="193">
        <v>0</v>
      </c>
      <c r="T470" s="194">
        <f>S470*H470</f>
        <v>0</v>
      </c>
      <c r="AR470" s="25" t="s">
        <v>159</v>
      </c>
      <c r="AT470" s="25" t="s">
        <v>154</v>
      </c>
      <c r="AU470" s="25" t="s">
        <v>89</v>
      </c>
      <c r="AY470" s="25" t="s">
        <v>152</v>
      </c>
      <c r="BE470" s="195">
        <f>IF(N470="základní",J470,0)</f>
        <v>0</v>
      </c>
      <c r="BF470" s="195">
        <f>IF(N470="snížená",J470,0)</f>
        <v>0</v>
      </c>
      <c r="BG470" s="195">
        <f>IF(N470="zákl. přenesená",J470,0)</f>
        <v>0</v>
      </c>
      <c r="BH470" s="195">
        <f>IF(N470="sníž. přenesená",J470,0)</f>
        <v>0</v>
      </c>
      <c r="BI470" s="195">
        <f>IF(N470="nulová",J470,0)</f>
        <v>0</v>
      </c>
      <c r="BJ470" s="25" t="s">
        <v>45</v>
      </c>
      <c r="BK470" s="195">
        <f>ROUND(I470*H470,2)</f>
        <v>0</v>
      </c>
      <c r="BL470" s="25" t="s">
        <v>159</v>
      </c>
      <c r="BM470" s="25" t="s">
        <v>1208</v>
      </c>
    </row>
    <row r="471" spans="2:65" s="1" customFormat="1" ht="94.5">
      <c r="B471" s="43"/>
      <c r="D471" s="225" t="s">
        <v>161</v>
      </c>
      <c r="F471" s="236" t="s">
        <v>1195</v>
      </c>
      <c r="I471" s="198"/>
      <c r="L471" s="43"/>
      <c r="M471" s="199"/>
      <c r="N471" s="44"/>
      <c r="O471" s="44"/>
      <c r="P471" s="44"/>
      <c r="Q471" s="44"/>
      <c r="R471" s="44"/>
      <c r="S471" s="44"/>
      <c r="T471" s="72"/>
      <c r="AT471" s="25" t="s">
        <v>161</v>
      </c>
      <c r="AU471" s="25" t="s">
        <v>89</v>
      </c>
    </row>
    <row r="472" spans="2:65" s="1" customFormat="1" ht="22.5" customHeight="1">
      <c r="B472" s="183"/>
      <c r="C472" s="184" t="s">
        <v>670</v>
      </c>
      <c r="D472" s="184" t="s">
        <v>154</v>
      </c>
      <c r="E472" s="185" t="s">
        <v>1209</v>
      </c>
      <c r="F472" s="186" t="s">
        <v>1210</v>
      </c>
      <c r="G472" s="187" t="s">
        <v>157</v>
      </c>
      <c r="H472" s="188">
        <v>2.6789999999999998</v>
      </c>
      <c r="I472" s="189"/>
      <c r="J472" s="190">
        <f>ROUND(I472*H472,2)</f>
        <v>0</v>
      </c>
      <c r="K472" s="186" t="s">
        <v>158</v>
      </c>
      <c r="L472" s="43"/>
      <c r="M472" s="191" t="s">
        <v>5</v>
      </c>
      <c r="N472" s="192" t="s">
        <v>53</v>
      </c>
      <c r="O472" s="44"/>
      <c r="P472" s="193">
        <f>O472*H472</f>
        <v>0</v>
      </c>
      <c r="Q472" s="193">
        <v>0</v>
      </c>
      <c r="R472" s="193">
        <f>Q472*H472</f>
        <v>0</v>
      </c>
      <c r="S472" s="193">
        <v>2.4</v>
      </c>
      <c r="T472" s="194">
        <f>S472*H472</f>
        <v>6.4295999999999998</v>
      </c>
      <c r="AR472" s="25" t="s">
        <v>159</v>
      </c>
      <c r="AT472" s="25" t="s">
        <v>154</v>
      </c>
      <c r="AU472" s="25" t="s">
        <v>89</v>
      </c>
      <c r="AY472" s="25" t="s">
        <v>152</v>
      </c>
      <c r="BE472" s="195">
        <f>IF(N472="základní",J472,0)</f>
        <v>0</v>
      </c>
      <c r="BF472" s="195">
        <f>IF(N472="snížená",J472,0)</f>
        <v>0</v>
      </c>
      <c r="BG472" s="195">
        <f>IF(N472="zákl. přenesená",J472,0)</f>
        <v>0</v>
      </c>
      <c r="BH472" s="195">
        <f>IF(N472="sníž. přenesená",J472,0)</f>
        <v>0</v>
      </c>
      <c r="BI472" s="195">
        <f>IF(N472="nulová",J472,0)</f>
        <v>0</v>
      </c>
      <c r="BJ472" s="25" t="s">
        <v>45</v>
      </c>
      <c r="BK472" s="195">
        <f>ROUND(I472*H472,2)</f>
        <v>0</v>
      </c>
      <c r="BL472" s="25" t="s">
        <v>159</v>
      </c>
      <c r="BM472" s="25" t="s">
        <v>1211</v>
      </c>
    </row>
    <row r="473" spans="2:65" s="1" customFormat="1" ht="40.5">
      <c r="B473" s="43"/>
      <c r="D473" s="196" t="s">
        <v>161</v>
      </c>
      <c r="F473" s="197" t="s">
        <v>1212</v>
      </c>
      <c r="I473" s="198"/>
      <c r="L473" s="43"/>
      <c r="M473" s="199"/>
      <c r="N473" s="44"/>
      <c r="O473" s="44"/>
      <c r="P473" s="44"/>
      <c r="Q473" s="44"/>
      <c r="R473" s="44"/>
      <c r="S473" s="44"/>
      <c r="T473" s="72"/>
      <c r="AT473" s="25" t="s">
        <v>161</v>
      </c>
      <c r="AU473" s="25" t="s">
        <v>89</v>
      </c>
    </row>
    <row r="474" spans="2:65" s="12" customFormat="1">
      <c r="B474" s="200"/>
      <c r="D474" s="196" t="s">
        <v>163</v>
      </c>
      <c r="E474" s="201" t="s">
        <v>5</v>
      </c>
      <c r="F474" s="202" t="s">
        <v>1213</v>
      </c>
      <c r="H474" s="203" t="s">
        <v>5</v>
      </c>
      <c r="I474" s="204"/>
      <c r="L474" s="200"/>
      <c r="M474" s="205"/>
      <c r="N474" s="206"/>
      <c r="O474" s="206"/>
      <c r="P474" s="206"/>
      <c r="Q474" s="206"/>
      <c r="R474" s="206"/>
      <c r="S474" s="206"/>
      <c r="T474" s="207"/>
      <c r="AT474" s="203" t="s">
        <v>163</v>
      </c>
      <c r="AU474" s="203" t="s">
        <v>89</v>
      </c>
      <c r="AV474" s="12" t="s">
        <v>45</v>
      </c>
      <c r="AW474" s="12" t="s">
        <v>42</v>
      </c>
      <c r="AX474" s="12" t="s">
        <v>82</v>
      </c>
      <c r="AY474" s="203" t="s">
        <v>152</v>
      </c>
    </row>
    <row r="475" spans="2:65" s="13" customFormat="1">
      <c r="B475" s="208"/>
      <c r="D475" s="196" t="s">
        <v>163</v>
      </c>
      <c r="E475" s="209" t="s">
        <v>5</v>
      </c>
      <c r="F475" s="210" t="s">
        <v>1214</v>
      </c>
      <c r="H475" s="211">
        <v>0.74</v>
      </c>
      <c r="I475" s="212"/>
      <c r="L475" s="208"/>
      <c r="M475" s="213"/>
      <c r="N475" s="214"/>
      <c r="O475" s="214"/>
      <c r="P475" s="214"/>
      <c r="Q475" s="214"/>
      <c r="R475" s="214"/>
      <c r="S475" s="214"/>
      <c r="T475" s="215"/>
      <c r="AT475" s="209" t="s">
        <v>163</v>
      </c>
      <c r="AU475" s="209" t="s">
        <v>89</v>
      </c>
      <c r="AV475" s="13" t="s">
        <v>89</v>
      </c>
      <c r="AW475" s="13" t="s">
        <v>42</v>
      </c>
      <c r="AX475" s="13" t="s">
        <v>82</v>
      </c>
      <c r="AY475" s="209" t="s">
        <v>152</v>
      </c>
    </row>
    <row r="476" spans="2:65" s="12" customFormat="1">
      <c r="B476" s="200"/>
      <c r="D476" s="196" t="s">
        <v>163</v>
      </c>
      <c r="E476" s="201" t="s">
        <v>5</v>
      </c>
      <c r="F476" s="202" t="s">
        <v>1215</v>
      </c>
      <c r="H476" s="203" t="s">
        <v>5</v>
      </c>
      <c r="I476" s="204"/>
      <c r="L476" s="200"/>
      <c r="M476" s="205"/>
      <c r="N476" s="206"/>
      <c r="O476" s="206"/>
      <c r="P476" s="206"/>
      <c r="Q476" s="206"/>
      <c r="R476" s="206"/>
      <c r="S476" s="206"/>
      <c r="T476" s="207"/>
      <c r="AT476" s="203" t="s">
        <v>163</v>
      </c>
      <c r="AU476" s="203" t="s">
        <v>89</v>
      </c>
      <c r="AV476" s="12" t="s">
        <v>45</v>
      </c>
      <c r="AW476" s="12" t="s">
        <v>42</v>
      </c>
      <c r="AX476" s="12" t="s">
        <v>82</v>
      </c>
      <c r="AY476" s="203" t="s">
        <v>152</v>
      </c>
    </row>
    <row r="477" spans="2:65" s="13" customFormat="1">
      <c r="B477" s="208"/>
      <c r="D477" s="196" t="s">
        <v>163</v>
      </c>
      <c r="E477" s="209" t="s">
        <v>5</v>
      </c>
      <c r="F477" s="210" t="s">
        <v>1216</v>
      </c>
      <c r="H477" s="211">
        <v>1.9390000000000001</v>
      </c>
      <c r="I477" s="212"/>
      <c r="L477" s="208"/>
      <c r="M477" s="213"/>
      <c r="N477" s="214"/>
      <c r="O477" s="214"/>
      <c r="P477" s="214"/>
      <c r="Q477" s="214"/>
      <c r="R477" s="214"/>
      <c r="S477" s="214"/>
      <c r="T477" s="215"/>
      <c r="AT477" s="209" t="s">
        <v>163</v>
      </c>
      <c r="AU477" s="209" t="s">
        <v>89</v>
      </c>
      <c r="AV477" s="13" t="s">
        <v>89</v>
      </c>
      <c r="AW477" s="13" t="s">
        <v>42</v>
      </c>
      <c r="AX477" s="13" t="s">
        <v>82</v>
      </c>
      <c r="AY477" s="209" t="s">
        <v>152</v>
      </c>
    </row>
    <row r="478" spans="2:65" s="15" customFormat="1">
      <c r="B478" s="224"/>
      <c r="D478" s="225" t="s">
        <v>163</v>
      </c>
      <c r="E478" s="226" t="s">
        <v>5</v>
      </c>
      <c r="F478" s="227" t="s">
        <v>170</v>
      </c>
      <c r="H478" s="228">
        <v>2.6789999999999998</v>
      </c>
      <c r="I478" s="229"/>
      <c r="L478" s="224"/>
      <c r="M478" s="230"/>
      <c r="N478" s="231"/>
      <c r="O478" s="231"/>
      <c r="P478" s="231"/>
      <c r="Q478" s="231"/>
      <c r="R478" s="231"/>
      <c r="S478" s="231"/>
      <c r="T478" s="232"/>
      <c r="AT478" s="233" t="s">
        <v>163</v>
      </c>
      <c r="AU478" s="233" t="s">
        <v>89</v>
      </c>
      <c r="AV478" s="15" t="s">
        <v>159</v>
      </c>
      <c r="AW478" s="15" t="s">
        <v>42</v>
      </c>
      <c r="AX478" s="15" t="s">
        <v>45</v>
      </c>
      <c r="AY478" s="233" t="s">
        <v>152</v>
      </c>
    </row>
    <row r="479" spans="2:65" s="1" customFormat="1" ht="22.5" customHeight="1">
      <c r="B479" s="183"/>
      <c r="C479" s="184" t="s">
        <v>673</v>
      </c>
      <c r="D479" s="184" t="s">
        <v>154</v>
      </c>
      <c r="E479" s="185" t="s">
        <v>1217</v>
      </c>
      <c r="F479" s="186" t="s">
        <v>1218</v>
      </c>
      <c r="G479" s="187" t="s">
        <v>247</v>
      </c>
      <c r="H479" s="188">
        <v>5.57</v>
      </c>
      <c r="I479" s="189"/>
      <c r="J479" s="190">
        <f>ROUND(I479*H479,2)</f>
        <v>0</v>
      </c>
      <c r="K479" s="186" t="s">
        <v>158</v>
      </c>
      <c r="L479" s="43"/>
      <c r="M479" s="191" t="s">
        <v>5</v>
      </c>
      <c r="N479" s="192" t="s">
        <v>53</v>
      </c>
      <c r="O479" s="44"/>
      <c r="P479" s="193">
        <f>O479*H479</f>
        <v>0</v>
      </c>
      <c r="Q479" s="193">
        <v>0</v>
      </c>
      <c r="R479" s="193">
        <f>Q479*H479</f>
        <v>0</v>
      </c>
      <c r="S479" s="193">
        <v>6.6000000000000003E-2</v>
      </c>
      <c r="T479" s="194">
        <f>S479*H479</f>
        <v>0.36762000000000006</v>
      </c>
      <c r="AR479" s="25" t="s">
        <v>159</v>
      </c>
      <c r="AT479" s="25" t="s">
        <v>154</v>
      </c>
      <c r="AU479" s="25" t="s">
        <v>89</v>
      </c>
      <c r="AY479" s="25" t="s">
        <v>152</v>
      </c>
      <c r="BE479" s="195">
        <f>IF(N479="základní",J479,0)</f>
        <v>0</v>
      </c>
      <c r="BF479" s="195">
        <f>IF(N479="snížená",J479,0)</f>
        <v>0</v>
      </c>
      <c r="BG479" s="195">
        <f>IF(N479="zákl. přenesená",J479,0)</f>
        <v>0</v>
      </c>
      <c r="BH479" s="195">
        <f>IF(N479="sníž. přenesená",J479,0)</f>
        <v>0</v>
      </c>
      <c r="BI479" s="195">
        <f>IF(N479="nulová",J479,0)</f>
        <v>0</v>
      </c>
      <c r="BJ479" s="25" t="s">
        <v>45</v>
      </c>
      <c r="BK479" s="195">
        <f>ROUND(I479*H479,2)</f>
        <v>0</v>
      </c>
      <c r="BL479" s="25" t="s">
        <v>159</v>
      </c>
      <c r="BM479" s="25" t="s">
        <v>1219</v>
      </c>
    </row>
    <row r="480" spans="2:65" s="12" customFormat="1">
      <c r="B480" s="200"/>
      <c r="D480" s="196" t="s">
        <v>163</v>
      </c>
      <c r="E480" s="201" t="s">
        <v>5</v>
      </c>
      <c r="F480" s="202" t="s">
        <v>1220</v>
      </c>
      <c r="H480" s="203" t="s">
        <v>5</v>
      </c>
      <c r="I480" s="204"/>
      <c r="L480" s="200"/>
      <c r="M480" s="205"/>
      <c r="N480" s="206"/>
      <c r="O480" s="206"/>
      <c r="P480" s="206"/>
      <c r="Q480" s="206"/>
      <c r="R480" s="206"/>
      <c r="S480" s="206"/>
      <c r="T480" s="207"/>
      <c r="AT480" s="203" t="s">
        <v>163</v>
      </c>
      <c r="AU480" s="203" t="s">
        <v>89</v>
      </c>
      <c r="AV480" s="12" t="s">
        <v>45</v>
      </c>
      <c r="AW480" s="12" t="s">
        <v>42</v>
      </c>
      <c r="AX480" s="12" t="s">
        <v>82</v>
      </c>
      <c r="AY480" s="203" t="s">
        <v>152</v>
      </c>
    </row>
    <row r="481" spans="2:65" s="12" customFormat="1">
      <c r="B481" s="200"/>
      <c r="D481" s="196" t="s">
        <v>163</v>
      </c>
      <c r="E481" s="201" t="s">
        <v>5</v>
      </c>
      <c r="F481" s="202" t="s">
        <v>1221</v>
      </c>
      <c r="H481" s="203" t="s">
        <v>5</v>
      </c>
      <c r="I481" s="204"/>
      <c r="L481" s="200"/>
      <c r="M481" s="205"/>
      <c r="N481" s="206"/>
      <c r="O481" s="206"/>
      <c r="P481" s="206"/>
      <c r="Q481" s="206"/>
      <c r="R481" s="206"/>
      <c r="S481" s="206"/>
      <c r="T481" s="207"/>
      <c r="AT481" s="203" t="s">
        <v>163</v>
      </c>
      <c r="AU481" s="203" t="s">
        <v>89</v>
      </c>
      <c r="AV481" s="12" t="s">
        <v>45</v>
      </c>
      <c r="AW481" s="12" t="s">
        <v>42</v>
      </c>
      <c r="AX481" s="12" t="s">
        <v>82</v>
      </c>
      <c r="AY481" s="203" t="s">
        <v>152</v>
      </c>
    </row>
    <row r="482" spans="2:65" s="13" customFormat="1">
      <c r="B482" s="208"/>
      <c r="D482" s="196" t="s">
        <v>163</v>
      </c>
      <c r="E482" s="209" t="s">
        <v>5</v>
      </c>
      <c r="F482" s="210" t="s">
        <v>1222</v>
      </c>
      <c r="H482" s="211">
        <v>0.48099999999999998</v>
      </c>
      <c r="I482" s="212"/>
      <c r="L482" s="208"/>
      <c r="M482" s="213"/>
      <c r="N482" s="214"/>
      <c r="O482" s="214"/>
      <c r="P482" s="214"/>
      <c r="Q482" s="214"/>
      <c r="R482" s="214"/>
      <c r="S482" s="214"/>
      <c r="T482" s="215"/>
      <c r="AT482" s="209" t="s">
        <v>163</v>
      </c>
      <c r="AU482" s="209" t="s">
        <v>89</v>
      </c>
      <c r="AV482" s="13" t="s">
        <v>89</v>
      </c>
      <c r="AW482" s="13" t="s">
        <v>42</v>
      </c>
      <c r="AX482" s="13" t="s">
        <v>82</v>
      </c>
      <c r="AY482" s="209" t="s">
        <v>152</v>
      </c>
    </row>
    <row r="483" spans="2:65" s="13" customFormat="1">
      <c r="B483" s="208"/>
      <c r="D483" s="196" t="s">
        <v>163</v>
      </c>
      <c r="E483" s="209" t="s">
        <v>5</v>
      </c>
      <c r="F483" s="210" t="s">
        <v>1223</v>
      </c>
      <c r="H483" s="211">
        <v>0.153</v>
      </c>
      <c r="I483" s="212"/>
      <c r="L483" s="208"/>
      <c r="M483" s="213"/>
      <c r="N483" s="214"/>
      <c r="O483" s="214"/>
      <c r="P483" s="214"/>
      <c r="Q483" s="214"/>
      <c r="R483" s="214"/>
      <c r="S483" s="214"/>
      <c r="T483" s="215"/>
      <c r="AT483" s="209" t="s">
        <v>163</v>
      </c>
      <c r="AU483" s="209" t="s">
        <v>89</v>
      </c>
      <c r="AV483" s="13" t="s">
        <v>89</v>
      </c>
      <c r="AW483" s="13" t="s">
        <v>42</v>
      </c>
      <c r="AX483" s="13" t="s">
        <v>82</v>
      </c>
      <c r="AY483" s="209" t="s">
        <v>152</v>
      </c>
    </row>
    <row r="484" spans="2:65" s="14" customFormat="1">
      <c r="B484" s="216"/>
      <c r="D484" s="196" t="s">
        <v>163</v>
      </c>
      <c r="E484" s="217" t="s">
        <v>5</v>
      </c>
      <c r="F484" s="218" t="s">
        <v>373</v>
      </c>
      <c r="H484" s="219">
        <v>0.63400000000000001</v>
      </c>
      <c r="I484" s="220"/>
      <c r="L484" s="216"/>
      <c r="M484" s="221"/>
      <c r="N484" s="222"/>
      <c r="O484" s="222"/>
      <c r="P484" s="222"/>
      <c r="Q484" s="222"/>
      <c r="R484" s="222"/>
      <c r="S484" s="222"/>
      <c r="T484" s="223"/>
      <c r="AT484" s="217" t="s">
        <v>163</v>
      </c>
      <c r="AU484" s="217" t="s">
        <v>89</v>
      </c>
      <c r="AV484" s="14" t="s">
        <v>169</v>
      </c>
      <c r="AW484" s="14" t="s">
        <v>42</v>
      </c>
      <c r="AX484" s="14" t="s">
        <v>82</v>
      </c>
      <c r="AY484" s="217" t="s">
        <v>152</v>
      </c>
    </row>
    <row r="485" spans="2:65" s="12" customFormat="1">
      <c r="B485" s="200"/>
      <c r="D485" s="196" t="s">
        <v>163</v>
      </c>
      <c r="E485" s="201" t="s">
        <v>5</v>
      </c>
      <c r="F485" s="202" t="s">
        <v>1224</v>
      </c>
      <c r="H485" s="203" t="s">
        <v>5</v>
      </c>
      <c r="I485" s="204"/>
      <c r="L485" s="200"/>
      <c r="M485" s="205"/>
      <c r="N485" s="206"/>
      <c r="O485" s="206"/>
      <c r="P485" s="206"/>
      <c r="Q485" s="206"/>
      <c r="R485" s="206"/>
      <c r="S485" s="206"/>
      <c r="T485" s="207"/>
      <c r="AT485" s="203" t="s">
        <v>163</v>
      </c>
      <c r="AU485" s="203" t="s">
        <v>89</v>
      </c>
      <c r="AV485" s="12" t="s">
        <v>45</v>
      </c>
      <c r="AW485" s="12" t="s">
        <v>42</v>
      </c>
      <c r="AX485" s="12" t="s">
        <v>82</v>
      </c>
      <c r="AY485" s="203" t="s">
        <v>152</v>
      </c>
    </row>
    <row r="486" spans="2:65" s="13" customFormat="1">
      <c r="B486" s="208"/>
      <c r="D486" s="196" t="s">
        <v>163</v>
      </c>
      <c r="E486" s="209" t="s">
        <v>5</v>
      </c>
      <c r="F486" s="210" t="s">
        <v>1225</v>
      </c>
      <c r="H486" s="211">
        <v>1.661</v>
      </c>
      <c r="I486" s="212"/>
      <c r="L486" s="208"/>
      <c r="M486" s="213"/>
      <c r="N486" s="214"/>
      <c r="O486" s="214"/>
      <c r="P486" s="214"/>
      <c r="Q486" s="214"/>
      <c r="R486" s="214"/>
      <c r="S486" s="214"/>
      <c r="T486" s="215"/>
      <c r="AT486" s="209" t="s">
        <v>163</v>
      </c>
      <c r="AU486" s="209" t="s">
        <v>89</v>
      </c>
      <c r="AV486" s="13" t="s">
        <v>89</v>
      </c>
      <c r="AW486" s="13" t="s">
        <v>42</v>
      </c>
      <c r="AX486" s="13" t="s">
        <v>82</v>
      </c>
      <c r="AY486" s="209" t="s">
        <v>152</v>
      </c>
    </row>
    <row r="487" spans="2:65" s="13" customFormat="1">
      <c r="B487" s="208"/>
      <c r="D487" s="196" t="s">
        <v>163</v>
      </c>
      <c r="E487" s="209" t="s">
        <v>5</v>
      </c>
      <c r="F487" s="210" t="s">
        <v>1226</v>
      </c>
      <c r="H487" s="211">
        <v>3.2749999999999999</v>
      </c>
      <c r="I487" s="212"/>
      <c r="L487" s="208"/>
      <c r="M487" s="213"/>
      <c r="N487" s="214"/>
      <c r="O487" s="214"/>
      <c r="P487" s="214"/>
      <c r="Q487" s="214"/>
      <c r="R487" s="214"/>
      <c r="S487" s="214"/>
      <c r="T487" s="215"/>
      <c r="AT487" s="209" t="s">
        <v>163</v>
      </c>
      <c r="AU487" s="209" t="s">
        <v>89</v>
      </c>
      <c r="AV487" s="13" t="s">
        <v>89</v>
      </c>
      <c r="AW487" s="13" t="s">
        <v>42</v>
      </c>
      <c r="AX487" s="13" t="s">
        <v>82</v>
      </c>
      <c r="AY487" s="209" t="s">
        <v>152</v>
      </c>
    </row>
    <row r="488" spans="2:65" s="14" customFormat="1">
      <c r="B488" s="216"/>
      <c r="D488" s="196" t="s">
        <v>163</v>
      </c>
      <c r="E488" s="217" t="s">
        <v>5</v>
      </c>
      <c r="F488" s="218" t="s">
        <v>373</v>
      </c>
      <c r="H488" s="219">
        <v>4.9359999999999999</v>
      </c>
      <c r="I488" s="220"/>
      <c r="L488" s="216"/>
      <c r="M488" s="221"/>
      <c r="N488" s="222"/>
      <c r="O488" s="222"/>
      <c r="P488" s="222"/>
      <c r="Q488" s="222"/>
      <c r="R488" s="222"/>
      <c r="S488" s="222"/>
      <c r="T488" s="223"/>
      <c r="AT488" s="217" t="s">
        <v>163</v>
      </c>
      <c r="AU488" s="217" t="s">
        <v>89</v>
      </c>
      <c r="AV488" s="14" t="s">
        <v>169</v>
      </c>
      <c r="AW488" s="14" t="s">
        <v>42</v>
      </c>
      <c r="AX488" s="14" t="s">
        <v>82</v>
      </c>
      <c r="AY488" s="217" t="s">
        <v>152</v>
      </c>
    </row>
    <row r="489" spans="2:65" s="15" customFormat="1">
      <c r="B489" s="224"/>
      <c r="D489" s="225" t="s">
        <v>163</v>
      </c>
      <c r="E489" s="226" t="s">
        <v>5</v>
      </c>
      <c r="F489" s="227" t="s">
        <v>170</v>
      </c>
      <c r="H489" s="228">
        <v>5.57</v>
      </c>
      <c r="I489" s="229"/>
      <c r="L489" s="224"/>
      <c r="M489" s="230"/>
      <c r="N489" s="231"/>
      <c r="O489" s="231"/>
      <c r="P489" s="231"/>
      <c r="Q489" s="231"/>
      <c r="R489" s="231"/>
      <c r="S489" s="231"/>
      <c r="T489" s="232"/>
      <c r="AT489" s="233" t="s">
        <v>163</v>
      </c>
      <c r="AU489" s="233" t="s">
        <v>89</v>
      </c>
      <c r="AV489" s="15" t="s">
        <v>159</v>
      </c>
      <c r="AW489" s="15" t="s">
        <v>42</v>
      </c>
      <c r="AX489" s="15" t="s">
        <v>45</v>
      </c>
      <c r="AY489" s="233" t="s">
        <v>152</v>
      </c>
    </row>
    <row r="490" spans="2:65" s="1" customFormat="1" ht="22.5" customHeight="1">
      <c r="B490" s="183"/>
      <c r="C490" s="184" t="s">
        <v>677</v>
      </c>
      <c r="D490" s="184" t="s">
        <v>154</v>
      </c>
      <c r="E490" s="185" t="s">
        <v>1227</v>
      </c>
      <c r="F490" s="186" t="s">
        <v>1228</v>
      </c>
      <c r="G490" s="187" t="s">
        <v>247</v>
      </c>
      <c r="H490" s="188">
        <v>0.48099999999999998</v>
      </c>
      <c r="I490" s="189"/>
      <c r="J490" s="190">
        <f>ROUND(I490*H490,2)</f>
        <v>0</v>
      </c>
      <c r="K490" s="186" t="s">
        <v>158</v>
      </c>
      <c r="L490" s="43"/>
      <c r="M490" s="191" t="s">
        <v>5</v>
      </c>
      <c r="N490" s="192" t="s">
        <v>53</v>
      </c>
      <c r="O490" s="44"/>
      <c r="P490" s="193">
        <f>O490*H490</f>
        <v>0</v>
      </c>
      <c r="Q490" s="193">
        <v>0</v>
      </c>
      <c r="R490" s="193">
        <f>Q490*H490</f>
        <v>0</v>
      </c>
      <c r="S490" s="193">
        <v>0.75</v>
      </c>
      <c r="T490" s="194">
        <f>S490*H490</f>
        <v>0.36075000000000002</v>
      </c>
      <c r="AR490" s="25" t="s">
        <v>159</v>
      </c>
      <c r="AT490" s="25" t="s">
        <v>154</v>
      </c>
      <c r="AU490" s="25" t="s">
        <v>89</v>
      </c>
      <c r="AY490" s="25" t="s">
        <v>152</v>
      </c>
      <c r="BE490" s="195">
        <f>IF(N490="základní",J490,0)</f>
        <v>0</v>
      </c>
      <c r="BF490" s="195">
        <f>IF(N490="snížená",J490,0)</f>
        <v>0</v>
      </c>
      <c r="BG490" s="195">
        <f>IF(N490="zákl. přenesená",J490,0)</f>
        <v>0</v>
      </c>
      <c r="BH490" s="195">
        <f>IF(N490="sníž. přenesená",J490,0)</f>
        <v>0</v>
      </c>
      <c r="BI490" s="195">
        <f>IF(N490="nulová",J490,0)</f>
        <v>0</v>
      </c>
      <c r="BJ490" s="25" t="s">
        <v>45</v>
      </c>
      <c r="BK490" s="195">
        <f>ROUND(I490*H490,2)</f>
        <v>0</v>
      </c>
      <c r="BL490" s="25" t="s">
        <v>159</v>
      </c>
      <c r="BM490" s="25" t="s">
        <v>1229</v>
      </c>
    </row>
    <row r="491" spans="2:65" s="12" customFormat="1">
      <c r="B491" s="200"/>
      <c r="D491" s="196" t="s">
        <v>163</v>
      </c>
      <c r="E491" s="201" t="s">
        <v>5</v>
      </c>
      <c r="F491" s="202" t="s">
        <v>1230</v>
      </c>
      <c r="H491" s="203" t="s">
        <v>5</v>
      </c>
      <c r="I491" s="204"/>
      <c r="L491" s="200"/>
      <c r="M491" s="205"/>
      <c r="N491" s="206"/>
      <c r="O491" s="206"/>
      <c r="P491" s="206"/>
      <c r="Q491" s="206"/>
      <c r="R491" s="206"/>
      <c r="S491" s="206"/>
      <c r="T491" s="207"/>
      <c r="AT491" s="203" t="s">
        <v>163</v>
      </c>
      <c r="AU491" s="203" t="s">
        <v>89</v>
      </c>
      <c r="AV491" s="12" t="s">
        <v>45</v>
      </c>
      <c r="AW491" s="12" t="s">
        <v>42</v>
      </c>
      <c r="AX491" s="12" t="s">
        <v>82</v>
      </c>
      <c r="AY491" s="203" t="s">
        <v>152</v>
      </c>
    </row>
    <row r="492" spans="2:65" s="13" customFormat="1">
      <c r="B492" s="208"/>
      <c r="D492" s="196" t="s">
        <v>163</v>
      </c>
      <c r="E492" s="209" t="s">
        <v>5</v>
      </c>
      <c r="F492" s="210" t="s">
        <v>1222</v>
      </c>
      <c r="H492" s="211">
        <v>0.48099999999999998</v>
      </c>
      <c r="I492" s="212"/>
      <c r="L492" s="208"/>
      <c r="M492" s="213"/>
      <c r="N492" s="214"/>
      <c r="O492" s="214"/>
      <c r="P492" s="214"/>
      <c r="Q492" s="214"/>
      <c r="R492" s="214"/>
      <c r="S492" s="214"/>
      <c r="T492" s="215"/>
      <c r="AT492" s="209" t="s">
        <v>163</v>
      </c>
      <c r="AU492" s="209" t="s">
        <v>89</v>
      </c>
      <c r="AV492" s="13" t="s">
        <v>89</v>
      </c>
      <c r="AW492" s="13" t="s">
        <v>42</v>
      </c>
      <c r="AX492" s="13" t="s">
        <v>82</v>
      </c>
      <c r="AY492" s="209" t="s">
        <v>152</v>
      </c>
    </row>
    <row r="493" spans="2:65" s="15" customFormat="1">
      <c r="B493" s="224"/>
      <c r="D493" s="225" t="s">
        <v>163</v>
      </c>
      <c r="E493" s="226" t="s">
        <v>5</v>
      </c>
      <c r="F493" s="227" t="s">
        <v>170</v>
      </c>
      <c r="H493" s="228">
        <v>0.48099999999999998</v>
      </c>
      <c r="I493" s="229"/>
      <c r="L493" s="224"/>
      <c r="M493" s="230"/>
      <c r="N493" s="231"/>
      <c r="O493" s="231"/>
      <c r="P493" s="231"/>
      <c r="Q493" s="231"/>
      <c r="R493" s="231"/>
      <c r="S493" s="231"/>
      <c r="T493" s="232"/>
      <c r="AT493" s="233" t="s">
        <v>163</v>
      </c>
      <c r="AU493" s="233" t="s">
        <v>89</v>
      </c>
      <c r="AV493" s="15" t="s">
        <v>159</v>
      </c>
      <c r="AW493" s="15" t="s">
        <v>42</v>
      </c>
      <c r="AX493" s="15" t="s">
        <v>45</v>
      </c>
      <c r="AY493" s="233" t="s">
        <v>152</v>
      </c>
    </row>
    <row r="494" spans="2:65" s="1" customFormat="1" ht="31.5" customHeight="1">
      <c r="B494" s="183"/>
      <c r="C494" s="184" t="s">
        <v>680</v>
      </c>
      <c r="D494" s="184" t="s">
        <v>154</v>
      </c>
      <c r="E494" s="185" t="s">
        <v>1231</v>
      </c>
      <c r="F494" s="186" t="s">
        <v>1232</v>
      </c>
      <c r="G494" s="187" t="s">
        <v>157</v>
      </c>
      <c r="H494" s="188">
        <v>0.3</v>
      </c>
      <c r="I494" s="189"/>
      <c r="J494" s="190">
        <f>ROUND(I494*H494,2)</f>
        <v>0</v>
      </c>
      <c r="K494" s="186" t="s">
        <v>158</v>
      </c>
      <c r="L494" s="43"/>
      <c r="M494" s="191" t="s">
        <v>5</v>
      </c>
      <c r="N494" s="192" t="s">
        <v>53</v>
      </c>
      <c r="O494" s="44"/>
      <c r="P494" s="193">
        <f>O494*H494</f>
        <v>0</v>
      </c>
      <c r="Q494" s="193">
        <v>0</v>
      </c>
      <c r="R494" s="193">
        <f>Q494*H494</f>
        <v>0</v>
      </c>
      <c r="S494" s="193">
        <v>2.4</v>
      </c>
      <c r="T494" s="194">
        <f>S494*H494</f>
        <v>0.72</v>
      </c>
      <c r="AR494" s="25" t="s">
        <v>159</v>
      </c>
      <c r="AT494" s="25" t="s">
        <v>154</v>
      </c>
      <c r="AU494" s="25" t="s">
        <v>89</v>
      </c>
      <c r="AY494" s="25" t="s">
        <v>152</v>
      </c>
      <c r="BE494" s="195">
        <f>IF(N494="základní",J494,0)</f>
        <v>0</v>
      </c>
      <c r="BF494" s="195">
        <f>IF(N494="snížená",J494,0)</f>
        <v>0</v>
      </c>
      <c r="BG494" s="195">
        <f>IF(N494="zákl. přenesená",J494,0)</f>
        <v>0</v>
      </c>
      <c r="BH494" s="195">
        <f>IF(N494="sníž. přenesená",J494,0)</f>
        <v>0</v>
      </c>
      <c r="BI494" s="195">
        <f>IF(N494="nulová",J494,0)</f>
        <v>0</v>
      </c>
      <c r="BJ494" s="25" t="s">
        <v>45</v>
      </c>
      <c r="BK494" s="195">
        <f>ROUND(I494*H494,2)</f>
        <v>0</v>
      </c>
      <c r="BL494" s="25" t="s">
        <v>159</v>
      </c>
      <c r="BM494" s="25" t="s">
        <v>1233</v>
      </c>
    </row>
    <row r="495" spans="2:65" s="12" customFormat="1">
      <c r="B495" s="200"/>
      <c r="D495" s="196" t="s">
        <v>163</v>
      </c>
      <c r="E495" s="201" t="s">
        <v>5</v>
      </c>
      <c r="F495" s="202" t="s">
        <v>1234</v>
      </c>
      <c r="H495" s="203" t="s">
        <v>5</v>
      </c>
      <c r="I495" s="204"/>
      <c r="L495" s="200"/>
      <c r="M495" s="205"/>
      <c r="N495" s="206"/>
      <c r="O495" s="206"/>
      <c r="P495" s="206"/>
      <c r="Q495" s="206"/>
      <c r="R495" s="206"/>
      <c r="S495" s="206"/>
      <c r="T495" s="207"/>
      <c r="AT495" s="203" t="s">
        <v>163</v>
      </c>
      <c r="AU495" s="203" t="s">
        <v>89</v>
      </c>
      <c r="AV495" s="12" t="s">
        <v>45</v>
      </c>
      <c r="AW495" s="12" t="s">
        <v>42</v>
      </c>
      <c r="AX495" s="12" t="s">
        <v>82</v>
      </c>
      <c r="AY495" s="203" t="s">
        <v>152</v>
      </c>
    </row>
    <row r="496" spans="2:65" s="13" customFormat="1">
      <c r="B496" s="208"/>
      <c r="D496" s="196" t="s">
        <v>163</v>
      </c>
      <c r="E496" s="209" t="s">
        <v>5</v>
      </c>
      <c r="F496" s="210" t="s">
        <v>1235</v>
      </c>
      <c r="H496" s="211">
        <v>0.3</v>
      </c>
      <c r="I496" s="212"/>
      <c r="L496" s="208"/>
      <c r="M496" s="213"/>
      <c r="N496" s="214"/>
      <c r="O496" s="214"/>
      <c r="P496" s="214"/>
      <c r="Q496" s="214"/>
      <c r="R496" s="214"/>
      <c r="S496" s="214"/>
      <c r="T496" s="215"/>
      <c r="AT496" s="209" t="s">
        <v>163</v>
      </c>
      <c r="AU496" s="209" t="s">
        <v>89</v>
      </c>
      <c r="AV496" s="13" t="s">
        <v>89</v>
      </c>
      <c r="AW496" s="13" t="s">
        <v>42</v>
      </c>
      <c r="AX496" s="13" t="s">
        <v>82</v>
      </c>
      <c r="AY496" s="209" t="s">
        <v>152</v>
      </c>
    </row>
    <row r="497" spans="2:65" s="15" customFormat="1">
      <c r="B497" s="224"/>
      <c r="D497" s="225" t="s">
        <v>163</v>
      </c>
      <c r="E497" s="226" t="s">
        <v>5</v>
      </c>
      <c r="F497" s="227" t="s">
        <v>170</v>
      </c>
      <c r="H497" s="228">
        <v>0.3</v>
      </c>
      <c r="I497" s="229"/>
      <c r="L497" s="224"/>
      <c r="M497" s="230"/>
      <c r="N497" s="231"/>
      <c r="O497" s="231"/>
      <c r="P497" s="231"/>
      <c r="Q497" s="231"/>
      <c r="R497" s="231"/>
      <c r="S497" s="231"/>
      <c r="T497" s="232"/>
      <c r="AT497" s="233" t="s">
        <v>163</v>
      </c>
      <c r="AU497" s="233" t="s">
        <v>89</v>
      </c>
      <c r="AV497" s="15" t="s">
        <v>159</v>
      </c>
      <c r="AW497" s="15" t="s">
        <v>42</v>
      </c>
      <c r="AX497" s="15" t="s">
        <v>45</v>
      </c>
      <c r="AY497" s="233" t="s">
        <v>152</v>
      </c>
    </row>
    <row r="498" spans="2:65" s="1" customFormat="1" ht="31.5" customHeight="1">
      <c r="B498" s="183"/>
      <c r="C498" s="184" t="s">
        <v>685</v>
      </c>
      <c r="D498" s="184" t="s">
        <v>154</v>
      </c>
      <c r="E498" s="185" t="s">
        <v>1236</v>
      </c>
      <c r="F498" s="186" t="s">
        <v>1237</v>
      </c>
      <c r="G498" s="187" t="s">
        <v>201</v>
      </c>
      <c r="H498" s="188">
        <v>71.16</v>
      </c>
      <c r="I498" s="189"/>
      <c r="J498" s="190">
        <f>ROUND(I498*H498,2)</f>
        <v>0</v>
      </c>
      <c r="K498" s="186" t="s">
        <v>158</v>
      </c>
      <c r="L498" s="43"/>
      <c r="M498" s="191" t="s">
        <v>5</v>
      </c>
      <c r="N498" s="192" t="s">
        <v>53</v>
      </c>
      <c r="O498" s="44"/>
      <c r="P498" s="193">
        <f>O498*H498</f>
        <v>0</v>
      </c>
      <c r="Q498" s="193">
        <v>1.6000000000000001E-4</v>
      </c>
      <c r="R498" s="193">
        <f>Q498*H498</f>
        <v>1.1385600000000001E-2</v>
      </c>
      <c r="S498" s="193">
        <v>0</v>
      </c>
      <c r="T498" s="194">
        <f>S498*H498</f>
        <v>0</v>
      </c>
      <c r="AR498" s="25" t="s">
        <v>159</v>
      </c>
      <c r="AT498" s="25" t="s">
        <v>154</v>
      </c>
      <c r="AU498" s="25" t="s">
        <v>89</v>
      </c>
      <c r="AY498" s="25" t="s">
        <v>152</v>
      </c>
      <c r="BE498" s="195">
        <f>IF(N498="základní",J498,0)</f>
        <v>0</v>
      </c>
      <c r="BF498" s="195">
        <f>IF(N498="snížená",J498,0)</f>
        <v>0</v>
      </c>
      <c r="BG498" s="195">
        <f>IF(N498="zákl. přenesená",J498,0)</f>
        <v>0</v>
      </c>
      <c r="BH498" s="195">
        <f>IF(N498="sníž. přenesená",J498,0)</f>
        <v>0</v>
      </c>
      <c r="BI498" s="195">
        <f>IF(N498="nulová",J498,0)</f>
        <v>0</v>
      </c>
      <c r="BJ498" s="25" t="s">
        <v>45</v>
      </c>
      <c r="BK498" s="195">
        <f>ROUND(I498*H498,2)</f>
        <v>0</v>
      </c>
      <c r="BL498" s="25" t="s">
        <v>159</v>
      </c>
      <c r="BM498" s="25" t="s">
        <v>1238</v>
      </c>
    </row>
    <row r="499" spans="2:65" s="1" customFormat="1" ht="54">
      <c r="B499" s="43"/>
      <c r="D499" s="196" t="s">
        <v>161</v>
      </c>
      <c r="F499" s="197" t="s">
        <v>1239</v>
      </c>
      <c r="I499" s="198"/>
      <c r="L499" s="43"/>
      <c r="M499" s="199"/>
      <c r="N499" s="44"/>
      <c r="O499" s="44"/>
      <c r="P499" s="44"/>
      <c r="Q499" s="44"/>
      <c r="R499" s="44"/>
      <c r="S499" s="44"/>
      <c r="T499" s="72"/>
      <c r="AT499" s="25" t="s">
        <v>161</v>
      </c>
      <c r="AU499" s="25" t="s">
        <v>89</v>
      </c>
    </row>
    <row r="500" spans="2:65" s="12" customFormat="1">
      <c r="B500" s="200"/>
      <c r="D500" s="196" t="s">
        <v>163</v>
      </c>
      <c r="E500" s="201" t="s">
        <v>5</v>
      </c>
      <c r="F500" s="202" t="s">
        <v>1213</v>
      </c>
      <c r="H500" s="203" t="s">
        <v>5</v>
      </c>
      <c r="I500" s="204"/>
      <c r="L500" s="200"/>
      <c r="M500" s="205"/>
      <c r="N500" s="206"/>
      <c r="O500" s="206"/>
      <c r="P500" s="206"/>
      <c r="Q500" s="206"/>
      <c r="R500" s="206"/>
      <c r="S500" s="206"/>
      <c r="T500" s="207"/>
      <c r="AT500" s="203" t="s">
        <v>163</v>
      </c>
      <c r="AU500" s="203" t="s">
        <v>89</v>
      </c>
      <c r="AV500" s="12" t="s">
        <v>45</v>
      </c>
      <c r="AW500" s="12" t="s">
        <v>42</v>
      </c>
      <c r="AX500" s="12" t="s">
        <v>82</v>
      </c>
      <c r="AY500" s="203" t="s">
        <v>152</v>
      </c>
    </row>
    <row r="501" spans="2:65" s="13" customFormat="1">
      <c r="B501" s="208"/>
      <c r="D501" s="196" t="s">
        <v>163</v>
      </c>
      <c r="E501" s="209" t="s">
        <v>5</v>
      </c>
      <c r="F501" s="210" t="s">
        <v>1240</v>
      </c>
      <c r="H501" s="211">
        <v>7.22</v>
      </c>
      <c r="I501" s="212"/>
      <c r="L501" s="208"/>
      <c r="M501" s="213"/>
      <c r="N501" s="214"/>
      <c r="O501" s="214"/>
      <c r="P501" s="214"/>
      <c r="Q501" s="214"/>
      <c r="R501" s="214"/>
      <c r="S501" s="214"/>
      <c r="T501" s="215"/>
      <c r="AT501" s="209" t="s">
        <v>163</v>
      </c>
      <c r="AU501" s="209" t="s">
        <v>89</v>
      </c>
      <c r="AV501" s="13" t="s">
        <v>89</v>
      </c>
      <c r="AW501" s="13" t="s">
        <v>42</v>
      </c>
      <c r="AX501" s="13" t="s">
        <v>82</v>
      </c>
      <c r="AY501" s="209" t="s">
        <v>152</v>
      </c>
    </row>
    <row r="502" spans="2:65" s="13" customFormat="1">
      <c r="B502" s="208"/>
      <c r="D502" s="196" t="s">
        <v>163</v>
      </c>
      <c r="E502" s="209" t="s">
        <v>5</v>
      </c>
      <c r="F502" s="210" t="s">
        <v>1241</v>
      </c>
      <c r="H502" s="211">
        <v>11.2</v>
      </c>
      <c r="I502" s="212"/>
      <c r="L502" s="208"/>
      <c r="M502" s="213"/>
      <c r="N502" s="214"/>
      <c r="O502" s="214"/>
      <c r="P502" s="214"/>
      <c r="Q502" s="214"/>
      <c r="R502" s="214"/>
      <c r="S502" s="214"/>
      <c r="T502" s="215"/>
      <c r="AT502" s="209" t="s">
        <v>163</v>
      </c>
      <c r="AU502" s="209" t="s">
        <v>89</v>
      </c>
      <c r="AV502" s="13" t="s">
        <v>89</v>
      </c>
      <c r="AW502" s="13" t="s">
        <v>42</v>
      </c>
      <c r="AX502" s="13" t="s">
        <v>82</v>
      </c>
      <c r="AY502" s="209" t="s">
        <v>152</v>
      </c>
    </row>
    <row r="503" spans="2:65" s="12" customFormat="1">
      <c r="B503" s="200"/>
      <c r="D503" s="196" t="s">
        <v>163</v>
      </c>
      <c r="E503" s="201" t="s">
        <v>5</v>
      </c>
      <c r="F503" s="202" t="s">
        <v>1215</v>
      </c>
      <c r="H503" s="203" t="s">
        <v>5</v>
      </c>
      <c r="I503" s="204"/>
      <c r="L503" s="200"/>
      <c r="M503" s="205"/>
      <c r="N503" s="206"/>
      <c r="O503" s="206"/>
      <c r="P503" s="206"/>
      <c r="Q503" s="206"/>
      <c r="R503" s="206"/>
      <c r="S503" s="206"/>
      <c r="T503" s="207"/>
      <c r="AT503" s="203" t="s">
        <v>163</v>
      </c>
      <c r="AU503" s="203" t="s">
        <v>89</v>
      </c>
      <c r="AV503" s="12" t="s">
        <v>45</v>
      </c>
      <c r="AW503" s="12" t="s">
        <v>42</v>
      </c>
      <c r="AX503" s="12" t="s">
        <v>82</v>
      </c>
      <c r="AY503" s="203" t="s">
        <v>152</v>
      </c>
    </row>
    <row r="504" spans="2:65" s="13" customFormat="1">
      <c r="B504" s="208"/>
      <c r="D504" s="196" t="s">
        <v>163</v>
      </c>
      <c r="E504" s="209" t="s">
        <v>5</v>
      </c>
      <c r="F504" s="210" t="s">
        <v>1242</v>
      </c>
      <c r="H504" s="211">
        <v>14.24</v>
      </c>
      <c r="I504" s="212"/>
      <c r="L504" s="208"/>
      <c r="M504" s="213"/>
      <c r="N504" s="214"/>
      <c r="O504" s="214"/>
      <c r="P504" s="214"/>
      <c r="Q504" s="214"/>
      <c r="R504" s="214"/>
      <c r="S504" s="214"/>
      <c r="T504" s="215"/>
      <c r="AT504" s="209" t="s">
        <v>163</v>
      </c>
      <c r="AU504" s="209" t="s">
        <v>89</v>
      </c>
      <c r="AV504" s="13" t="s">
        <v>89</v>
      </c>
      <c r="AW504" s="13" t="s">
        <v>42</v>
      </c>
      <c r="AX504" s="13" t="s">
        <v>82</v>
      </c>
      <c r="AY504" s="209" t="s">
        <v>152</v>
      </c>
    </row>
    <row r="505" spans="2:65" s="13" customFormat="1">
      <c r="B505" s="208"/>
      <c r="D505" s="196" t="s">
        <v>163</v>
      </c>
      <c r="E505" s="209" t="s">
        <v>5</v>
      </c>
      <c r="F505" s="210" t="s">
        <v>1243</v>
      </c>
      <c r="H505" s="211">
        <v>28.5</v>
      </c>
      <c r="I505" s="212"/>
      <c r="L505" s="208"/>
      <c r="M505" s="213"/>
      <c r="N505" s="214"/>
      <c r="O505" s="214"/>
      <c r="P505" s="214"/>
      <c r="Q505" s="214"/>
      <c r="R505" s="214"/>
      <c r="S505" s="214"/>
      <c r="T505" s="215"/>
      <c r="AT505" s="209" t="s">
        <v>163</v>
      </c>
      <c r="AU505" s="209" t="s">
        <v>89</v>
      </c>
      <c r="AV505" s="13" t="s">
        <v>89</v>
      </c>
      <c r="AW505" s="13" t="s">
        <v>42</v>
      </c>
      <c r="AX505" s="13" t="s">
        <v>82</v>
      </c>
      <c r="AY505" s="209" t="s">
        <v>152</v>
      </c>
    </row>
    <row r="506" spans="2:65" s="14" customFormat="1">
      <c r="B506" s="216"/>
      <c r="D506" s="196" t="s">
        <v>163</v>
      </c>
      <c r="E506" s="217" t="s">
        <v>5</v>
      </c>
      <c r="F506" s="218" t="s">
        <v>1244</v>
      </c>
      <c r="H506" s="219">
        <v>61.16</v>
      </c>
      <c r="I506" s="220"/>
      <c r="L506" s="216"/>
      <c r="M506" s="221"/>
      <c r="N506" s="222"/>
      <c r="O506" s="222"/>
      <c r="P506" s="222"/>
      <c r="Q506" s="222"/>
      <c r="R506" s="222"/>
      <c r="S506" s="222"/>
      <c r="T506" s="223"/>
      <c r="AT506" s="217" t="s">
        <v>163</v>
      </c>
      <c r="AU506" s="217" t="s">
        <v>89</v>
      </c>
      <c r="AV506" s="14" t="s">
        <v>169</v>
      </c>
      <c r="AW506" s="14" t="s">
        <v>42</v>
      </c>
      <c r="AX506" s="14" t="s">
        <v>82</v>
      </c>
      <c r="AY506" s="217" t="s">
        <v>152</v>
      </c>
    </row>
    <row r="507" spans="2:65" s="12" customFormat="1">
      <c r="B507" s="200"/>
      <c r="D507" s="196" t="s">
        <v>163</v>
      </c>
      <c r="E507" s="201" t="s">
        <v>5</v>
      </c>
      <c r="F507" s="202" t="s">
        <v>1234</v>
      </c>
      <c r="H507" s="203" t="s">
        <v>5</v>
      </c>
      <c r="I507" s="204"/>
      <c r="L507" s="200"/>
      <c r="M507" s="205"/>
      <c r="N507" s="206"/>
      <c r="O507" s="206"/>
      <c r="P507" s="206"/>
      <c r="Q507" s="206"/>
      <c r="R507" s="206"/>
      <c r="S507" s="206"/>
      <c r="T507" s="207"/>
      <c r="AT507" s="203" t="s">
        <v>163</v>
      </c>
      <c r="AU507" s="203" t="s">
        <v>89</v>
      </c>
      <c r="AV507" s="12" t="s">
        <v>45</v>
      </c>
      <c r="AW507" s="12" t="s">
        <v>42</v>
      </c>
      <c r="AX507" s="12" t="s">
        <v>82</v>
      </c>
      <c r="AY507" s="203" t="s">
        <v>152</v>
      </c>
    </row>
    <row r="508" spans="2:65" s="13" customFormat="1">
      <c r="B508" s="208"/>
      <c r="D508" s="196" t="s">
        <v>163</v>
      </c>
      <c r="E508" s="209" t="s">
        <v>5</v>
      </c>
      <c r="F508" s="210" t="s">
        <v>1245</v>
      </c>
      <c r="H508" s="211">
        <v>5</v>
      </c>
      <c r="I508" s="212"/>
      <c r="L508" s="208"/>
      <c r="M508" s="213"/>
      <c r="N508" s="214"/>
      <c r="O508" s="214"/>
      <c r="P508" s="214"/>
      <c r="Q508" s="214"/>
      <c r="R508" s="214"/>
      <c r="S508" s="214"/>
      <c r="T508" s="215"/>
      <c r="AT508" s="209" t="s">
        <v>163</v>
      </c>
      <c r="AU508" s="209" t="s">
        <v>89</v>
      </c>
      <c r="AV508" s="13" t="s">
        <v>89</v>
      </c>
      <c r="AW508" s="13" t="s">
        <v>42</v>
      </c>
      <c r="AX508" s="13" t="s">
        <v>82</v>
      </c>
      <c r="AY508" s="209" t="s">
        <v>152</v>
      </c>
    </row>
    <row r="509" spans="2:65" s="13" customFormat="1">
      <c r="B509" s="208"/>
      <c r="D509" s="196" t="s">
        <v>163</v>
      </c>
      <c r="E509" s="209" t="s">
        <v>5</v>
      </c>
      <c r="F509" s="210" t="s">
        <v>1246</v>
      </c>
      <c r="H509" s="211">
        <v>5</v>
      </c>
      <c r="I509" s="212"/>
      <c r="L509" s="208"/>
      <c r="M509" s="213"/>
      <c r="N509" s="214"/>
      <c r="O509" s="214"/>
      <c r="P509" s="214"/>
      <c r="Q509" s="214"/>
      <c r="R509" s="214"/>
      <c r="S509" s="214"/>
      <c r="T509" s="215"/>
      <c r="AT509" s="209" t="s">
        <v>163</v>
      </c>
      <c r="AU509" s="209" t="s">
        <v>89</v>
      </c>
      <c r="AV509" s="13" t="s">
        <v>89</v>
      </c>
      <c r="AW509" s="13" t="s">
        <v>42</v>
      </c>
      <c r="AX509" s="13" t="s">
        <v>82</v>
      </c>
      <c r="AY509" s="209" t="s">
        <v>152</v>
      </c>
    </row>
    <row r="510" spans="2:65" s="14" customFormat="1">
      <c r="B510" s="216"/>
      <c r="D510" s="196" t="s">
        <v>163</v>
      </c>
      <c r="E510" s="217" t="s">
        <v>5</v>
      </c>
      <c r="F510" s="218" t="s">
        <v>1247</v>
      </c>
      <c r="H510" s="219">
        <v>10</v>
      </c>
      <c r="I510" s="220"/>
      <c r="L510" s="216"/>
      <c r="M510" s="221"/>
      <c r="N510" s="222"/>
      <c r="O510" s="222"/>
      <c r="P510" s="222"/>
      <c r="Q510" s="222"/>
      <c r="R510" s="222"/>
      <c r="S510" s="222"/>
      <c r="T510" s="223"/>
      <c r="AT510" s="217" t="s">
        <v>163</v>
      </c>
      <c r="AU510" s="217" t="s">
        <v>89</v>
      </c>
      <c r="AV510" s="14" t="s">
        <v>169</v>
      </c>
      <c r="AW510" s="14" t="s">
        <v>42</v>
      </c>
      <c r="AX510" s="14" t="s">
        <v>82</v>
      </c>
      <c r="AY510" s="217" t="s">
        <v>152</v>
      </c>
    </row>
    <row r="511" spans="2:65" s="15" customFormat="1">
      <c r="B511" s="224"/>
      <c r="D511" s="225" t="s">
        <v>163</v>
      </c>
      <c r="E511" s="226" t="s">
        <v>5</v>
      </c>
      <c r="F511" s="227" t="s">
        <v>170</v>
      </c>
      <c r="H511" s="228">
        <v>71.16</v>
      </c>
      <c r="I511" s="229"/>
      <c r="L511" s="224"/>
      <c r="M511" s="230"/>
      <c r="N511" s="231"/>
      <c r="O511" s="231"/>
      <c r="P511" s="231"/>
      <c r="Q511" s="231"/>
      <c r="R511" s="231"/>
      <c r="S511" s="231"/>
      <c r="T511" s="232"/>
      <c r="AT511" s="233" t="s">
        <v>163</v>
      </c>
      <c r="AU511" s="233" t="s">
        <v>89</v>
      </c>
      <c r="AV511" s="15" t="s">
        <v>159</v>
      </c>
      <c r="AW511" s="15" t="s">
        <v>42</v>
      </c>
      <c r="AX511" s="15" t="s">
        <v>45</v>
      </c>
      <c r="AY511" s="233" t="s">
        <v>152</v>
      </c>
    </row>
    <row r="512" spans="2:65" s="1" customFormat="1" ht="22.5" customHeight="1">
      <c r="B512" s="183"/>
      <c r="C512" s="184" t="s">
        <v>689</v>
      </c>
      <c r="D512" s="184" t="s">
        <v>154</v>
      </c>
      <c r="E512" s="185" t="s">
        <v>563</v>
      </c>
      <c r="F512" s="186" t="s">
        <v>564</v>
      </c>
      <c r="G512" s="187" t="s">
        <v>247</v>
      </c>
      <c r="H512" s="188">
        <v>4.5380000000000003</v>
      </c>
      <c r="I512" s="189"/>
      <c r="J512" s="190">
        <f>ROUND(I512*H512,2)</f>
        <v>0</v>
      </c>
      <c r="K512" s="186" t="s">
        <v>158</v>
      </c>
      <c r="L512" s="43"/>
      <c r="M512" s="191" t="s">
        <v>5</v>
      </c>
      <c r="N512" s="192" t="s">
        <v>53</v>
      </c>
      <c r="O512" s="44"/>
      <c r="P512" s="193">
        <f>O512*H512</f>
        <v>0</v>
      </c>
      <c r="Q512" s="193">
        <v>0</v>
      </c>
      <c r="R512" s="193">
        <f>Q512*H512</f>
        <v>0</v>
      </c>
      <c r="S512" s="193">
        <v>0</v>
      </c>
      <c r="T512" s="194">
        <f>S512*H512</f>
        <v>0</v>
      </c>
      <c r="AR512" s="25" t="s">
        <v>159</v>
      </c>
      <c r="AT512" s="25" t="s">
        <v>154</v>
      </c>
      <c r="AU512" s="25" t="s">
        <v>89</v>
      </c>
      <c r="AY512" s="25" t="s">
        <v>152</v>
      </c>
      <c r="BE512" s="195">
        <f>IF(N512="základní",J512,0)</f>
        <v>0</v>
      </c>
      <c r="BF512" s="195">
        <f>IF(N512="snížená",J512,0)</f>
        <v>0</v>
      </c>
      <c r="BG512" s="195">
        <f>IF(N512="zákl. přenesená",J512,0)</f>
        <v>0</v>
      </c>
      <c r="BH512" s="195">
        <f>IF(N512="sníž. přenesená",J512,0)</f>
        <v>0</v>
      </c>
      <c r="BI512" s="195">
        <f>IF(N512="nulová",J512,0)</f>
        <v>0</v>
      </c>
      <c r="BJ512" s="25" t="s">
        <v>45</v>
      </c>
      <c r="BK512" s="195">
        <f>ROUND(I512*H512,2)</f>
        <v>0</v>
      </c>
      <c r="BL512" s="25" t="s">
        <v>159</v>
      </c>
      <c r="BM512" s="25" t="s">
        <v>1248</v>
      </c>
    </row>
    <row r="513" spans="2:65" s="1" customFormat="1" ht="67.5">
      <c r="B513" s="43"/>
      <c r="D513" s="196" t="s">
        <v>161</v>
      </c>
      <c r="F513" s="197" t="s">
        <v>561</v>
      </c>
      <c r="I513" s="198"/>
      <c r="L513" s="43"/>
      <c r="M513" s="199"/>
      <c r="N513" s="44"/>
      <c r="O513" s="44"/>
      <c r="P513" s="44"/>
      <c r="Q513" s="44"/>
      <c r="R513" s="44"/>
      <c r="S513" s="44"/>
      <c r="T513" s="72"/>
      <c r="AT513" s="25" t="s">
        <v>161</v>
      </c>
      <c r="AU513" s="25" t="s">
        <v>89</v>
      </c>
    </row>
    <row r="514" spans="2:65" s="12" customFormat="1">
      <c r="B514" s="200"/>
      <c r="D514" s="196" t="s">
        <v>163</v>
      </c>
      <c r="E514" s="201" t="s">
        <v>5</v>
      </c>
      <c r="F514" s="202" t="s">
        <v>1224</v>
      </c>
      <c r="H514" s="203" t="s">
        <v>5</v>
      </c>
      <c r="I514" s="204"/>
      <c r="L514" s="200"/>
      <c r="M514" s="205"/>
      <c r="N514" s="206"/>
      <c r="O514" s="206"/>
      <c r="P514" s="206"/>
      <c r="Q514" s="206"/>
      <c r="R514" s="206"/>
      <c r="S514" s="206"/>
      <c r="T514" s="207"/>
      <c r="AT514" s="203" t="s">
        <v>163</v>
      </c>
      <c r="AU514" s="203" t="s">
        <v>89</v>
      </c>
      <c r="AV514" s="12" t="s">
        <v>45</v>
      </c>
      <c r="AW514" s="12" t="s">
        <v>42</v>
      </c>
      <c r="AX514" s="12" t="s">
        <v>82</v>
      </c>
      <c r="AY514" s="203" t="s">
        <v>152</v>
      </c>
    </row>
    <row r="515" spans="2:65" s="13" customFormat="1">
      <c r="B515" s="208"/>
      <c r="D515" s="196" t="s">
        <v>163</v>
      </c>
      <c r="E515" s="209" t="s">
        <v>5</v>
      </c>
      <c r="F515" s="210" t="s">
        <v>1225</v>
      </c>
      <c r="H515" s="211">
        <v>1.661</v>
      </c>
      <c r="I515" s="212"/>
      <c r="L515" s="208"/>
      <c r="M515" s="213"/>
      <c r="N515" s="214"/>
      <c r="O515" s="214"/>
      <c r="P515" s="214"/>
      <c r="Q515" s="214"/>
      <c r="R515" s="214"/>
      <c r="S515" s="214"/>
      <c r="T515" s="215"/>
      <c r="AT515" s="209" t="s">
        <v>163</v>
      </c>
      <c r="AU515" s="209" t="s">
        <v>89</v>
      </c>
      <c r="AV515" s="13" t="s">
        <v>89</v>
      </c>
      <c r="AW515" s="13" t="s">
        <v>42</v>
      </c>
      <c r="AX515" s="13" t="s">
        <v>82</v>
      </c>
      <c r="AY515" s="209" t="s">
        <v>152</v>
      </c>
    </row>
    <row r="516" spans="2:65" s="13" customFormat="1">
      <c r="B516" s="208"/>
      <c r="D516" s="196" t="s">
        <v>163</v>
      </c>
      <c r="E516" s="209" t="s">
        <v>5</v>
      </c>
      <c r="F516" s="210" t="s">
        <v>1249</v>
      </c>
      <c r="H516" s="211">
        <v>2.8769999999999998</v>
      </c>
      <c r="I516" s="212"/>
      <c r="L516" s="208"/>
      <c r="M516" s="213"/>
      <c r="N516" s="214"/>
      <c r="O516" s="214"/>
      <c r="P516" s="214"/>
      <c r="Q516" s="214"/>
      <c r="R516" s="214"/>
      <c r="S516" s="214"/>
      <c r="T516" s="215"/>
      <c r="AT516" s="209" t="s">
        <v>163</v>
      </c>
      <c r="AU516" s="209" t="s">
        <v>89</v>
      </c>
      <c r="AV516" s="13" t="s">
        <v>89</v>
      </c>
      <c r="AW516" s="13" t="s">
        <v>42</v>
      </c>
      <c r="AX516" s="13" t="s">
        <v>82</v>
      </c>
      <c r="AY516" s="209" t="s">
        <v>152</v>
      </c>
    </row>
    <row r="517" spans="2:65" s="15" customFormat="1">
      <c r="B517" s="224"/>
      <c r="D517" s="225" t="s">
        <v>163</v>
      </c>
      <c r="E517" s="226" t="s">
        <v>5</v>
      </c>
      <c r="F517" s="227" t="s">
        <v>170</v>
      </c>
      <c r="H517" s="228">
        <v>4.5380000000000003</v>
      </c>
      <c r="I517" s="229"/>
      <c r="L517" s="224"/>
      <c r="M517" s="230"/>
      <c r="N517" s="231"/>
      <c r="O517" s="231"/>
      <c r="P517" s="231"/>
      <c r="Q517" s="231"/>
      <c r="R517" s="231"/>
      <c r="S517" s="231"/>
      <c r="T517" s="232"/>
      <c r="AT517" s="233" t="s">
        <v>163</v>
      </c>
      <c r="AU517" s="233" t="s">
        <v>89</v>
      </c>
      <c r="AV517" s="15" t="s">
        <v>159</v>
      </c>
      <c r="AW517" s="15" t="s">
        <v>42</v>
      </c>
      <c r="AX517" s="15" t="s">
        <v>45</v>
      </c>
      <c r="AY517" s="233" t="s">
        <v>152</v>
      </c>
    </row>
    <row r="518" spans="2:65" s="1" customFormat="1" ht="22.5" customHeight="1">
      <c r="B518" s="183"/>
      <c r="C518" s="184" t="s">
        <v>695</v>
      </c>
      <c r="D518" s="184" t="s">
        <v>154</v>
      </c>
      <c r="E518" s="185" t="s">
        <v>1250</v>
      </c>
      <c r="F518" s="186" t="s">
        <v>1251</v>
      </c>
      <c r="G518" s="187" t="s">
        <v>247</v>
      </c>
      <c r="H518" s="188">
        <v>4.5380000000000003</v>
      </c>
      <c r="I518" s="189"/>
      <c r="J518" s="190">
        <f>ROUND(I518*H518,2)</f>
        <v>0</v>
      </c>
      <c r="K518" s="186" t="s">
        <v>158</v>
      </c>
      <c r="L518" s="43"/>
      <c r="M518" s="191" t="s">
        <v>5</v>
      </c>
      <c r="N518" s="192" t="s">
        <v>53</v>
      </c>
      <c r="O518" s="44"/>
      <c r="P518" s="193">
        <f>O518*H518</f>
        <v>0</v>
      </c>
      <c r="Q518" s="193">
        <v>0</v>
      </c>
      <c r="R518" s="193">
        <f>Q518*H518</f>
        <v>0</v>
      </c>
      <c r="S518" s="193">
        <v>0</v>
      </c>
      <c r="T518" s="194">
        <f>S518*H518</f>
        <v>0</v>
      </c>
      <c r="AR518" s="25" t="s">
        <v>159</v>
      </c>
      <c r="AT518" s="25" t="s">
        <v>154</v>
      </c>
      <c r="AU518" s="25" t="s">
        <v>89</v>
      </c>
      <c r="AY518" s="25" t="s">
        <v>152</v>
      </c>
      <c r="BE518" s="195">
        <f>IF(N518="základní",J518,0)</f>
        <v>0</v>
      </c>
      <c r="BF518" s="195">
        <f>IF(N518="snížená",J518,0)</f>
        <v>0</v>
      </c>
      <c r="BG518" s="195">
        <f>IF(N518="zákl. přenesená",J518,0)</f>
        <v>0</v>
      </c>
      <c r="BH518" s="195">
        <f>IF(N518="sníž. přenesená",J518,0)</f>
        <v>0</v>
      </c>
      <c r="BI518" s="195">
        <f>IF(N518="nulová",J518,0)</f>
        <v>0</v>
      </c>
      <c r="BJ518" s="25" t="s">
        <v>45</v>
      </c>
      <c r="BK518" s="195">
        <f>ROUND(I518*H518,2)</f>
        <v>0</v>
      </c>
      <c r="BL518" s="25" t="s">
        <v>159</v>
      </c>
      <c r="BM518" s="25" t="s">
        <v>1252</v>
      </c>
    </row>
    <row r="519" spans="2:65" s="1" customFormat="1" ht="67.5">
      <c r="B519" s="43"/>
      <c r="D519" s="225" t="s">
        <v>161</v>
      </c>
      <c r="F519" s="236" t="s">
        <v>561</v>
      </c>
      <c r="I519" s="198"/>
      <c r="L519" s="43"/>
      <c r="M519" s="199"/>
      <c r="N519" s="44"/>
      <c r="O519" s="44"/>
      <c r="P519" s="44"/>
      <c r="Q519" s="44"/>
      <c r="R519" s="44"/>
      <c r="S519" s="44"/>
      <c r="T519" s="72"/>
      <c r="AT519" s="25" t="s">
        <v>161</v>
      </c>
      <c r="AU519" s="25" t="s">
        <v>89</v>
      </c>
    </row>
    <row r="520" spans="2:65" s="1" customFormat="1" ht="22.5" customHeight="1">
      <c r="B520" s="183"/>
      <c r="C520" s="184" t="s">
        <v>703</v>
      </c>
      <c r="D520" s="184" t="s">
        <v>154</v>
      </c>
      <c r="E520" s="185" t="s">
        <v>1253</v>
      </c>
      <c r="F520" s="186" t="s">
        <v>1254</v>
      </c>
      <c r="G520" s="187" t="s">
        <v>247</v>
      </c>
      <c r="H520" s="188">
        <v>4.5380000000000003</v>
      </c>
      <c r="I520" s="189"/>
      <c r="J520" s="190">
        <f>ROUND(I520*H520,2)</f>
        <v>0</v>
      </c>
      <c r="K520" s="186" t="s">
        <v>158</v>
      </c>
      <c r="L520" s="43"/>
      <c r="M520" s="191" t="s">
        <v>5</v>
      </c>
      <c r="N520" s="192" t="s">
        <v>53</v>
      </c>
      <c r="O520" s="44"/>
      <c r="P520" s="193">
        <f>O520*H520</f>
        <v>0</v>
      </c>
      <c r="Q520" s="193">
        <v>1.9429999999999999E-2</v>
      </c>
      <c r="R520" s="193">
        <f>Q520*H520</f>
        <v>8.8173340000000003E-2</v>
      </c>
      <c r="S520" s="193">
        <v>0</v>
      </c>
      <c r="T520" s="194">
        <f>S520*H520</f>
        <v>0</v>
      </c>
      <c r="AR520" s="25" t="s">
        <v>159</v>
      </c>
      <c r="AT520" s="25" t="s">
        <v>154</v>
      </c>
      <c r="AU520" s="25" t="s">
        <v>89</v>
      </c>
      <c r="AY520" s="25" t="s">
        <v>152</v>
      </c>
      <c r="BE520" s="195">
        <f>IF(N520="základní",J520,0)</f>
        <v>0</v>
      </c>
      <c r="BF520" s="195">
        <f>IF(N520="snížená",J520,0)</f>
        <v>0</v>
      </c>
      <c r="BG520" s="195">
        <f>IF(N520="zákl. přenesená",J520,0)</f>
        <v>0</v>
      </c>
      <c r="BH520" s="195">
        <f>IF(N520="sníž. přenesená",J520,0)</f>
        <v>0</v>
      </c>
      <c r="BI520" s="195">
        <f>IF(N520="nulová",J520,0)</f>
        <v>0</v>
      </c>
      <c r="BJ520" s="25" t="s">
        <v>45</v>
      </c>
      <c r="BK520" s="195">
        <f>ROUND(I520*H520,2)</f>
        <v>0</v>
      </c>
      <c r="BL520" s="25" t="s">
        <v>159</v>
      </c>
      <c r="BM520" s="25" t="s">
        <v>1255</v>
      </c>
    </row>
    <row r="521" spans="2:65" s="1" customFormat="1" ht="135">
      <c r="B521" s="43"/>
      <c r="D521" s="196" t="s">
        <v>161</v>
      </c>
      <c r="F521" s="197" t="s">
        <v>1256</v>
      </c>
      <c r="I521" s="198"/>
      <c r="L521" s="43"/>
      <c r="M521" s="199"/>
      <c r="N521" s="44"/>
      <c r="O521" s="44"/>
      <c r="P521" s="44"/>
      <c r="Q521" s="44"/>
      <c r="R521" s="44"/>
      <c r="S521" s="44"/>
      <c r="T521" s="72"/>
      <c r="AT521" s="25" t="s">
        <v>161</v>
      </c>
      <c r="AU521" s="25" t="s">
        <v>89</v>
      </c>
    </row>
    <row r="522" spans="2:65" s="12" customFormat="1">
      <c r="B522" s="200"/>
      <c r="D522" s="196" t="s">
        <v>163</v>
      </c>
      <c r="E522" s="201" t="s">
        <v>5</v>
      </c>
      <c r="F522" s="202" t="s">
        <v>1224</v>
      </c>
      <c r="H522" s="203" t="s">
        <v>5</v>
      </c>
      <c r="I522" s="204"/>
      <c r="L522" s="200"/>
      <c r="M522" s="205"/>
      <c r="N522" s="206"/>
      <c r="O522" s="206"/>
      <c r="P522" s="206"/>
      <c r="Q522" s="206"/>
      <c r="R522" s="206"/>
      <c r="S522" s="206"/>
      <c r="T522" s="207"/>
      <c r="AT522" s="203" t="s">
        <v>163</v>
      </c>
      <c r="AU522" s="203" t="s">
        <v>89</v>
      </c>
      <c r="AV522" s="12" t="s">
        <v>45</v>
      </c>
      <c r="AW522" s="12" t="s">
        <v>42</v>
      </c>
      <c r="AX522" s="12" t="s">
        <v>82</v>
      </c>
      <c r="AY522" s="203" t="s">
        <v>152</v>
      </c>
    </row>
    <row r="523" spans="2:65" s="13" customFormat="1">
      <c r="B523" s="208"/>
      <c r="D523" s="196" t="s">
        <v>163</v>
      </c>
      <c r="E523" s="209" t="s">
        <v>5</v>
      </c>
      <c r="F523" s="210" t="s">
        <v>1225</v>
      </c>
      <c r="H523" s="211">
        <v>1.661</v>
      </c>
      <c r="I523" s="212"/>
      <c r="L523" s="208"/>
      <c r="M523" s="213"/>
      <c r="N523" s="214"/>
      <c r="O523" s="214"/>
      <c r="P523" s="214"/>
      <c r="Q523" s="214"/>
      <c r="R523" s="214"/>
      <c r="S523" s="214"/>
      <c r="T523" s="215"/>
      <c r="AT523" s="209" t="s">
        <v>163</v>
      </c>
      <c r="AU523" s="209" t="s">
        <v>89</v>
      </c>
      <c r="AV523" s="13" t="s">
        <v>89</v>
      </c>
      <c r="AW523" s="13" t="s">
        <v>42</v>
      </c>
      <c r="AX523" s="13" t="s">
        <v>82</v>
      </c>
      <c r="AY523" s="209" t="s">
        <v>152</v>
      </c>
    </row>
    <row r="524" spans="2:65" s="13" customFormat="1">
      <c r="B524" s="208"/>
      <c r="D524" s="196" t="s">
        <v>163</v>
      </c>
      <c r="E524" s="209" t="s">
        <v>5</v>
      </c>
      <c r="F524" s="210" t="s">
        <v>1249</v>
      </c>
      <c r="H524" s="211">
        <v>2.8769999999999998</v>
      </c>
      <c r="I524" s="212"/>
      <c r="L524" s="208"/>
      <c r="M524" s="213"/>
      <c r="N524" s="214"/>
      <c r="O524" s="214"/>
      <c r="P524" s="214"/>
      <c r="Q524" s="214"/>
      <c r="R524" s="214"/>
      <c r="S524" s="214"/>
      <c r="T524" s="215"/>
      <c r="AT524" s="209" t="s">
        <v>163</v>
      </c>
      <c r="AU524" s="209" t="s">
        <v>89</v>
      </c>
      <c r="AV524" s="13" t="s">
        <v>89</v>
      </c>
      <c r="AW524" s="13" t="s">
        <v>42</v>
      </c>
      <c r="AX524" s="13" t="s">
        <v>82</v>
      </c>
      <c r="AY524" s="209" t="s">
        <v>152</v>
      </c>
    </row>
    <row r="525" spans="2:65" s="15" customFormat="1">
      <c r="B525" s="224"/>
      <c r="D525" s="225" t="s">
        <v>163</v>
      </c>
      <c r="E525" s="226" t="s">
        <v>5</v>
      </c>
      <c r="F525" s="227" t="s">
        <v>170</v>
      </c>
      <c r="H525" s="228">
        <v>4.5380000000000003</v>
      </c>
      <c r="I525" s="229"/>
      <c r="L525" s="224"/>
      <c r="M525" s="230"/>
      <c r="N525" s="231"/>
      <c r="O525" s="231"/>
      <c r="P525" s="231"/>
      <c r="Q525" s="231"/>
      <c r="R525" s="231"/>
      <c r="S525" s="231"/>
      <c r="T525" s="232"/>
      <c r="AT525" s="233" t="s">
        <v>163</v>
      </c>
      <c r="AU525" s="233" t="s">
        <v>89</v>
      </c>
      <c r="AV525" s="15" t="s">
        <v>159</v>
      </c>
      <c r="AW525" s="15" t="s">
        <v>42</v>
      </c>
      <c r="AX525" s="15" t="s">
        <v>45</v>
      </c>
      <c r="AY525" s="233" t="s">
        <v>152</v>
      </c>
    </row>
    <row r="526" spans="2:65" s="1" customFormat="1" ht="31.5" customHeight="1">
      <c r="B526" s="183"/>
      <c r="C526" s="184" t="s">
        <v>707</v>
      </c>
      <c r="D526" s="184" t="s">
        <v>154</v>
      </c>
      <c r="E526" s="185" t="s">
        <v>1257</v>
      </c>
      <c r="F526" s="186" t="s">
        <v>1258</v>
      </c>
      <c r="G526" s="187" t="s">
        <v>247</v>
      </c>
      <c r="H526" s="188">
        <v>4.5380000000000003</v>
      </c>
      <c r="I526" s="189"/>
      <c r="J526" s="190">
        <f>ROUND(I526*H526,2)</f>
        <v>0</v>
      </c>
      <c r="K526" s="186" t="s">
        <v>158</v>
      </c>
      <c r="L526" s="43"/>
      <c r="M526" s="191" t="s">
        <v>5</v>
      </c>
      <c r="N526" s="192" t="s">
        <v>53</v>
      </c>
      <c r="O526" s="44"/>
      <c r="P526" s="193">
        <f>O526*H526</f>
        <v>0</v>
      </c>
      <c r="Q526" s="193">
        <v>0</v>
      </c>
      <c r="R526" s="193">
        <f>Q526*H526</f>
        <v>0</v>
      </c>
      <c r="S526" s="193">
        <v>0</v>
      </c>
      <c r="T526" s="194">
        <f>S526*H526</f>
        <v>0</v>
      </c>
      <c r="AR526" s="25" t="s">
        <v>159</v>
      </c>
      <c r="AT526" s="25" t="s">
        <v>154</v>
      </c>
      <c r="AU526" s="25" t="s">
        <v>89</v>
      </c>
      <c r="AY526" s="25" t="s">
        <v>152</v>
      </c>
      <c r="BE526" s="195">
        <f>IF(N526="základní",J526,0)</f>
        <v>0</v>
      </c>
      <c r="BF526" s="195">
        <f>IF(N526="snížená",J526,0)</f>
        <v>0</v>
      </c>
      <c r="BG526" s="195">
        <f>IF(N526="zákl. přenesená",J526,0)</f>
        <v>0</v>
      </c>
      <c r="BH526" s="195">
        <f>IF(N526="sníž. přenesená",J526,0)</f>
        <v>0</v>
      </c>
      <c r="BI526" s="195">
        <f>IF(N526="nulová",J526,0)</f>
        <v>0</v>
      </c>
      <c r="BJ526" s="25" t="s">
        <v>45</v>
      </c>
      <c r="BK526" s="195">
        <f>ROUND(I526*H526,2)</f>
        <v>0</v>
      </c>
      <c r="BL526" s="25" t="s">
        <v>159</v>
      </c>
      <c r="BM526" s="25" t="s">
        <v>1259</v>
      </c>
    </row>
    <row r="527" spans="2:65" s="1" customFormat="1" ht="135">
      <c r="B527" s="43"/>
      <c r="D527" s="225" t="s">
        <v>161</v>
      </c>
      <c r="F527" s="236" t="s">
        <v>1256</v>
      </c>
      <c r="I527" s="198"/>
      <c r="L527" s="43"/>
      <c r="M527" s="199"/>
      <c r="N527" s="44"/>
      <c r="O527" s="44"/>
      <c r="P527" s="44"/>
      <c r="Q527" s="44"/>
      <c r="R527" s="44"/>
      <c r="S527" s="44"/>
      <c r="T527" s="72"/>
      <c r="AT527" s="25" t="s">
        <v>161</v>
      </c>
      <c r="AU527" s="25" t="s">
        <v>89</v>
      </c>
    </row>
    <row r="528" spans="2:65" s="1" customFormat="1" ht="22.5" customHeight="1">
      <c r="B528" s="183"/>
      <c r="C528" s="184" t="s">
        <v>711</v>
      </c>
      <c r="D528" s="184" t="s">
        <v>154</v>
      </c>
      <c r="E528" s="185" t="s">
        <v>1260</v>
      </c>
      <c r="F528" s="186" t="s">
        <v>1261</v>
      </c>
      <c r="G528" s="187" t="s">
        <v>247</v>
      </c>
      <c r="H528" s="188">
        <v>4.5380000000000003</v>
      </c>
      <c r="I528" s="189"/>
      <c r="J528" s="190">
        <f>ROUND(I528*H528,2)</f>
        <v>0</v>
      </c>
      <c r="K528" s="186" t="s">
        <v>158</v>
      </c>
      <c r="L528" s="43"/>
      <c r="M528" s="191" t="s">
        <v>5</v>
      </c>
      <c r="N528" s="192" t="s">
        <v>53</v>
      </c>
      <c r="O528" s="44"/>
      <c r="P528" s="193">
        <f>O528*H528</f>
        <v>0</v>
      </c>
      <c r="Q528" s="193">
        <v>3.5599999999999998E-3</v>
      </c>
      <c r="R528" s="193">
        <f>Q528*H528</f>
        <v>1.6155280000000001E-2</v>
      </c>
      <c r="S528" s="193">
        <v>0</v>
      </c>
      <c r="T528" s="194">
        <f>S528*H528</f>
        <v>0</v>
      </c>
      <c r="AR528" s="25" t="s">
        <v>159</v>
      </c>
      <c r="AT528" s="25" t="s">
        <v>154</v>
      </c>
      <c r="AU528" s="25" t="s">
        <v>89</v>
      </c>
      <c r="AY528" s="25" t="s">
        <v>152</v>
      </c>
      <c r="BE528" s="195">
        <f>IF(N528="základní",J528,0)</f>
        <v>0</v>
      </c>
      <c r="BF528" s="195">
        <f>IF(N528="snížená",J528,0)</f>
        <v>0</v>
      </c>
      <c r="BG528" s="195">
        <f>IF(N528="zákl. přenesená",J528,0)</f>
        <v>0</v>
      </c>
      <c r="BH528" s="195">
        <f>IF(N528="sníž. přenesená",J528,0)</f>
        <v>0</v>
      </c>
      <c r="BI528" s="195">
        <f>IF(N528="nulová",J528,0)</f>
        <v>0</v>
      </c>
      <c r="BJ528" s="25" t="s">
        <v>45</v>
      </c>
      <c r="BK528" s="195">
        <f>ROUND(I528*H528,2)</f>
        <v>0</v>
      </c>
      <c r="BL528" s="25" t="s">
        <v>159</v>
      </c>
      <c r="BM528" s="25" t="s">
        <v>1262</v>
      </c>
    </row>
    <row r="529" spans="2:65" s="1" customFormat="1" ht="40.5">
      <c r="B529" s="43"/>
      <c r="D529" s="196" t="s">
        <v>161</v>
      </c>
      <c r="F529" s="197" t="s">
        <v>1263</v>
      </c>
      <c r="I529" s="198"/>
      <c r="L529" s="43"/>
      <c r="M529" s="199"/>
      <c r="N529" s="44"/>
      <c r="O529" s="44"/>
      <c r="P529" s="44"/>
      <c r="Q529" s="44"/>
      <c r="R529" s="44"/>
      <c r="S529" s="44"/>
      <c r="T529" s="72"/>
      <c r="AT529" s="25" t="s">
        <v>161</v>
      </c>
      <c r="AU529" s="25" t="s">
        <v>89</v>
      </c>
    </row>
    <row r="530" spans="2:65" s="12" customFormat="1">
      <c r="B530" s="200"/>
      <c r="D530" s="196" t="s">
        <v>163</v>
      </c>
      <c r="E530" s="201" t="s">
        <v>5</v>
      </c>
      <c r="F530" s="202" t="s">
        <v>1224</v>
      </c>
      <c r="H530" s="203" t="s">
        <v>5</v>
      </c>
      <c r="I530" s="204"/>
      <c r="L530" s="200"/>
      <c r="M530" s="205"/>
      <c r="N530" s="206"/>
      <c r="O530" s="206"/>
      <c r="P530" s="206"/>
      <c r="Q530" s="206"/>
      <c r="R530" s="206"/>
      <c r="S530" s="206"/>
      <c r="T530" s="207"/>
      <c r="AT530" s="203" t="s">
        <v>163</v>
      </c>
      <c r="AU530" s="203" t="s">
        <v>89</v>
      </c>
      <c r="AV530" s="12" t="s">
        <v>45</v>
      </c>
      <c r="AW530" s="12" t="s">
        <v>42</v>
      </c>
      <c r="AX530" s="12" t="s">
        <v>82</v>
      </c>
      <c r="AY530" s="203" t="s">
        <v>152</v>
      </c>
    </row>
    <row r="531" spans="2:65" s="13" customFormat="1">
      <c r="B531" s="208"/>
      <c r="D531" s="196" t="s">
        <v>163</v>
      </c>
      <c r="E531" s="209" t="s">
        <v>5</v>
      </c>
      <c r="F531" s="210" t="s">
        <v>1225</v>
      </c>
      <c r="H531" s="211">
        <v>1.661</v>
      </c>
      <c r="I531" s="212"/>
      <c r="L531" s="208"/>
      <c r="M531" s="213"/>
      <c r="N531" s="214"/>
      <c r="O531" s="214"/>
      <c r="P531" s="214"/>
      <c r="Q531" s="214"/>
      <c r="R531" s="214"/>
      <c r="S531" s="214"/>
      <c r="T531" s="215"/>
      <c r="AT531" s="209" t="s">
        <v>163</v>
      </c>
      <c r="AU531" s="209" t="s">
        <v>89</v>
      </c>
      <c r="AV531" s="13" t="s">
        <v>89</v>
      </c>
      <c r="AW531" s="13" t="s">
        <v>42</v>
      </c>
      <c r="AX531" s="13" t="s">
        <v>82</v>
      </c>
      <c r="AY531" s="209" t="s">
        <v>152</v>
      </c>
    </row>
    <row r="532" spans="2:65" s="13" customFormat="1">
      <c r="B532" s="208"/>
      <c r="D532" s="196" t="s">
        <v>163</v>
      </c>
      <c r="E532" s="209" t="s">
        <v>5</v>
      </c>
      <c r="F532" s="210" t="s">
        <v>1249</v>
      </c>
      <c r="H532" s="211">
        <v>2.8769999999999998</v>
      </c>
      <c r="I532" s="212"/>
      <c r="L532" s="208"/>
      <c r="M532" s="213"/>
      <c r="N532" s="214"/>
      <c r="O532" s="214"/>
      <c r="P532" s="214"/>
      <c r="Q532" s="214"/>
      <c r="R532" s="214"/>
      <c r="S532" s="214"/>
      <c r="T532" s="215"/>
      <c r="AT532" s="209" t="s">
        <v>163</v>
      </c>
      <c r="AU532" s="209" t="s">
        <v>89</v>
      </c>
      <c r="AV532" s="13" t="s">
        <v>89</v>
      </c>
      <c r="AW532" s="13" t="s">
        <v>42</v>
      </c>
      <c r="AX532" s="13" t="s">
        <v>82</v>
      </c>
      <c r="AY532" s="209" t="s">
        <v>152</v>
      </c>
    </row>
    <row r="533" spans="2:65" s="15" customFormat="1">
      <c r="B533" s="224"/>
      <c r="D533" s="225" t="s">
        <v>163</v>
      </c>
      <c r="E533" s="226" t="s">
        <v>5</v>
      </c>
      <c r="F533" s="227" t="s">
        <v>170</v>
      </c>
      <c r="H533" s="228">
        <v>4.5380000000000003</v>
      </c>
      <c r="I533" s="229"/>
      <c r="L533" s="224"/>
      <c r="M533" s="230"/>
      <c r="N533" s="231"/>
      <c r="O533" s="231"/>
      <c r="P533" s="231"/>
      <c r="Q533" s="231"/>
      <c r="R533" s="231"/>
      <c r="S533" s="231"/>
      <c r="T533" s="232"/>
      <c r="AT533" s="233" t="s">
        <v>163</v>
      </c>
      <c r="AU533" s="233" t="s">
        <v>89</v>
      </c>
      <c r="AV533" s="15" t="s">
        <v>159</v>
      </c>
      <c r="AW533" s="15" t="s">
        <v>42</v>
      </c>
      <c r="AX533" s="15" t="s">
        <v>45</v>
      </c>
      <c r="AY533" s="233" t="s">
        <v>152</v>
      </c>
    </row>
    <row r="534" spans="2:65" s="1" customFormat="1" ht="31.5" customHeight="1">
      <c r="B534" s="183"/>
      <c r="C534" s="184" t="s">
        <v>715</v>
      </c>
      <c r="D534" s="184" t="s">
        <v>154</v>
      </c>
      <c r="E534" s="185" t="s">
        <v>1264</v>
      </c>
      <c r="F534" s="186" t="s">
        <v>1265</v>
      </c>
      <c r="G534" s="187" t="s">
        <v>247</v>
      </c>
      <c r="H534" s="188">
        <v>4.5380000000000003</v>
      </c>
      <c r="I534" s="189"/>
      <c r="J534" s="190">
        <f>ROUND(I534*H534,2)</f>
        <v>0</v>
      </c>
      <c r="K534" s="186" t="s">
        <v>158</v>
      </c>
      <c r="L534" s="43"/>
      <c r="M534" s="191" t="s">
        <v>5</v>
      </c>
      <c r="N534" s="192" t="s">
        <v>53</v>
      </c>
      <c r="O534" s="44"/>
      <c r="P534" s="193">
        <f>O534*H534</f>
        <v>0</v>
      </c>
      <c r="Q534" s="193">
        <v>0</v>
      </c>
      <c r="R534" s="193">
        <f>Q534*H534</f>
        <v>0</v>
      </c>
      <c r="S534" s="193">
        <v>0</v>
      </c>
      <c r="T534" s="194">
        <f>S534*H534</f>
        <v>0</v>
      </c>
      <c r="AR534" s="25" t="s">
        <v>159</v>
      </c>
      <c r="AT534" s="25" t="s">
        <v>154</v>
      </c>
      <c r="AU534" s="25" t="s">
        <v>89</v>
      </c>
      <c r="AY534" s="25" t="s">
        <v>152</v>
      </c>
      <c r="BE534" s="195">
        <f>IF(N534="základní",J534,0)</f>
        <v>0</v>
      </c>
      <c r="BF534" s="195">
        <f>IF(N534="snížená",J534,0)</f>
        <v>0</v>
      </c>
      <c r="BG534" s="195">
        <f>IF(N534="zákl. přenesená",J534,0)</f>
        <v>0</v>
      </c>
      <c r="BH534" s="195">
        <f>IF(N534="sníž. přenesená",J534,0)</f>
        <v>0</v>
      </c>
      <c r="BI534" s="195">
        <f>IF(N534="nulová",J534,0)</f>
        <v>0</v>
      </c>
      <c r="BJ534" s="25" t="s">
        <v>45</v>
      </c>
      <c r="BK534" s="195">
        <f>ROUND(I534*H534,2)</f>
        <v>0</v>
      </c>
      <c r="BL534" s="25" t="s">
        <v>159</v>
      </c>
      <c r="BM534" s="25" t="s">
        <v>1266</v>
      </c>
    </row>
    <row r="535" spans="2:65" s="1" customFormat="1" ht="40.5">
      <c r="B535" s="43"/>
      <c r="D535" s="225" t="s">
        <v>161</v>
      </c>
      <c r="F535" s="236" t="s">
        <v>1263</v>
      </c>
      <c r="I535" s="198"/>
      <c r="L535" s="43"/>
      <c r="M535" s="199"/>
      <c r="N535" s="44"/>
      <c r="O535" s="44"/>
      <c r="P535" s="44"/>
      <c r="Q535" s="44"/>
      <c r="R535" s="44"/>
      <c r="S535" s="44"/>
      <c r="T535" s="72"/>
      <c r="AT535" s="25" t="s">
        <v>161</v>
      </c>
      <c r="AU535" s="25" t="s">
        <v>89</v>
      </c>
    </row>
    <row r="536" spans="2:65" s="1" customFormat="1" ht="31.5" customHeight="1">
      <c r="B536" s="183"/>
      <c r="C536" s="184" t="s">
        <v>720</v>
      </c>
      <c r="D536" s="184" t="s">
        <v>154</v>
      </c>
      <c r="E536" s="185" t="s">
        <v>1267</v>
      </c>
      <c r="F536" s="186" t="s">
        <v>1268</v>
      </c>
      <c r="G536" s="187" t="s">
        <v>247</v>
      </c>
      <c r="H536" s="188">
        <v>4.5380000000000003</v>
      </c>
      <c r="I536" s="189"/>
      <c r="J536" s="190">
        <f>ROUND(I536*H536,2)</f>
        <v>0</v>
      </c>
      <c r="K536" s="186" t="s">
        <v>158</v>
      </c>
      <c r="L536" s="43"/>
      <c r="M536" s="191" t="s">
        <v>5</v>
      </c>
      <c r="N536" s="192" t="s">
        <v>53</v>
      </c>
      <c r="O536" s="44"/>
      <c r="P536" s="193">
        <f>O536*H536</f>
        <v>0</v>
      </c>
      <c r="Q536" s="193">
        <v>9.8999999999999999E-4</v>
      </c>
      <c r="R536" s="193">
        <f>Q536*H536</f>
        <v>4.4926200000000001E-3</v>
      </c>
      <c r="S536" s="193">
        <v>0</v>
      </c>
      <c r="T536" s="194">
        <f>S536*H536</f>
        <v>0</v>
      </c>
      <c r="AR536" s="25" t="s">
        <v>159</v>
      </c>
      <c r="AT536" s="25" t="s">
        <v>154</v>
      </c>
      <c r="AU536" s="25" t="s">
        <v>89</v>
      </c>
      <c r="AY536" s="25" t="s">
        <v>152</v>
      </c>
      <c r="BE536" s="195">
        <f>IF(N536="základní",J536,0)</f>
        <v>0</v>
      </c>
      <c r="BF536" s="195">
        <f>IF(N536="snížená",J536,0)</f>
        <v>0</v>
      </c>
      <c r="BG536" s="195">
        <f>IF(N536="zákl. přenesená",J536,0)</f>
        <v>0</v>
      </c>
      <c r="BH536" s="195">
        <f>IF(N536="sníž. přenesená",J536,0)</f>
        <v>0</v>
      </c>
      <c r="BI536" s="195">
        <f>IF(N536="nulová",J536,0)</f>
        <v>0</v>
      </c>
      <c r="BJ536" s="25" t="s">
        <v>45</v>
      </c>
      <c r="BK536" s="195">
        <f>ROUND(I536*H536,2)</f>
        <v>0</v>
      </c>
      <c r="BL536" s="25" t="s">
        <v>159</v>
      </c>
      <c r="BM536" s="25" t="s">
        <v>1269</v>
      </c>
    </row>
    <row r="537" spans="2:65" s="1" customFormat="1" ht="40.5">
      <c r="B537" s="43"/>
      <c r="D537" s="225" t="s">
        <v>161</v>
      </c>
      <c r="F537" s="236" t="s">
        <v>1270</v>
      </c>
      <c r="I537" s="198"/>
      <c r="L537" s="43"/>
      <c r="M537" s="199"/>
      <c r="N537" s="44"/>
      <c r="O537" s="44"/>
      <c r="P537" s="44"/>
      <c r="Q537" s="44"/>
      <c r="R537" s="44"/>
      <c r="S537" s="44"/>
      <c r="T537" s="72"/>
      <c r="AT537" s="25" t="s">
        <v>161</v>
      </c>
      <c r="AU537" s="25" t="s">
        <v>89</v>
      </c>
    </row>
    <row r="538" spans="2:65" s="1" customFormat="1" ht="22.5" customHeight="1">
      <c r="B538" s="183"/>
      <c r="C538" s="184" t="s">
        <v>724</v>
      </c>
      <c r="D538" s="184" t="s">
        <v>154</v>
      </c>
      <c r="E538" s="185" t="s">
        <v>1271</v>
      </c>
      <c r="F538" s="186" t="s">
        <v>1272</v>
      </c>
      <c r="G538" s="187" t="s">
        <v>247</v>
      </c>
      <c r="H538" s="188">
        <v>4.5380000000000003</v>
      </c>
      <c r="I538" s="189"/>
      <c r="J538" s="190">
        <f>ROUND(I538*H538,2)</f>
        <v>0</v>
      </c>
      <c r="K538" s="186" t="s">
        <v>158</v>
      </c>
      <c r="L538" s="43"/>
      <c r="M538" s="191" t="s">
        <v>5</v>
      </c>
      <c r="N538" s="192" t="s">
        <v>53</v>
      </c>
      <c r="O538" s="44"/>
      <c r="P538" s="193">
        <f>O538*H538</f>
        <v>0</v>
      </c>
      <c r="Q538" s="193">
        <v>0</v>
      </c>
      <c r="R538" s="193">
        <f>Q538*H538</f>
        <v>0</v>
      </c>
      <c r="S538" s="193">
        <v>0</v>
      </c>
      <c r="T538" s="194">
        <f>S538*H538</f>
        <v>0</v>
      </c>
      <c r="AR538" s="25" t="s">
        <v>159</v>
      </c>
      <c r="AT538" s="25" t="s">
        <v>154</v>
      </c>
      <c r="AU538" s="25" t="s">
        <v>89</v>
      </c>
      <c r="AY538" s="25" t="s">
        <v>152</v>
      </c>
      <c r="BE538" s="195">
        <f>IF(N538="základní",J538,0)</f>
        <v>0</v>
      </c>
      <c r="BF538" s="195">
        <f>IF(N538="snížená",J538,0)</f>
        <v>0</v>
      </c>
      <c r="BG538" s="195">
        <f>IF(N538="zákl. přenesená",J538,0)</f>
        <v>0</v>
      </c>
      <c r="BH538" s="195">
        <f>IF(N538="sníž. přenesená",J538,0)</f>
        <v>0</v>
      </c>
      <c r="BI538" s="195">
        <f>IF(N538="nulová",J538,0)</f>
        <v>0</v>
      </c>
      <c r="BJ538" s="25" t="s">
        <v>45</v>
      </c>
      <c r="BK538" s="195">
        <f>ROUND(I538*H538,2)</f>
        <v>0</v>
      </c>
      <c r="BL538" s="25" t="s">
        <v>159</v>
      </c>
      <c r="BM538" s="25" t="s">
        <v>1273</v>
      </c>
    </row>
    <row r="539" spans="2:65" s="1" customFormat="1" ht="40.5">
      <c r="B539" s="43"/>
      <c r="D539" s="225" t="s">
        <v>161</v>
      </c>
      <c r="F539" s="236" t="s">
        <v>1270</v>
      </c>
      <c r="I539" s="198"/>
      <c r="L539" s="43"/>
      <c r="M539" s="199"/>
      <c r="N539" s="44"/>
      <c r="O539" s="44"/>
      <c r="P539" s="44"/>
      <c r="Q539" s="44"/>
      <c r="R539" s="44"/>
      <c r="S539" s="44"/>
      <c r="T539" s="72"/>
      <c r="AT539" s="25" t="s">
        <v>161</v>
      </c>
      <c r="AU539" s="25" t="s">
        <v>89</v>
      </c>
    </row>
    <row r="540" spans="2:65" s="1" customFormat="1" ht="22.5" customHeight="1">
      <c r="B540" s="183"/>
      <c r="C540" s="184" t="s">
        <v>729</v>
      </c>
      <c r="D540" s="184" t="s">
        <v>154</v>
      </c>
      <c r="E540" s="185" t="s">
        <v>567</v>
      </c>
      <c r="F540" s="186" t="s">
        <v>568</v>
      </c>
      <c r="G540" s="187" t="s">
        <v>247</v>
      </c>
      <c r="H540" s="188">
        <v>4.5380000000000003</v>
      </c>
      <c r="I540" s="189"/>
      <c r="J540" s="190">
        <f>ROUND(I540*H540,2)</f>
        <v>0</v>
      </c>
      <c r="K540" s="186" t="s">
        <v>158</v>
      </c>
      <c r="L540" s="43"/>
      <c r="M540" s="191" t="s">
        <v>5</v>
      </c>
      <c r="N540" s="192" t="s">
        <v>53</v>
      </c>
      <c r="O540" s="44"/>
      <c r="P540" s="193">
        <f>O540*H540</f>
        <v>0</v>
      </c>
      <c r="Q540" s="193">
        <v>1.58E-3</v>
      </c>
      <c r="R540" s="193">
        <f>Q540*H540</f>
        <v>7.1700400000000008E-3</v>
      </c>
      <c r="S540" s="193">
        <v>0</v>
      </c>
      <c r="T540" s="194">
        <f>S540*H540</f>
        <v>0</v>
      </c>
      <c r="AR540" s="25" t="s">
        <v>159</v>
      </c>
      <c r="AT540" s="25" t="s">
        <v>154</v>
      </c>
      <c r="AU540" s="25" t="s">
        <v>89</v>
      </c>
      <c r="AY540" s="25" t="s">
        <v>152</v>
      </c>
      <c r="BE540" s="195">
        <f>IF(N540="základní",J540,0)</f>
        <v>0</v>
      </c>
      <c r="BF540" s="195">
        <f>IF(N540="snížená",J540,0)</f>
        <v>0</v>
      </c>
      <c r="BG540" s="195">
        <f>IF(N540="zákl. přenesená",J540,0)</f>
        <v>0</v>
      </c>
      <c r="BH540" s="195">
        <f>IF(N540="sníž. přenesená",J540,0)</f>
        <v>0</v>
      </c>
      <c r="BI540" s="195">
        <f>IF(N540="nulová",J540,0)</f>
        <v>0</v>
      </c>
      <c r="BJ540" s="25" t="s">
        <v>45</v>
      </c>
      <c r="BK540" s="195">
        <f>ROUND(I540*H540,2)</f>
        <v>0</v>
      </c>
      <c r="BL540" s="25" t="s">
        <v>159</v>
      </c>
      <c r="BM540" s="25" t="s">
        <v>1274</v>
      </c>
    </row>
    <row r="541" spans="2:65" s="12" customFormat="1">
      <c r="B541" s="200"/>
      <c r="D541" s="196" t="s">
        <v>163</v>
      </c>
      <c r="E541" s="201" t="s">
        <v>5</v>
      </c>
      <c r="F541" s="202" t="s">
        <v>1224</v>
      </c>
      <c r="H541" s="203" t="s">
        <v>5</v>
      </c>
      <c r="I541" s="204"/>
      <c r="L541" s="200"/>
      <c r="M541" s="205"/>
      <c r="N541" s="206"/>
      <c r="O541" s="206"/>
      <c r="P541" s="206"/>
      <c r="Q541" s="206"/>
      <c r="R541" s="206"/>
      <c r="S541" s="206"/>
      <c r="T541" s="207"/>
      <c r="AT541" s="203" t="s">
        <v>163</v>
      </c>
      <c r="AU541" s="203" t="s">
        <v>89</v>
      </c>
      <c r="AV541" s="12" t="s">
        <v>45</v>
      </c>
      <c r="AW541" s="12" t="s">
        <v>42</v>
      </c>
      <c r="AX541" s="12" t="s">
        <v>82</v>
      </c>
      <c r="AY541" s="203" t="s">
        <v>152</v>
      </c>
    </row>
    <row r="542" spans="2:65" s="13" customFormat="1">
      <c r="B542" s="208"/>
      <c r="D542" s="196" t="s">
        <v>163</v>
      </c>
      <c r="E542" s="209" t="s">
        <v>5</v>
      </c>
      <c r="F542" s="210" t="s">
        <v>1225</v>
      </c>
      <c r="H542" s="211">
        <v>1.661</v>
      </c>
      <c r="I542" s="212"/>
      <c r="L542" s="208"/>
      <c r="M542" s="213"/>
      <c r="N542" s="214"/>
      <c r="O542" s="214"/>
      <c r="P542" s="214"/>
      <c r="Q542" s="214"/>
      <c r="R542" s="214"/>
      <c r="S542" s="214"/>
      <c r="T542" s="215"/>
      <c r="AT542" s="209" t="s">
        <v>163</v>
      </c>
      <c r="AU542" s="209" t="s">
        <v>89</v>
      </c>
      <c r="AV542" s="13" t="s">
        <v>89</v>
      </c>
      <c r="AW542" s="13" t="s">
        <v>42</v>
      </c>
      <c r="AX542" s="13" t="s">
        <v>82</v>
      </c>
      <c r="AY542" s="209" t="s">
        <v>152</v>
      </c>
    </row>
    <row r="543" spans="2:65" s="13" customFormat="1">
      <c r="B543" s="208"/>
      <c r="D543" s="196" t="s">
        <v>163</v>
      </c>
      <c r="E543" s="209" t="s">
        <v>5</v>
      </c>
      <c r="F543" s="210" t="s">
        <v>1249</v>
      </c>
      <c r="H543" s="211">
        <v>2.8769999999999998</v>
      </c>
      <c r="I543" s="212"/>
      <c r="L543" s="208"/>
      <c r="M543" s="213"/>
      <c r="N543" s="214"/>
      <c r="O543" s="214"/>
      <c r="P543" s="214"/>
      <c r="Q543" s="214"/>
      <c r="R543" s="214"/>
      <c r="S543" s="214"/>
      <c r="T543" s="215"/>
      <c r="AT543" s="209" t="s">
        <v>163</v>
      </c>
      <c r="AU543" s="209" t="s">
        <v>89</v>
      </c>
      <c r="AV543" s="13" t="s">
        <v>89</v>
      </c>
      <c r="AW543" s="13" t="s">
        <v>42</v>
      </c>
      <c r="AX543" s="13" t="s">
        <v>82</v>
      </c>
      <c r="AY543" s="209" t="s">
        <v>152</v>
      </c>
    </row>
    <row r="544" spans="2:65" s="15" customFormat="1">
      <c r="B544" s="224"/>
      <c r="D544" s="225" t="s">
        <v>163</v>
      </c>
      <c r="E544" s="226" t="s">
        <v>5</v>
      </c>
      <c r="F544" s="227" t="s">
        <v>170</v>
      </c>
      <c r="H544" s="228">
        <v>4.5380000000000003</v>
      </c>
      <c r="I544" s="229"/>
      <c r="L544" s="224"/>
      <c r="M544" s="230"/>
      <c r="N544" s="231"/>
      <c r="O544" s="231"/>
      <c r="P544" s="231"/>
      <c r="Q544" s="231"/>
      <c r="R544" s="231"/>
      <c r="S544" s="231"/>
      <c r="T544" s="232"/>
      <c r="AT544" s="233" t="s">
        <v>163</v>
      </c>
      <c r="AU544" s="233" t="s">
        <v>89</v>
      </c>
      <c r="AV544" s="15" t="s">
        <v>159</v>
      </c>
      <c r="AW544" s="15" t="s">
        <v>42</v>
      </c>
      <c r="AX544" s="15" t="s">
        <v>45</v>
      </c>
      <c r="AY544" s="233" t="s">
        <v>152</v>
      </c>
    </row>
    <row r="545" spans="2:65" s="1" customFormat="1" ht="31.5" customHeight="1">
      <c r="B545" s="183"/>
      <c r="C545" s="184" t="s">
        <v>735</v>
      </c>
      <c r="D545" s="184" t="s">
        <v>154</v>
      </c>
      <c r="E545" s="185" t="s">
        <v>575</v>
      </c>
      <c r="F545" s="186" t="s">
        <v>576</v>
      </c>
      <c r="G545" s="187" t="s">
        <v>247</v>
      </c>
      <c r="H545" s="188">
        <v>4.5380000000000003</v>
      </c>
      <c r="I545" s="189"/>
      <c r="J545" s="190">
        <f>ROUND(I545*H545,2)</f>
        <v>0</v>
      </c>
      <c r="K545" s="186" t="s">
        <v>158</v>
      </c>
      <c r="L545" s="43"/>
      <c r="M545" s="191" t="s">
        <v>5</v>
      </c>
      <c r="N545" s="192" t="s">
        <v>53</v>
      </c>
      <c r="O545" s="44"/>
      <c r="P545" s="193">
        <f>O545*H545</f>
        <v>0</v>
      </c>
      <c r="Q545" s="193">
        <v>0</v>
      </c>
      <c r="R545" s="193">
        <f>Q545*H545</f>
        <v>0</v>
      </c>
      <c r="S545" s="193">
        <v>0</v>
      </c>
      <c r="T545" s="194">
        <f>S545*H545</f>
        <v>0</v>
      </c>
      <c r="AR545" s="25" t="s">
        <v>159</v>
      </c>
      <c r="AT545" s="25" t="s">
        <v>154</v>
      </c>
      <c r="AU545" s="25" t="s">
        <v>89</v>
      </c>
      <c r="AY545" s="25" t="s">
        <v>152</v>
      </c>
      <c r="BE545" s="195">
        <f>IF(N545="základní",J545,0)</f>
        <v>0</v>
      </c>
      <c r="BF545" s="195">
        <f>IF(N545="snížená",J545,0)</f>
        <v>0</v>
      </c>
      <c r="BG545" s="195">
        <f>IF(N545="zákl. přenesená",J545,0)</f>
        <v>0</v>
      </c>
      <c r="BH545" s="195">
        <f>IF(N545="sníž. přenesená",J545,0)</f>
        <v>0</v>
      </c>
      <c r="BI545" s="195">
        <f>IF(N545="nulová",J545,0)</f>
        <v>0</v>
      </c>
      <c r="BJ545" s="25" t="s">
        <v>45</v>
      </c>
      <c r="BK545" s="195">
        <f>ROUND(I545*H545,2)</f>
        <v>0</v>
      </c>
      <c r="BL545" s="25" t="s">
        <v>159</v>
      </c>
      <c r="BM545" s="25" t="s">
        <v>1275</v>
      </c>
    </row>
    <row r="546" spans="2:65" s="1" customFormat="1" ht="31.5" customHeight="1">
      <c r="B546" s="183"/>
      <c r="C546" s="184" t="s">
        <v>741</v>
      </c>
      <c r="D546" s="184" t="s">
        <v>154</v>
      </c>
      <c r="E546" s="185" t="s">
        <v>579</v>
      </c>
      <c r="F546" s="186" t="s">
        <v>580</v>
      </c>
      <c r="G546" s="187" t="s">
        <v>201</v>
      </c>
      <c r="H546" s="188">
        <v>35</v>
      </c>
      <c r="I546" s="189"/>
      <c r="J546" s="190">
        <f>ROUND(I546*H546,2)</f>
        <v>0</v>
      </c>
      <c r="K546" s="186" t="s">
        <v>158</v>
      </c>
      <c r="L546" s="43"/>
      <c r="M546" s="191" t="s">
        <v>5</v>
      </c>
      <c r="N546" s="192" t="s">
        <v>53</v>
      </c>
      <c r="O546" s="44"/>
      <c r="P546" s="193">
        <f>O546*H546</f>
        <v>0</v>
      </c>
      <c r="Q546" s="193">
        <v>4.0000000000000002E-4</v>
      </c>
      <c r="R546" s="193">
        <f>Q546*H546</f>
        <v>1.4E-2</v>
      </c>
      <c r="S546" s="193">
        <v>1E-3</v>
      </c>
      <c r="T546" s="194">
        <f>S546*H546</f>
        <v>3.5000000000000003E-2</v>
      </c>
      <c r="AR546" s="25" t="s">
        <v>159</v>
      </c>
      <c r="AT546" s="25" t="s">
        <v>154</v>
      </c>
      <c r="AU546" s="25" t="s">
        <v>89</v>
      </c>
      <c r="AY546" s="25" t="s">
        <v>152</v>
      </c>
      <c r="BE546" s="195">
        <f>IF(N546="základní",J546,0)</f>
        <v>0</v>
      </c>
      <c r="BF546" s="195">
        <f>IF(N546="snížená",J546,0)</f>
        <v>0</v>
      </c>
      <c r="BG546" s="195">
        <f>IF(N546="zákl. přenesená",J546,0)</f>
        <v>0</v>
      </c>
      <c r="BH546" s="195">
        <f>IF(N546="sníž. přenesená",J546,0)</f>
        <v>0</v>
      </c>
      <c r="BI546" s="195">
        <f>IF(N546="nulová",J546,0)</f>
        <v>0</v>
      </c>
      <c r="BJ546" s="25" t="s">
        <v>45</v>
      </c>
      <c r="BK546" s="195">
        <f>ROUND(I546*H546,2)</f>
        <v>0</v>
      </c>
      <c r="BL546" s="25" t="s">
        <v>159</v>
      </c>
      <c r="BM546" s="25" t="s">
        <v>1276</v>
      </c>
    </row>
    <row r="547" spans="2:65" s="1" customFormat="1" ht="67.5">
      <c r="B547" s="43"/>
      <c r="D547" s="196" t="s">
        <v>161</v>
      </c>
      <c r="F547" s="197" t="s">
        <v>582</v>
      </c>
      <c r="I547" s="198"/>
      <c r="L547" s="43"/>
      <c r="M547" s="199"/>
      <c r="N547" s="44"/>
      <c r="O547" s="44"/>
      <c r="P547" s="44"/>
      <c r="Q547" s="44"/>
      <c r="R547" s="44"/>
      <c r="S547" s="44"/>
      <c r="T547" s="72"/>
      <c r="AT547" s="25" t="s">
        <v>161</v>
      </c>
      <c r="AU547" s="25" t="s">
        <v>89</v>
      </c>
    </row>
    <row r="548" spans="2:65" s="12" customFormat="1">
      <c r="B548" s="200"/>
      <c r="D548" s="196" t="s">
        <v>163</v>
      </c>
      <c r="E548" s="201" t="s">
        <v>5</v>
      </c>
      <c r="F548" s="202" t="s">
        <v>955</v>
      </c>
      <c r="H548" s="203" t="s">
        <v>5</v>
      </c>
      <c r="I548" s="204"/>
      <c r="L548" s="200"/>
      <c r="M548" s="205"/>
      <c r="N548" s="206"/>
      <c r="O548" s="206"/>
      <c r="P548" s="206"/>
      <c r="Q548" s="206"/>
      <c r="R548" s="206"/>
      <c r="S548" s="206"/>
      <c r="T548" s="207"/>
      <c r="AT548" s="203" t="s">
        <v>163</v>
      </c>
      <c r="AU548" s="203" t="s">
        <v>89</v>
      </c>
      <c r="AV548" s="12" t="s">
        <v>45</v>
      </c>
      <c r="AW548" s="12" t="s">
        <v>42</v>
      </c>
      <c r="AX548" s="12" t="s">
        <v>82</v>
      </c>
      <c r="AY548" s="203" t="s">
        <v>152</v>
      </c>
    </row>
    <row r="549" spans="2:65" s="12" customFormat="1">
      <c r="B549" s="200"/>
      <c r="D549" s="196" t="s">
        <v>163</v>
      </c>
      <c r="E549" s="201" t="s">
        <v>5</v>
      </c>
      <c r="F549" s="202" t="s">
        <v>1277</v>
      </c>
      <c r="H549" s="203" t="s">
        <v>5</v>
      </c>
      <c r="I549" s="204"/>
      <c r="L549" s="200"/>
      <c r="M549" s="205"/>
      <c r="N549" s="206"/>
      <c r="O549" s="206"/>
      <c r="P549" s="206"/>
      <c r="Q549" s="206"/>
      <c r="R549" s="206"/>
      <c r="S549" s="206"/>
      <c r="T549" s="207"/>
      <c r="AT549" s="203" t="s">
        <v>163</v>
      </c>
      <c r="AU549" s="203" t="s">
        <v>89</v>
      </c>
      <c r="AV549" s="12" t="s">
        <v>45</v>
      </c>
      <c r="AW549" s="12" t="s">
        <v>42</v>
      </c>
      <c r="AX549" s="12" t="s">
        <v>82</v>
      </c>
      <c r="AY549" s="203" t="s">
        <v>152</v>
      </c>
    </row>
    <row r="550" spans="2:65" s="13" customFormat="1">
      <c r="B550" s="208"/>
      <c r="D550" s="196" t="s">
        <v>163</v>
      </c>
      <c r="E550" s="209" t="s">
        <v>5</v>
      </c>
      <c r="F550" s="210" t="s">
        <v>1278</v>
      </c>
      <c r="H550" s="211">
        <v>2.75</v>
      </c>
      <c r="I550" s="212"/>
      <c r="L550" s="208"/>
      <c r="M550" s="213"/>
      <c r="N550" s="214"/>
      <c r="O550" s="214"/>
      <c r="P550" s="214"/>
      <c r="Q550" s="214"/>
      <c r="R550" s="214"/>
      <c r="S550" s="214"/>
      <c r="T550" s="215"/>
      <c r="AT550" s="209" t="s">
        <v>163</v>
      </c>
      <c r="AU550" s="209" t="s">
        <v>89</v>
      </c>
      <c r="AV550" s="13" t="s">
        <v>89</v>
      </c>
      <c r="AW550" s="13" t="s">
        <v>42</v>
      </c>
      <c r="AX550" s="13" t="s">
        <v>82</v>
      </c>
      <c r="AY550" s="209" t="s">
        <v>152</v>
      </c>
    </row>
    <row r="551" spans="2:65" s="14" customFormat="1">
      <c r="B551" s="216"/>
      <c r="D551" s="196" t="s">
        <v>163</v>
      </c>
      <c r="E551" s="217" t="s">
        <v>5</v>
      </c>
      <c r="F551" s="218" t="s">
        <v>373</v>
      </c>
      <c r="H551" s="219">
        <v>2.75</v>
      </c>
      <c r="I551" s="220"/>
      <c r="L551" s="216"/>
      <c r="M551" s="221"/>
      <c r="N551" s="222"/>
      <c r="O551" s="222"/>
      <c r="P551" s="222"/>
      <c r="Q551" s="222"/>
      <c r="R551" s="222"/>
      <c r="S551" s="222"/>
      <c r="T551" s="223"/>
      <c r="AT551" s="217" t="s">
        <v>163</v>
      </c>
      <c r="AU551" s="217" t="s">
        <v>89</v>
      </c>
      <c r="AV551" s="14" t="s">
        <v>169</v>
      </c>
      <c r="AW551" s="14" t="s">
        <v>42</v>
      </c>
      <c r="AX551" s="14" t="s">
        <v>82</v>
      </c>
      <c r="AY551" s="217" t="s">
        <v>152</v>
      </c>
    </row>
    <row r="552" spans="2:65" s="12" customFormat="1">
      <c r="B552" s="200"/>
      <c r="D552" s="196" t="s">
        <v>163</v>
      </c>
      <c r="E552" s="201" t="s">
        <v>5</v>
      </c>
      <c r="F552" s="202" t="s">
        <v>1279</v>
      </c>
      <c r="H552" s="203" t="s">
        <v>5</v>
      </c>
      <c r="I552" s="204"/>
      <c r="L552" s="200"/>
      <c r="M552" s="205"/>
      <c r="N552" s="206"/>
      <c r="O552" s="206"/>
      <c r="P552" s="206"/>
      <c r="Q552" s="206"/>
      <c r="R552" s="206"/>
      <c r="S552" s="206"/>
      <c r="T552" s="207"/>
      <c r="AT552" s="203" t="s">
        <v>163</v>
      </c>
      <c r="AU552" s="203" t="s">
        <v>89</v>
      </c>
      <c r="AV552" s="12" t="s">
        <v>45</v>
      </c>
      <c r="AW552" s="12" t="s">
        <v>42</v>
      </c>
      <c r="AX552" s="12" t="s">
        <v>82</v>
      </c>
      <c r="AY552" s="203" t="s">
        <v>152</v>
      </c>
    </row>
    <row r="553" spans="2:65" s="12" customFormat="1">
      <c r="B553" s="200"/>
      <c r="D553" s="196" t="s">
        <v>163</v>
      </c>
      <c r="E553" s="201" t="s">
        <v>5</v>
      </c>
      <c r="F553" s="202" t="s">
        <v>1277</v>
      </c>
      <c r="H553" s="203" t="s">
        <v>5</v>
      </c>
      <c r="I553" s="204"/>
      <c r="L553" s="200"/>
      <c r="M553" s="205"/>
      <c r="N553" s="206"/>
      <c r="O553" s="206"/>
      <c r="P553" s="206"/>
      <c r="Q553" s="206"/>
      <c r="R553" s="206"/>
      <c r="S553" s="206"/>
      <c r="T553" s="207"/>
      <c r="AT553" s="203" t="s">
        <v>163</v>
      </c>
      <c r="AU553" s="203" t="s">
        <v>89</v>
      </c>
      <c r="AV553" s="12" t="s">
        <v>45</v>
      </c>
      <c r="AW553" s="12" t="s">
        <v>42</v>
      </c>
      <c r="AX553" s="12" t="s">
        <v>82</v>
      </c>
      <c r="AY553" s="203" t="s">
        <v>152</v>
      </c>
    </row>
    <row r="554" spans="2:65" s="13" customFormat="1">
      <c r="B554" s="208"/>
      <c r="D554" s="196" t="s">
        <v>163</v>
      </c>
      <c r="E554" s="209" t="s">
        <v>5</v>
      </c>
      <c r="F554" s="210" t="s">
        <v>1280</v>
      </c>
      <c r="H554" s="211">
        <v>32.25</v>
      </c>
      <c r="I554" s="212"/>
      <c r="L554" s="208"/>
      <c r="M554" s="213"/>
      <c r="N554" s="214"/>
      <c r="O554" s="214"/>
      <c r="P554" s="214"/>
      <c r="Q554" s="214"/>
      <c r="R554" s="214"/>
      <c r="S554" s="214"/>
      <c r="T554" s="215"/>
      <c r="AT554" s="209" t="s">
        <v>163</v>
      </c>
      <c r="AU554" s="209" t="s">
        <v>89</v>
      </c>
      <c r="AV554" s="13" t="s">
        <v>89</v>
      </c>
      <c r="AW554" s="13" t="s">
        <v>42</v>
      </c>
      <c r="AX554" s="13" t="s">
        <v>82</v>
      </c>
      <c r="AY554" s="209" t="s">
        <v>152</v>
      </c>
    </row>
    <row r="555" spans="2:65" s="14" customFormat="1">
      <c r="B555" s="216"/>
      <c r="D555" s="196" t="s">
        <v>163</v>
      </c>
      <c r="E555" s="217" t="s">
        <v>5</v>
      </c>
      <c r="F555" s="218" t="s">
        <v>373</v>
      </c>
      <c r="H555" s="219">
        <v>32.25</v>
      </c>
      <c r="I555" s="220"/>
      <c r="L555" s="216"/>
      <c r="M555" s="221"/>
      <c r="N555" s="222"/>
      <c r="O555" s="222"/>
      <c r="P555" s="222"/>
      <c r="Q555" s="222"/>
      <c r="R555" s="222"/>
      <c r="S555" s="222"/>
      <c r="T555" s="223"/>
      <c r="AT555" s="217" t="s">
        <v>163</v>
      </c>
      <c r="AU555" s="217" t="s">
        <v>89</v>
      </c>
      <c r="AV555" s="14" t="s">
        <v>169</v>
      </c>
      <c r="AW555" s="14" t="s">
        <v>42</v>
      </c>
      <c r="AX555" s="14" t="s">
        <v>82</v>
      </c>
      <c r="AY555" s="217" t="s">
        <v>152</v>
      </c>
    </row>
    <row r="556" spans="2:65" s="15" customFormat="1">
      <c r="B556" s="224"/>
      <c r="D556" s="196" t="s">
        <v>163</v>
      </c>
      <c r="E556" s="247" t="s">
        <v>5</v>
      </c>
      <c r="F556" s="248" t="s">
        <v>170</v>
      </c>
      <c r="H556" s="249">
        <v>35</v>
      </c>
      <c r="I556" s="229"/>
      <c r="L556" s="224"/>
      <c r="M556" s="230"/>
      <c r="N556" s="231"/>
      <c r="O556" s="231"/>
      <c r="P556" s="231"/>
      <c r="Q556" s="231"/>
      <c r="R556" s="231"/>
      <c r="S556" s="231"/>
      <c r="T556" s="232"/>
      <c r="AT556" s="233" t="s">
        <v>163</v>
      </c>
      <c r="AU556" s="233" t="s">
        <v>89</v>
      </c>
      <c r="AV556" s="15" t="s">
        <v>159</v>
      </c>
      <c r="AW556" s="15" t="s">
        <v>42</v>
      </c>
      <c r="AX556" s="15" t="s">
        <v>45</v>
      </c>
      <c r="AY556" s="233" t="s">
        <v>152</v>
      </c>
    </row>
    <row r="557" spans="2:65" s="11" customFormat="1" ht="29.85" customHeight="1">
      <c r="B557" s="169"/>
      <c r="D557" s="180" t="s">
        <v>81</v>
      </c>
      <c r="E557" s="181" t="s">
        <v>590</v>
      </c>
      <c r="F557" s="181" t="s">
        <v>591</v>
      </c>
      <c r="I557" s="172"/>
      <c r="J557" s="182">
        <f>BK557</f>
        <v>0</v>
      </c>
      <c r="L557" s="169"/>
      <c r="M557" s="174"/>
      <c r="N557" s="175"/>
      <c r="O557" s="175"/>
      <c r="P557" s="176">
        <f>SUM(P558:P576)</f>
        <v>0</v>
      </c>
      <c r="Q557" s="175"/>
      <c r="R557" s="176">
        <f>SUM(R558:R576)</f>
        <v>0</v>
      </c>
      <c r="S557" s="175"/>
      <c r="T557" s="177">
        <f>SUM(T558:T576)</f>
        <v>0</v>
      </c>
      <c r="AR557" s="170" t="s">
        <v>45</v>
      </c>
      <c r="AT557" s="178" t="s">
        <v>81</v>
      </c>
      <c r="AU557" s="178" t="s">
        <v>45</v>
      </c>
      <c r="AY557" s="170" t="s">
        <v>152</v>
      </c>
      <c r="BK557" s="179">
        <f>SUM(BK558:BK576)</f>
        <v>0</v>
      </c>
    </row>
    <row r="558" spans="2:65" s="1" customFormat="1" ht="31.5" customHeight="1">
      <c r="B558" s="183"/>
      <c r="C558" s="184" t="s">
        <v>747</v>
      </c>
      <c r="D558" s="184" t="s">
        <v>154</v>
      </c>
      <c r="E558" s="185" t="s">
        <v>1281</v>
      </c>
      <c r="F558" s="186" t="s">
        <v>1282</v>
      </c>
      <c r="G558" s="187" t="s">
        <v>193</v>
      </c>
      <c r="H558" s="188">
        <v>8.2629999999999999</v>
      </c>
      <c r="I558" s="189"/>
      <c r="J558" s="190">
        <f>ROUND(I558*H558,2)</f>
        <v>0</v>
      </c>
      <c r="K558" s="186" t="s">
        <v>158</v>
      </c>
      <c r="L558" s="43"/>
      <c r="M558" s="191" t="s">
        <v>5</v>
      </c>
      <c r="N558" s="192" t="s">
        <v>53</v>
      </c>
      <c r="O558" s="44"/>
      <c r="P558" s="193">
        <f>O558*H558</f>
        <v>0</v>
      </c>
      <c r="Q558" s="193">
        <v>0</v>
      </c>
      <c r="R558" s="193">
        <f>Q558*H558</f>
        <v>0</v>
      </c>
      <c r="S558" s="193">
        <v>0</v>
      </c>
      <c r="T558" s="194">
        <f>S558*H558</f>
        <v>0</v>
      </c>
      <c r="AR558" s="25" t="s">
        <v>159</v>
      </c>
      <c r="AT558" s="25" t="s">
        <v>154</v>
      </c>
      <c r="AU558" s="25" t="s">
        <v>89</v>
      </c>
      <c r="AY558" s="25" t="s">
        <v>152</v>
      </c>
      <c r="BE558" s="195">
        <f>IF(N558="základní",J558,0)</f>
        <v>0</v>
      </c>
      <c r="BF558" s="195">
        <f>IF(N558="snížená",J558,0)</f>
        <v>0</v>
      </c>
      <c r="BG558" s="195">
        <f>IF(N558="zákl. přenesená",J558,0)</f>
        <v>0</v>
      </c>
      <c r="BH558" s="195">
        <f>IF(N558="sníž. přenesená",J558,0)</f>
        <v>0</v>
      </c>
      <c r="BI558" s="195">
        <f>IF(N558="nulová",J558,0)</f>
        <v>0</v>
      </c>
      <c r="BJ558" s="25" t="s">
        <v>45</v>
      </c>
      <c r="BK558" s="195">
        <f>ROUND(I558*H558,2)</f>
        <v>0</v>
      </c>
      <c r="BL558" s="25" t="s">
        <v>159</v>
      </c>
      <c r="BM558" s="25" t="s">
        <v>1283</v>
      </c>
    </row>
    <row r="559" spans="2:65" s="1" customFormat="1" ht="121.5">
      <c r="B559" s="43"/>
      <c r="D559" s="225" t="s">
        <v>161</v>
      </c>
      <c r="F559" s="236" t="s">
        <v>596</v>
      </c>
      <c r="I559" s="198"/>
      <c r="L559" s="43"/>
      <c r="M559" s="199"/>
      <c r="N559" s="44"/>
      <c r="O559" s="44"/>
      <c r="P559" s="44"/>
      <c r="Q559" s="44"/>
      <c r="R559" s="44"/>
      <c r="S559" s="44"/>
      <c r="T559" s="72"/>
      <c r="AT559" s="25" t="s">
        <v>161</v>
      </c>
      <c r="AU559" s="25" t="s">
        <v>89</v>
      </c>
    </row>
    <row r="560" spans="2:65" s="1" customFormat="1" ht="31.5" customHeight="1">
      <c r="B560" s="183"/>
      <c r="C560" s="184" t="s">
        <v>752</v>
      </c>
      <c r="D560" s="184" t="s">
        <v>154</v>
      </c>
      <c r="E560" s="185" t="s">
        <v>598</v>
      </c>
      <c r="F560" s="186" t="s">
        <v>599</v>
      </c>
      <c r="G560" s="187" t="s">
        <v>193</v>
      </c>
      <c r="H560" s="188">
        <v>8.2629999999999999</v>
      </c>
      <c r="I560" s="189"/>
      <c r="J560" s="190">
        <f>ROUND(I560*H560,2)</f>
        <v>0</v>
      </c>
      <c r="K560" s="186" t="s">
        <v>158</v>
      </c>
      <c r="L560" s="43"/>
      <c r="M560" s="191" t="s">
        <v>5</v>
      </c>
      <c r="N560" s="192" t="s">
        <v>53</v>
      </c>
      <c r="O560" s="44"/>
      <c r="P560" s="193">
        <f>O560*H560</f>
        <v>0</v>
      </c>
      <c r="Q560" s="193">
        <v>0</v>
      </c>
      <c r="R560" s="193">
        <f>Q560*H560</f>
        <v>0</v>
      </c>
      <c r="S560" s="193">
        <v>0</v>
      </c>
      <c r="T560" s="194">
        <f>S560*H560</f>
        <v>0</v>
      </c>
      <c r="AR560" s="25" t="s">
        <v>159</v>
      </c>
      <c r="AT560" s="25" t="s">
        <v>154</v>
      </c>
      <c r="AU560" s="25" t="s">
        <v>89</v>
      </c>
      <c r="AY560" s="25" t="s">
        <v>152</v>
      </c>
      <c r="BE560" s="195">
        <f>IF(N560="základní",J560,0)</f>
        <v>0</v>
      </c>
      <c r="BF560" s="195">
        <f>IF(N560="snížená",J560,0)</f>
        <v>0</v>
      </c>
      <c r="BG560" s="195">
        <f>IF(N560="zákl. přenesená",J560,0)</f>
        <v>0</v>
      </c>
      <c r="BH560" s="195">
        <f>IF(N560="sníž. přenesená",J560,0)</f>
        <v>0</v>
      </c>
      <c r="BI560" s="195">
        <f>IF(N560="nulová",J560,0)</f>
        <v>0</v>
      </c>
      <c r="BJ560" s="25" t="s">
        <v>45</v>
      </c>
      <c r="BK560" s="195">
        <f>ROUND(I560*H560,2)</f>
        <v>0</v>
      </c>
      <c r="BL560" s="25" t="s">
        <v>159</v>
      </c>
      <c r="BM560" s="25" t="s">
        <v>1284</v>
      </c>
    </row>
    <row r="561" spans="2:65" s="1" customFormat="1" ht="81">
      <c r="B561" s="43"/>
      <c r="D561" s="225" t="s">
        <v>161</v>
      </c>
      <c r="F561" s="236" t="s">
        <v>601</v>
      </c>
      <c r="I561" s="198"/>
      <c r="L561" s="43"/>
      <c r="M561" s="199"/>
      <c r="N561" s="44"/>
      <c r="O561" s="44"/>
      <c r="P561" s="44"/>
      <c r="Q561" s="44"/>
      <c r="R561" s="44"/>
      <c r="S561" s="44"/>
      <c r="T561" s="72"/>
      <c r="AT561" s="25" t="s">
        <v>161</v>
      </c>
      <c r="AU561" s="25" t="s">
        <v>89</v>
      </c>
    </row>
    <row r="562" spans="2:65" s="1" customFormat="1" ht="31.5" customHeight="1">
      <c r="B562" s="183"/>
      <c r="C562" s="184" t="s">
        <v>756</v>
      </c>
      <c r="D562" s="184" t="s">
        <v>154</v>
      </c>
      <c r="E562" s="185" t="s">
        <v>603</v>
      </c>
      <c r="F562" s="186" t="s">
        <v>604</v>
      </c>
      <c r="G562" s="187" t="s">
        <v>193</v>
      </c>
      <c r="H562" s="188">
        <v>115.682</v>
      </c>
      <c r="I562" s="189"/>
      <c r="J562" s="190">
        <f>ROUND(I562*H562,2)</f>
        <v>0</v>
      </c>
      <c r="K562" s="186" t="s">
        <v>158</v>
      </c>
      <c r="L562" s="43"/>
      <c r="M562" s="191" t="s">
        <v>5</v>
      </c>
      <c r="N562" s="192" t="s">
        <v>53</v>
      </c>
      <c r="O562" s="44"/>
      <c r="P562" s="193">
        <f>O562*H562</f>
        <v>0</v>
      </c>
      <c r="Q562" s="193">
        <v>0</v>
      </c>
      <c r="R562" s="193">
        <f>Q562*H562</f>
        <v>0</v>
      </c>
      <c r="S562" s="193">
        <v>0</v>
      </c>
      <c r="T562" s="194">
        <f>S562*H562</f>
        <v>0</v>
      </c>
      <c r="AR562" s="25" t="s">
        <v>159</v>
      </c>
      <c r="AT562" s="25" t="s">
        <v>154</v>
      </c>
      <c r="AU562" s="25" t="s">
        <v>89</v>
      </c>
      <c r="AY562" s="25" t="s">
        <v>152</v>
      </c>
      <c r="BE562" s="195">
        <f>IF(N562="základní",J562,0)</f>
        <v>0</v>
      </c>
      <c r="BF562" s="195">
        <f>IF(N562="snížená",J562,0)</f>
        <v>0</v>
      </c>
      <c r="BG562" s="195">
        <f>IF(N562="zákl. přenesená",J562,0)</f>
        <v>0</v>
      </c>
      <c r="BH562" s="195">
        <f>IF(N562="sníž. přenesená",J562,0)</f>
        <v>0</v>
      </c>
      <c r="BI562" s="195">
        <f>IF(N562="nulová",J562,0)</f>
        <v>0</v>
      </c>
      <c r="BJ562" s="25" t="s">
        <v>45</v>
      </c>
      <c r="BK562" s="195">
        <f>ROUND(I562*H562,2)</f>
        <v>0</v>
      </c>
      <c r="BL562" s="25" t="s">
        <v>159</v>
      </c>
      <c r="BM562" s="25" t="s">
        <v>1285</v>
      </c>
    </row>
    <row r="563" spans="2:65" s="1" customFormat="1" ht="81">
      <c r="B563" s="43"/>
      <c r="D563" s="196" t="s">
        <v>161</v>
      </c>
      <c r="F563" s="197" t="s">
        <v>601</v>
      </c>
      <c r="I563" s="198"/>
      <c r="L563" s="43"/>
      <c r="M563" s="199"/>
      <c r="N563" s="44"/>
      <c r="O563" s="44"/>
      <c r="P563" s="44"/>
      <c r="Q563" s="44"/>
      <c r="R563" s="44"/>
      <c r="S563" s="44"/>
      <c r="T563" s="72"/>
      <c r="AT563" s="25" t="s">
        <v>161</v>
      </c>
      <c r="AU563" s="25" t="s">
        <v>89</v>
      </c>
    </row>
    <row r="564" spans="2:65" s="13" customFormat="1">
      <c r="B564" s="208"/>
      <c r="D564" s="225" t="s">
        <v>163</v>
      </c>
      <c r="F564" s="234" t="s">
        <v>1286</v>
      </c>
      <c r="H564" s="235">
        <v>115.682</v>
      </c>
      <c r="I564" s="212"/>
      <c r="L564" s="208"/>
      <c r="M564" s="213"/>
      <c r="N564" s="214"/>
      <c r="O564" s="214"/>
      <c r="P564" s="214"/>
      <c r="Q564" s="214"/>
      <c r="R564" s="214"/>
      <c r="S564" s="214"/>
      <c r="T564" s="215"/>
      <c r="AT564" s="209" t="s">
        <v>163</v>
      </c>
      <c r="AU564" s="209" t="s">
        <v>89</v>
      </c>
      <c r="AV564" s="13" t="s">
        <v>89</v>
      </c>
      <c r="AW564" s="13" t="s">
        <v>6</v>
      </c>
      <c r="AX564" s="13" t="s">
        <v>45</v>
      </c>
      <c r="AY564" s="209" t="s">
        <v>152</v>
      </c>
    </row>
    <row r="565" spans="2:65" s="1" customFormat="1" ht="22.5" customHeight="1">
      <c r="B565" s="183"/>
      <c r="C565" s="184" t="s">
        <v>760</v>
      </c>
      <c r="D565" s="184" t="s">
        <v>154</v>
      </c>
      <c r="E565" s="185" t="s">
        <v>1287</v>
      </c>
      <c r="F565" s="186" t="s">
        <v>1288</v>
      </c>
      <c r="G565" s="187" t="s">
        <v>193</v>
      </c>
      <c r="H565" s="188">
        <v>0.72899999999999998</v>
      </c>
      <c r="I565" s="189"/>
      <c r="J565" s="190">
        <f>ROUND(I565*H565,2)</f>
        <v>0</v>
      </c>
      <c r="K565" s="186" t="s">
        <v>158</v>
      </c>
      <c r="L565" s="43"/>
      <c r="M565" s="191" t="s">
        <v>5</v>
      </c>
      <c r="N565" s="192" t="s">
        <v>53</v>
      </c>
      <c r="O565" s="44"/>
      <c r="P565" s="193">
        <f>O565*H565</f>
        <v>0</v>
      </c>
      <c r="Q565" s="193">
        <v>0</v>
      </c>
      <c r="R565" s="193">
        <f>Q565*H565</f>
        <v>0</v>
      </c>
      <c r="S565" s="193">
        <v>0</v>
      </c>
      <c r="T565" s="194">
        <f>S565*H565</f>
        <v>0</v>
      </c>
      <c r="AR565" s="25" t="s">
        <v>159</v>
      </c>
      <c r="AT565" s="25" t="s">
        <v>154</v>
      </c>
      <c r="AU565" s="25" t="s">
        <v>89</v>
      </c>
      <c r="AY565" s="25" t="s">
        <v>152</v>
      </c>
      <c r="BE565" s="195">
        <f>IF(N565="základní",J565,0)</f>
        <v>0</v>
      </c>
      <c r="BF565" s="195">
        <f>IF(N565="snížená",J565,0)</f>
        <v>0</v>
      </c>
      <c r="BG565" s="195">
        <f>IF(N565="zákl. přenesená",J565,0)</f>
        <v>0</v>
      </c>
      <c r="BH565" s="195">
        <f>IF(N565="sníž. přenesená",J565,0)</f>
        <v>0</v>
      </c>
      <c r="BI565" s="195">
        <f>IF(N565="nulová",J565,0)</f>
        <v>0</v>
      </c>
      <c r="BJ565" s="25" t="s">
        <v>45</v>
      </c>
      <c r="BK565" s="195">
        <f>ROUND(I565*H565,2)</f>
        <v>0</v>
      </c>
      <c r="BL565" s="25" t="s">
        <v>159</v>
      </c>
      <c r="BM565" s="25" t="s">
        <v>1289</v>
      </c>
    </row>
    <row r="566" spans="2:65" s="1" customFormat="1" ht="67.5">
      <c r="B566" s="43"/>
      <c r="D566" s="196" t="s">
        <v>161</v>
      </c>
      <c r="F566" s="197" t="s">
        <v>611</v>
      </c>
      <c r="I566" s="198"/>
      <c r="L566" s="43"/>
      <c r="M566" s="199"/>
      <c r="N566" s="44"/>
      <c r="O566" s="44"/>
      <c r="P566" s="44"/>
      <c r="Q566" s="44"/>
      <c r="R566" s="44"/>
      <c r="S566" s="44"/>
      <c r="T566" s="72"/>
      <c r="AT566" s="25" t="s">
        <v>161</v>
      </c>
      <c r="AU566" s="25" t="s">
        <v>89</v>
      </c>
    </row>
    <row r="567" spans="2:65" s="13" customFormat="1">
      <c r="B567" s="208"/>
      <c r="D567" s="225" t="s">
        <v>163</v>
      </c>
      <c r="E567" s="250" t="s">
        <v>5</v>
      </c>
      <c r="F567" s="234" t="s">
        <v>1290</v>
      </c>
      <c r="H567" s="235">
        <v>0.72899999999999998</v>
      </c>
      <c r="I567" s="212"/>
      <c r="L567" s="208"/>
      <c r="M567" s="213"/>
      <c r="N567" s="214"/>
      <c r="O567" s="214"/>
      <c r="P567" s="214"/>
      <c r="Q567" s="214"/>
      <c r="R567" s="214"/>
      <c r="S567" s="214"/>
      <c r="T567" s="215"/>
      <c r="AT567" s="209" t="s">
        <v>163</v>
      </c>
      <c r="AU567" s="209" t="s">
        <v>89</v>
      </c>
      <c r="AV567" s="13" t="s">
        <v>89</v>
      </c>
      <c r="AW567" s="13" t="s">
        <v>42</v>
      </c>
      <c r="AX567" s="13" t="s">
        <v>45</v>
      </c>
      <c r="AY567" s="209" t="s">
        <v>152</v>
      </c>
    </row>
    <row r="568" spans="2:65" s="1" customFormat="1" ht="22.5" customHeight="1">
      <c r="B568" s="183"/>
      <c r="C568" s="184" t="s">
        <v>764</v>
      </c>
      <c r="D568" s="184" t="s">
        <v>154</v>
      </c>
      <c r="E568" s="185" t="s">
        <v>608</v>
      </c>
      <c r="F568" s="186" t="s">
        <v>609</v>
      </c>
      <c r="G568" s="187" t="s">
        <v>193</v>
      </c>
      <c r="H568" s="188">
        <v>7.15</v>
      </c>
      <c r="I568" s="189"/>
      <c r="J568" s="190">
        <f>ROUND(I568*H568,2)</f>
        <v>0</v>
      </c>
      <c r="K568" s="186" t="s">
        <v>158</v>
      </c>
      <c r="L568" s="43"/>
      <c r="M568" s="191" t="s">
        <v>5</v>
      </c>
      <c r="N568" s="192" t="s">
        <v>53</v>
      </c>
      <c r="O568" s="44"/>
      <c r="P568" s="193">
        <f>O568*H568</f>
        <v>0</v>
      </c>
      <c r="Q568" s="193">
        <v>0</v>
      </c>
      <c r="R568" s="193">
        <f>Q568*H568</f>
        <v>0</v>
      </c>
      <c r="S568" s="193">
        <v>0</v>
      </c>
      <c r="T568" s="194">
        <f>S568*H568</f>
        <v>0</v>
      </c>
      <c r="AR568" s="25" t="s">
        <v>159</v>
      </c>
      <c r="AT568" s="25" t="s">
        <v>154</v>
      </c>
      <c r="AU568" s="25" t="s">
        <v>89</v>
      </c>
      <c r="AY568" s="25" t="s">
        <v>152</v>
      </c>
      <c r="BE568" s="195">
        <f>IF(N568="základní",J568,0)</f>
        <v>0</v>
      </c>
      <c r="BF568" s="195">
        <f>IF(N568="snížená",J568,0)</f>
        <v>0</v>
      </c>
      <c r="BG568" s="195">
        <f>IF(N568="zákl. přenesená",J568,0)</f>
        <v>0</v>
      </c>
      <c r="BH568" s="195">
        <f>IF(N568="sníž. přenesená",J568,0)</f>
        <v>0</v>
      </c>
      <c r="BI568" s="195">
        <f>IF(N568="nulová",J568,0)</f>
        <v>0</v>
      </c>
      <c r="BJ568" s="25" t="s">
        <v>45</v>
      </c>
      <c r="BK568" s="195">
        <f>ROUND(I568*H568,2)</f>
        <v>0</v>
      </c>
      <c r="BL568" s="25" t="s">
        <v>159</v>
      </c>
      <c r="BM568" s="25" t="s">
        <v>1291</v>
      </c>
    </row>
    <row r="569" spans="2:65" s="1" customFormat="1" ht="67.5">
      <c r="B569" s="43"/>
      <c r="D569" s="196" t="s">
        <v>161</v>
      </c>
      <c r="F569" s="197" t="s">
        <v>611</v>
      </c>
      <c r="I569" s="198"/>
      <c r="L569" s="43"/>
      <c r="M569" s="199"/>
      <c r="N569" s="44"/>
      <c r="O569" s="44"/>
      <c r="P569" s="44"/>
      <c r="Q569" s="44"/>
      <c r="R569" s="44"/>
      <c r="S569" s="44"/>
      <c r="T569" s="72"/>
      <c r="AT569" s="25" t="s">
        <v>161</v>
      </c>
      <c r="AU569" s="25" t="s">
        <v>89</v>
      </c>
    </row>
    <row r="570" spans="2:65" s="13" customFormat="1">
      <c r="B570" s="208"/>
      <c r="D570" s="225" t="s">
        <v>163</v>
      </c>
      <c r="E570" s="250" t="s">
        <v>5</v>
      </c>
      <c r="F570" s="234" t="s">
        <v>1292</v>
      </c>
      <c r="H570" s="235">
        <v>7.15</v>
      </c>
      <c r="I570" s="212"/>
      <c r="L570" s="208"/>
      <c r="M570" s="213"/>
      <c r="N570" s="214"/>
      <c r="O570" s="214"/>
      <c r="P570" s="214"/>
      <c r="Q570" s="214"/>
      <c r="R570" s="214"/>
      <c r="S570" s="214"/>
      <c r="T570" s="215"/>
      <c r="AT570" s="209" t="s">
        <v>163</v>
      </c>
      <c r="AU570" s="209" t="s">
        <v>89</v>
      </c>
      <c r="AV570" s="13" t="s">
        <v>89</v>
      </c>
      <c r="AW570" s="13" t="s">
        <v>42</v>
      </c>
      <c r="AX570" s="13" t="s">
        <v>45</v>
      </c>
      <c r="AY570" s="209" t="s">
        <v>152</v>
      </c>
    </row>
    <row r="571" spans="2:65" s="1" customFormat="1" ht="22.5" customHeight="1">
      <c r="B571" s="183"/>
      <c r="C571" s="184" t="s">
        <v>768</v>
      </c>
      <c r="D571" s="184" t="s">
        <v>154</v>
      </c>
      <c r="E571" s="185" t="s">
        <v>614</v>
      </c>
      <c r="F571" s="186" t="s">
        <v>615</v>
      </c>
      <c r="G571" s="187" t="s">
        <v>193</v>
      </c>
      <c r="H571" s="188">
        <v>0.33400000000000002</v>
      </c>
      <c r="I571" s="189"/>
      <c r="J571" s="190">
        <f>ROUND(I571*H571,2)</f>
        <v>0</v>
      </c>
      <c r="K571" s="186" t="s">
        <v>158</v>
      </c>
      <c r="L571" s="43"/>
      <c r="M571" s="191" t="s">
        <v>5</v>
      </c>
      <c r="N571" s="192" t="s">
        <v>53</v>
      </c>
      <c r="O571" s="44"/>
      <c r="P571" s="193">
        <f>O571*H571</f>
        <v>0</v>
      </c>
      <c r="Q571" s="193">
        <v>0</v>
      </c>
      <c r="R571" s="193">
        <f>Q571*H571</f>
        <v>0</v>
      </c>
      <c r="S571" s="193">
        <v>0</v>
      </c>
      <c r="T571" s="194">
        <f>S571*H571</f>
        <v>0</v>
      </c>
      <c r="AR571" s="25" t="s">
        <v>159</v>
      </c>
      <c r="AT571" s="25" t="s">
        <v>154</v>
      </c>
      <c r="AU571" s="25" t="s">
        <v>89</v>
      </c>
      <c r="AY571" s="25" t="s">
        <v>152</v>
      </c>
      <c r="BE571" s="195">
        <f>IF(N571="základní",J571,0)</f>
        <v>0</v>
      </c>
      <c r="BF571" s="195">
        <f>IF(N571="snížená",J571,0)</f>
        <v>0</v>
      </c>
      <c r="BG571" s="195">
        <f>IF(N571="zákl. přenesená",J571,0)</f>
        <v>0</v>
      </c>
      <c r="BH571" s="195">
        <f>IF(N571="sníž. přenesená",J571,0)</f>
        <v>0</v>
      </c>
      <c r="BI571" s="195">
        <f>IF(N571="nulová",J571,0)</f>
        <v>0</v>
      </c>
      <c r="BJ571" s="25" t="s">
        <v>45</v>
      </c>
      <c r="BK571" s="195">
        <f>ROUND(I571*H571,2)</f>
        <v>0</v>
      </c>
      <c r="BL571" s="25" t="s">
        <v>159</v>
      </c>
      <c r="BM571" s="25" t="s">
        <v>1293</v>
      </c>
    </row>
    <row r="572" spans="2:65" s="1" customFormat="1" ht="67.5">
      <c r="B572" s="43"/>
      <c r="D572" s="196" t="s">
        <v>161</v>
      </c>
      <c r="F572" s="197" t="s">
        <v>611</v>
      </c>
      <c r="I572" s="198"/>
      <c r="L572" s="43"/>
      <c r="M572" s="199"/>
      <c r="N572" s="44"/>
      <c r="O572" s="44"/>
      <c r="P572" s="44"/>
      <c r="Q572" s="44"/>
      <c r="R572" s="44"/>
      <c r="S572" s="44"/>
      <c r="T572" s="72"/>
      <c r="AT572" s="25" t="s">
        <v>161</v>
      </c>
      <c r="AU572" s="25" t="s">
        <v>89</v>
      </c>
    </row>
    <row r="573" spans="2:65" s="13" customFormat="1">
      <c r="B573" s="208"/>
      <c r="D573" s="225" t="s">
        <v>163</v>
      </c>
      <c r="E573" s="250" t="s">
        <v>5</v>
      </c>
      <c r="F573" s="234" t="s">
        <v>1294</v>
      </c>
      <c r="H573" s="235">
        <v>0.33400000000000002</v>
      </c>
      <c r="I573" s="212"/>
      <c r="L573" s="208"/>
      <c r="M573" s="213"/>
      <c r="N573" s="214"/>
      <c r="O573" s="214"/>
      <c r="P573" s="214"/>
      <c r="Q573" s="214"/>
      <c r="R573" s="214"/>
      <c r="S573" s="214"/>
      <c r="T573" s="215"/>
      <c r="AT573" s="209" t="s">
        <v>163</v>
      </c>
      <c r="AU573" s="209" t="s">
        <v>89</v>
      </c>
      <c r="AV573" s="13" t="s">
        <v>89</v>
      </c>
      <c r="AW573" s="13" t="s">
        <v>42</v>
      </c>
      <c r="AX573" s="13" t="s">
        <v>45</v>
      </c>
      <c r="AY573" s="209" t="s">
        <v>152</v>
      </c>
    </row>
    <row r="574" spans="2:65" s="1" customFormat="1" ht="31.5" customHeight="1">
      <c r="B574" s="183"/>
      <c r="C574" s="184" t="s">
        <v>773</v>
      </c>
      <c r="D574" s="184" t="s">
        <v>154</v>
      </c>
      <c r="E574" s="185" t="s">
        <v>1295</v>
      </c>
      <c r="F574" s="186" t="s">
        <v>1296</v>
      </c>
      <c r="G574" s="187" t="s">
        <v>193</v>
      </c>
      <c r="H574" s="188">
        <v>0.05</v>
      </c>
      <c r="I574" s="189"/>
      <c r="J574" s="190">
        <f>ROUND(I574*H574,2)</f>
        <v>0</v>
      </c>
      <c r="K574" s="186" t="s">
        <v>158</v>
      </c>
      <c r="L574" s="43"/>
      <c r="M574" s="191" t="s">
        <v>5</v>
      </c>
      <c r="N574" s="192" t="s">
        <v>53</v>
      </c>
      <c r="O574" s="44"/>
      <c r="P574" s="193">
        <f>O574*H574</f>
        <v>0</v>
      </c>
      <c r="Q574" s="193">
        <v>0</v>
      </c>
      <c r="R574" s="193">
        <f>Q574*H574</f>
        <v>0</v>
      </c>
      <c r="S574" s="193">
        <v>0</v>
      </c>
      <c r="T574" s="194">
        <f>S574*H574</f>
        <v>0</v>
      </c>
      <c r="AR574" s="25" t="s">
        <v>159</v>
      </c>
      <c r="AT574" s="25" t="s">
        <v>154</v>
      </c>
      <c r="AU574" s="25" t="s">
        <v>89</v>
      </c>
      <c r="AY574" s="25" t="s">
        <v>152</v>
      </c>
      <c r="BE574" s="195">
        <f>IF(N574="základní",J574,0)</f>
        <v>0</v>
      </c>
      <c r="BF574" s="195">
        <f>IF(N574="snížená",J574,0)</f>
        <v>0</v>
      </c>
      <c r="BG574" s="195">
        <f>IF(N574="zákl. přenesená",J574,0)</f>
        <v>0</v>
      </c>
      <c r="BH574" s="195">
        <f>IF(N574="sníž. přenesená",J574,0)</f>
        <v>0</v>
      </c>
      <c r="BI574" s="195">
        <f>IF(N574="nulová",J574,0)</f>
        <v>0</v>
      </c>
      <c r="BJ574" s="25" t="s">
        <v>45</v>
      </c>
      <c r="BK574" s="195">
        <f>ROUND(I574*H574,2)</f>
        <v>0</v>
      </c>
      <c r="BL574" s="25" t="s">
        <v>159</v>
      </c>
      <c r="BM574" s="25" t="s">
        <v>1297</v>
      </c>
    </row>
    <row r="575" spans="2:65" s="1" customFormat="1" ht="67.5">
      <c r="B575" s="43"/>
      <c r="D575" s="196" t="s">
        <v>161</v>
      </c>
      <c r="F575" s="197" t="s">
        <v>611</v>
      </c>
      <c r="I575" s="198"/>
      <c r="L575" s="43"/>
      <c r="M575" s="199"/>
      <c r="N575" s="44"/>
      <c r="O575" s="44"/>
      <c r="P575" s="44"/>
      <c r="Q575" s="44"/>
      <c r="R575" s="44"/>
      <c r="S575" s="44"/>
      <c r="T575" s="72"/>
      <c r="AT575" s="25" t="s">
        <v>161</v>
      </c>
      <c r="AU575" s="25" t="s">
        <v>89</v>
      </c>
    </row>
    <row r="576" spans="2:65" s="13" customFormat="1">
      <c r="B576" s="208"/>
      <c r="D576" s="196" t="s">
        <v>163</v>
      </c>
      <c r="E576" s="209" t="s">
        <v>5</v>
      </c>
      <c r="F576" s="210" t="s">
        <v>1298</v>
      </c>
      <c r="H576" s="211">
        <v>0.05</v>
      </c>
      <c r="I576" s="212"/>
      <c r="L576" s="208"/>
      <c r="M576" s="213"/>
      <c r="N576" s="214"/>
      <c r="O576" s="214"/>
      <c r="P576" s="214"/>
      <c r="Q576" s="214"/>
      <c r="R576" s="214"/>
      <c r="S576" s="214"/>
      <c r="T576" s="215"/>
      <c r="AT576" s="209" t="s">
        <v>163</v>
      </c>
      <c r="AU576" s="209" t="s">
        <v>89</v>
      </c>
      <c r="AV576" s="13" t="s">
        <v>89</v>
      </c>
      <c r="AW576" s="13" t="s">
        <v>42</v>
      </c>
      <c r="AX576" s="13" t="s">
        <v>45</v>
      </c>
      <c r="AY576" s="209" t="s">
        <v>152</v>
      </c>
    </row>
    <row r="577" spans="2:65" s="11" customFormat="1" ht="29.85" customHeight="1">
      <c r="B577" s="169"/>
      <c r="D577" s="180" t="s">
        <v>81</v>
      </c>
      <c r="E577" s="181" t="s">
        <v>622</v>
      </c>
      <c r="F577" s="181" t="s">
        <v>623</v>
      </c>
      <c r="I577" s="172"/>
      <c r="J577" s="182">
        <f>BK577</f>
        <v>0</v>
      </c>
      <c r="L577" s="169"/>
      <c r="M577" s="174"/>
      <c r="N577" s="175"/>
      <c r="O577" s="175"/>
      <c r="P577" s="176">
        <f>SUM(P578:P579)</f>
        <v>0</v>
      </c>
      <c r="Q577" s="175"/>
      <c r="R577" s="176">
        <f>SUM(R578:R579)</f>
        <v>0</v>
      </c>
      <c r="S577" s="175"/>
      <c r="T577" s="177">
        <f>SUM(T578:T579)</f>
        <v>0</v>
      </c>
      <c r="AR577" s="170" t="s">
        <v>45</v>
      </c>
      <c r="AT577" s="178" t="s">
        <v>81</v>
      </c>
      <c r="AU577" s="178" t="s">
        <v>45</v>
      </c>
      <c r="AY577" s="170" t="s">
        <v>152</v>
      </c>
      <c r="BK577" s="179">
        <f>SUM(BK578:BK579)</f>
        <v>0</v>
      </c>
    </row>
    <row r="578" spans="2:65" s="1" customFormat="1" ht="44.25" customHeight="1">
      <c r="B578" s="183"/>
      <c r="C578" s="184" t="s">
        <v>779</v>
      </c>
      <c r="D578" s="184" t="s">
        <v>154</v>
      </c>
      <c r="E578" s="185" t="s">
        <v>1299</v>
      </c>
      <c r="F578" s="186" t="s">
        <v>1300</v>
      </c>
      <c r="G578" s="187" t="s">
        <v>193</v>
      </c>
      <c r="H578" s="188">
        <v>63.741999999999997</v>
      </c>
      <c r="I578" s="189"/>
      <c r="J578" s="190">
        <f>ROUND(I578*H578,2)</f>
        <v>0</v>
      </c>
      <c r="K578" s="186" t="s">
        <v>158</v>
      </c>
      <c r="L578" s="43"/>
      <c r="M578" s="191" t="s">
        <v>5</v>
      </c>
      <c r="N578" s="192" t="s">
        <v>53</v>
      </c>
      <c r="O578" s="44"/>
      <c r="P578" s="193">
        <f>O578*H578</f>
        <v>0</v>
      </c>
      <c r="Q578" s="193">
        <v>0</v>
      </c>
      <c r="R578" s="193">
        <f>Q578*H578</f>
        <v>0</v>
      </c>
      <c r="S578" s="193">
        <v>0</v>
      </c>
      <c r="T578" s="194">
        <f>S578*H578</f>
        <v>0</v>
      </c>
      <c r="AR578" s="25" t="s">
        <v>159</v>
      </c>
      <c r="AT578" s="25" t="s">
        <v>154</v>
      </c>
      <c r="AU578" s="25" t="s">
        <v>89</v>
      </c>
      <c r="AY578" s="25" t="s">
        <v>152</v>
      </c>
      <c r="BE578" s="195">
        <f>IF(N578="základní",J578,0)</f>
        <v>0</v>
      </c>
      <c r="BF578" s="195">
        <f>IF(N578="snížená",J578,0)</f>
        <v>0</v>
      </c>
      <c r="BG578" s="195">
        <f>IF(N578="zákl. přenesená",J578,0)</f>
        <v>0</v>
      </c>
      <c r="BH578" s="195">
        <f>IF(N578="sníž. přenesená",J578,0)</f>
        <v>0</v>
      </c>
      <c r="BI578" s="195">
        <f>IF(N578="nulová",J578,0)</f>
        <v>0</v>
      </c>
      <c r="BJ578" s="25" t="s">
        <v>45</v>
      </c>
      <c r="BK578" s="195">
        <f>ROUND(I578*H578,2)</f>
        <v>0</v>
      </c>
      <c r="BL578" s="25" t="s">
        <v>159</v>
      </c>
      <c r="BM578" s="25" t="s">
        <v>1301</v>
      </c>
    </row>
    <row r="579" spans="2:65" s="1" customFormat="1" ht="81">
      <c r="B579" s="43"/>
      <c r="D579" s="196" t="s">
        <v>161</v>
      </c>
      <c r="F579" s="197" t="s">
        <v>628</v>
      </c>
      <c r="I579" s="198"/>
      <c r="L579" s="43"/>
      <c r="M579" s="199"/>
      <c r="N579" s="44"/>
      <c r="O579" s="44"/>
      <c r="P579" s="44"/>
      <c r="Q579" s="44"/>
      <c r="R579" s="44"/>
      <c r="S579" s="44"/>
      <c r="T579" s="72"/>
      <c r="AT579" s="25" t="s">
        <v>161</v>
      </c>
      <c r="AU579" s="25" t="s">
        <v>89</v>
      </c>
    </row>
    <row r="580" spans="2:65" s="11" customFormat="1" ht="37.35" customHeight="1">
      <c r="B580" s="169"/>
      <c r="D580" s="170" t="s">
        <v>81</v>
      </c>
      <c r="E580" s="171" t="s">
        <v>629</v>
      </c>
      <c r="F580" s="171" t="s">
        <v>630</v>
      </c>
      <c r="I580" s="172"/>
      <c r="J580" s="173">
        <f>BK580</f>
        <v>0</v>
      </c>
      <c r="L580" s="169"/>
      <c r="M580" s="174"/>
      <c r="N580" s="175"/>
      <c r="O580" s="175"/>
      <c r="P580" s="176">
        <f>P581+P613+P628+P711+P732</f>
        <v>0</v>
      </c>
      <c r="Q580" s="175"/>
      <c r="R580" s="176">
        <f>R581+R613+R628+R711+R732</f>
        <v>1.8511843300000002</v>
      </c>
      <c r="S580" s="175"/>
      <c r="T580" s="177">
        <f>T581+T613+T628+T711+T732</f>
        <v>0.34962967</v>
      </c>
      <c r="AR580" s="170" t="s">
        <v>89</v>
      </c>
      <c r="AT580" s="178" t="s">
        <v>81</v>
      </c>
      <c r="AU580" s="178" t="s">
        <v>82</v>
      </c>
      <c r="AY580" s="170" t="s">
        <v>152</v>
      </c>
      <c r="BK580" s="179">
        <f>BK581+BK613+BK628+BK711+BK732</f>
        <v>0</v>
      </c>
    </row>
    <row r="581" spans="2:65" s="11" customFormat="1" ht="19.899999999999999" customHeight="1">
      <c r="B581" s="169"/>
      <c r="D581" s="180" t="s">
        <v>81</v>
      </c>
      <c r="E581" s="181" t="s">
        <v>631</v>
      </c>
      <c r="F581" s="181" t="s">
        <v>632</v>
      </c>
      <c r="I581" s="172"/>
      <c r="J581" s="182">
        <f>BK581</f>
        <v>0</v>
      </c>
      <c r="L581" s="169"/>
      <c r="M581" s="174"/>
      <c r="N581" s="175"/>
      <c r="O581" s="175"/>
      <c r="P581" s="176">
        <f>SUM(P582:P612)</f>
        <v>0</v>
      </c>
      <c r="Q581" s="175"/>
      <c r="R581" s="176">
        <f>SUM(R582:R612)</f>
        <v>0.14070060000000001</v>
      </c>
      <c r="S581" s="175"/>
      <c r="T581" s="177">
        <f>SUM(T582:T612)</f>
        <v>4.9863999999999999E-2</v>
      </c>
      <c r="AR581" s="170" t="s">
        <v>89</v>
      </c>
      <c r="AT581" s="178" t="s">
        <v>81</v>
      </c>
      <c r="AU581" s="178" t="s">
        <v>45</v>
      </c>
      <c r="AY581" s="170" t="s">
        <v>152</v>
      </c>
      <c r="BK581" s="179">
        <f>SUM(BK582:BK612)</f>
        <v>0</v>
      </c>
    </row>
    <row r="582" spans="2:65" s="1" customFormat="1" ht="22.5" customHeight="1">
      <c r="B582" s="183"/>
      <c r="C582" s="184" t="s">
        <v>784</v>
      </c>
      <c r="D582" s="184" t="s">
        <v>154</v>
      </c>
      <c r="E582" s="185" t="s">
        <v>1302</v>
      </c>
      <c r="F582" s="186" t="s">
        <v>1303</v>
      </c>
      <c r="G582" s="187" t="s">
        <v>247</v>
      </c>
      <c r="H582" s="188">
        <v>12.465999999999999</v>
      </c>
      <c r="I582" s="189"/>
      <c r="J582" s="190">
        <f>ROUND(I582*H582,2)</f>
        <v>0</v>
      </c>
      <c r="K582" s="186" t="s">
        <v>158</v>
      </c>
      <c r="L582" s="43"/>
      <c r="M582" s="191" t="s">
        <v>5</v>
      </c>
      <c r="N582" s="192" t="s">
        <v>53</v>
      </c>
      <c r="O582" s="44"/>
      <c r="P582" s="193">
        <f>O582*H582</f>
        <v>0</v>
      </c>
      <c r="Q582" s="193">
        <v>0</v>
      </c>
      <c r="R582" s="193">
        <f>Q582*H582</f>
        <v>0</v>
      </c>
      <c r="S582" s="193">
        <v>4.0000000000000001E-3</v>
      </c>
      <c r="T582" s="194">
        <f>S582*H582</f>
        <v>4.9863999999999999E-2</v>
      </c>
      <c r="AR582" s="25" t="s">
        <v>259</v>
      </c>
      <c r="AT582" s="25" t="s">
        <v>154</v>
      </c>
      <c r="AU582" s="25" t="s">
        <v>89</v>
      </c>
      <c r="AY582" s="25" t="s">
        <v>152</v>
      </c>
      <c r="BE582" s="195">
        <f>IF(N582="základní",J582,0)</f>
        <v>0</v>
      </c>
      <c r="BF582" s="195">
        <f>IF(N582="snížená",J582,0)</f>
        <v>0</v>
      </c>
      <c r="BG582" s="195">
        <f>IF(N582="zákl. přenesená",J582,0)</f>
        <v>0</v>
      </c>
      <c r="BH582" s="195">
        <f>IF(N582="sníž. přenesená",J582,0)</f>
        <v>0</v>
      </c>
      <c r="BI582" s="195">
        <f>IF(N582="nulová",J582,0)</f>
        <v>0</v>
      </c>
      <c r="BJ582" s="25" t="s">
        <v>45</v>
      </c>
      <c r="BK582" s="195">
        <f>ROUND(I582*H582,2)</f>
        <v>0</v>
      </c>
      <c r="BL582" s="25" t="s">
        <v>259</v>
      </c>
      <c r="BM582" s="25" t="s">
        <v>1304</v>
      </c>
    </row>
    <row r="583" spans="2:65" s="1" customFormat="1" ht="40.5">
      <c r="B583" s="43"/>
      <c r="D583" s="196" t="s">
        <v>161</v>
      </c>
      <c r="F583" s="197" t="s">
        <v>1305</v>
      </c>
      <c r="I583" s="198"/>
      <c r="L583" s="43"/>
      <c r="M583" s="199"/>
      <c r="N583" s="44"/>
      <c r="O583" s="44"/>
      <c r="P583" s="44"/>
      <c r="Q583" s="44"/>
      <c r="R583" s="44"/>
      <c r="S583" s="44"/>
      <c r="T583" s="72"/>
      <c r="AT583" s="25" t="s">
        <v>161</v>
      </c>
      <c r="AU583" s="25" t="s">
        <v>89</v>
      </c>
    </row>
    <row r="584" spans="2:65" s="12" customFormat="1">
      <c r="B584" s="200"/>
      <c r="D584" s="196" t="s">
        <v>163</v>
      </c>
      <c r="E584" s="201" t="s">
        <v>5</v>
      </c>
      <c r="F584" s="202" t="s">
        <v>1306</v>
      </c>
      <c r="H584" s="203" t="s">
        <v>5</v>
      </c>
      <c r="I584" s="204"/>
      <c r="L584" s="200"/>
      <c r="M584" s="205"/>
      <c r="N584" s="206"/>
      <c r="O584" s="206"/>
      <c r="P584" s="206"/>
      <c r="Q584" s="206"/>
      <c r="R584" s="206"/>
      <c r="S584" s="206"/>
      <c r="T584" s="207"/>
      <c r="AT584" s="203" t="s">
        <v>163</v>
      </c>
      <c r="AU584" s="203" t="s">
        <v>89</v>
      </c>
      <c r="AV584" s="12" t="s">
        <v>45</v>
      </c>
      <c r="AW584" s="12" t="s">
        <v>42</v>
      </c>
      <c r="AX584" s="12" t="s">
        <v>82</v>
      </c>
      <c r="AY584" s="203" t="s">
        <v>152</v>
      </c>
    </row>
    <row r="585" spans="2:65" s="12" customFormat="1">
      <c r="B585" s="200"/>
      <c r="D585" s="196" t="s">
        <v>163</v>
      </c>
      <c r="E585" s="201" t="s">
        <v>5</v>
      </c>
      <c r="F585" s="202" t="s">
        <v>856</v>
      </c>
      <c r="H585" s="203" t="s">
        <v>5</v>
      </c>
      <c r="I585" s="204"/>
      <c r="L585" s="200"/>
      <c r="M585" s="205"/>
      <c r="N585" s="206"/>
      <c r="O585" s="206"/>
      <c r="P585" s="206"/>
      <c r="Q585" s="206"/>
      <c r="R585" s="206"/>
      <c r="S585" s="206"/>
      <c r="T585" s="207"/>
      <c r="AT585" s="203" t="s">
        <v>163</v>
      </c>
      <c r="AU585" s="203" t="s">
        <v>89</v>
      </c>
      <c r="AV585" s="12" t="s">
        <v>45</v>
      </c>
      <c r="AW585" s="12" t="s">
        <v>42</v>
      </c>
      <c r="AX585" s="12" t="s">
        <v>82</v>
      </c>
      <c r="AY585" s="203" t="s">
        <v>152</v>
      </c>
    </row>
    <row r="586" spans="2:65" s="13" customFormat="1">
      <c r="B586" s="208"/>
      <c r="D586" s="196" t="s">
        <v>163</v>
      </c>
      <c r="E586" s="209" t="s">
        <v>5</v>
      </c>
      <c r="F586" s="210" t="s">
        <v>1307</v>
      </c>
      <c r="H586" s="211">
        <v>12.465999999999999</v>
      </c>
      <c r="I586" s="212"/>
      <c r="L586" s="208"/>
      <c r="M586" s="213"/>
      <c r="N586" s="214"/>
      <c r="O586" s="214"/>
      <c r="P586" s="214"/>
      <c r="Q586" s="214"/>
      <c r="R586" s="214"/>
      <c r="S586" s="214"/>
      <c r="T586" s="215"/>
      <c r="AT586" s="209" t="s">
        <v>163</v>
      </c>
      <c r="AU586" s="209" t="s">
        <v>89</v>
      </c>
      <c r="AV586" s="13" t="s">
        <v>89</v>
      </c>
      <c r="AW586" s="13" t="s">
        <v>42</v>
      </c>
      <c r="AX586" s="13" t="s">
        <v>82</v>
      </c>
      <c r="AY586" s="209" t="s">
        <v>152</v>
      </c>
    </row>
    <row r="587" spans="2:65" s="15" customFormat="1">
      <c r="B587" s="224"/>
      <c r="D587" s="225" t="s">
        <v>163</v>
      </c>
      <c r="E587" s="226" t="s">
        <v>5</v>
      </c>
      <c r="F587" s="227" t="s">
        <v>170</v>
      </c>
      <c r="H587" s="228">
        <v>12.465999999999999</v>
      </c>
      <c r="I587" s="229"/>
      <c r="L587" s="224"/>
      <c r="M587" s="230"/>
      <c r="N587" s="231"/>
      <c r="O587" s="231"/>
      <c r="P587" s="231"/>
      <c r="Q587" s="231"/>
      <c r="R587" s="231"/>
      <c r="S587" s="231"/>
      <c r="T587" s="232"/>
      <c r="AT587" s="233" t="s">
        <v>163</v>
      </c>
      <c r="AU587" s="233" t="s">
        <v>89</v>
      </c>
      <c r="AV587" s="15" t="s">
        <v>159</v>
      </c>
      <c r="AW587" s="15" t="s">
        <v>42</v>
      </c>
      <c r="AX587" s="15" t="s">
        <v>45</v>
      </c>
      <c r="AY587" s="233" t="s">
        <v>152</v>
      </c>
    </row>
    <row r="588" spans="2:65" s="1" customFormat="1" ht="31.5" customHeight="1">
      <c r="B588" s="183"/>
      <c r="C588" s="184" t="s">
        <v>788</v>
      </c>
      <c r="D588" s="184" t="s">
        <v>154</v>
      </c>
      <c r="E588" s="185" t="s">
        <v>1308</v>
      </c>
      <c r="F588" s="186" t="s">
        <v>1309</v>
      </c>
      <c r="G588" s="187" t="s">
        <v>247</v>
      </c>
      <c r="H588" s="188">
        <v>5.7329999999999997</v>
      </c>
      <c r="I588" s="189"/>
      <c r="J588" s="190">
        <f>ROUND(I588*H588,2)</f>
        <v>0</v>
      </c>
      <c r="K588" s="186" t="s">
        <v>158</v>
      </c>
      <c r="L588" s="43"/>
      <c r="M588" s="191" t="s">
        <v>5</v>
      </c>
      <c r="N588" s="192" t="s">
        <v>53</v>
      </c>
      <c r="O588" s="44"/>
      <c r="P588" s="193">
        <f>O588*H588</f>
        <v>0</v>
      </c>
      <c r="Q588" s="193">
        <v>0</v>
      </c>
      <c r="R588" s="193">
        <f>Q588*H588</f>
        <v>0</v>
      </c>
      <c r="S588" s="193">
        <v>0</v>
      </c>
      <c r="T588" s="194">
        <f>S588*H588</f>
        <v>0</v>
      </c>
      <c r="AR588" s="25" t="s">
        <v>259</v>
      </c>
      <c r="AT588" s="25" t="s">
        <v>154</v>
      </c>
      <c r="AU588" s="25" t="s">
        <v>89</v>
      </c>
      <c r="AY588" s="25" t="s">
        <v>152</v>
      </c>
      <c r="BE588" s="195">
        <f>IF(N588="základní",J588,0)</f>
        <v>0</v>
      </c>
      <c r="BF588" s="195">
        <f>IF(N588="snížená",J588,0)</f>
        <v>0</v>
      </c>
      <c r="BG588" s="195">
        <f>IF(N588="zákl. přenesená",J588,0)</f>
        <v>0</v>
      </c>
      <c r="BH588" s="195">
        <f>IF(N588="sníž. přenesená",J588,0)</f>
        <v>0</v>
      </c>
      <c r="BI588" s="195">
        <f>IF(N588="nulová",J588,0)</f>
        <v>0</v>
      </c>
      <c r="BJ588" s="25" t="s">
        <v>45</v>
      </c>
      <c r="BK588" s="195">
        <f>ROUND(I588*H588,2)</f>
        <v>0</v>
      </c>
      <c r="BL588" s="25" t="s">
        <v>259</v>
      </c>
      <c r="BM588" s="25" t="s">
        <v>1310</v>
      </c>
    </row>
    <row r="589" spans="2:65" s="12" customFormat="1">
      <c r="B589" s="200"/>
      <c r="D589" s="196" t="s">
        <v>163</v>
      </c>
      <c r="E589" s="201" t="s">
        <v>5</v>
      </c>
      <c r="F589" s="202" t="s">
        <v>1311</v>
      </c>
      <c r="H589" s="203" t="s">
        <v>5</v>
      </c>
      <c r="I589" s="204"/>
      <c r="L589" s="200"/>
      <c r="M589" s="205"/>
      <c r="N589" s="206"/>
      <c r="O589" s="206"/>
      <c r="P589" s="206"/>
      <c r="Q589" s="206"/>
      <c r="R589" s="206"/>
      <c r="S589" s="206"/>
      <c r="T589" s="207"/>
      <c r="AT589" s="203" t="s">
        <v>163</v>
      </c>
      <c r="AU589" s="203" t="s">
        <v>89</v>
      </c>
      <c r="AV589" s="12" t="s">
        <v>45</v>
      </c>
      <c r="AW589" s="12" t="s">
        <v>42</v>
      </c>
      <c r="AX589" s="12" t="s">
        <v>82</v>
      </c>
      <c r="AY589" s="203" t="s">
        <v>152</v>
      </c>
    </row>
    <row r="590" spans="2:65" s="13" customFormat="1">
      <c r="B590" s="208"/>
      <c r="D590" s="196" t="s">
        <v>163</v>
      </c>
      <c r="E590" s="209" t="s">
        <v>5</v>
      </c>
      <c r="F590" s="210" t="s">
        <v>1312</v>
      </c>
      <c r="H590" s="211">
        <v>5.7329999999999997</v>
      </c>
      <c r="I590" s="212"/>
      <c r="L590" s="208"/>
      <c r="M590" s="213"/>
      <c r="N590" s="214"/>
      <c r="O590" s="214"/>
      <c r="P590" s="214"/>
      <c r="Q590" s="214"/>
      <c r="R590" s="214"/>
      <c r="S590" s="214"/>
      <c r="T590" s="215"/>
      <c r="AT590" s="209" t="s">
        <v>163</v>
      </c>
      <c r="AU590" s="209" t="s">
        <v>89</v>
      </c>
      <c r="AV590" s="13" t="s">
        <v>89</v>
      </c>
      <c r="AW590" s="13" t="s">
        <v>42</v>
      </c>
      <c r="AX590" s="13" t="s">
        <v>82</v>
      </c>
      <c r="AY590" s="209" t="s">
        <v>152</v>
      </c>
    </row>
    <row r="591" spans="2:65" s="15" customFormat="1">
      <c r="B591" s="224"/>
      <c r="D591" s="225" t="s">
        <v>163</v>
      </c>
      <c r="E591" s="226" t="s">
        <v>5</v>
      </c>
      <c r="F591" s="227" t="s">
        <v>170</v>
      </c>
      <c r="H591" s="228">
        <v>5.7329999999999997</v>
      </c>
      <c r="I591" s="229"/>
      <c r="L591" s="224"/>
      <c r="M591" s="230"/>
      <c r="N591" s="231"/>
      <c r="O591" s="231"/>
      <c r="P591" s="231"/>
      <c r="Q591" s="231"/>
      <c r="R591" s="231"/>
      <c r="S591" s="231"/>
      <c r="T591" s="232"/>
      <c r="AT591" s="233" t="s">
        <v>163</v>
      </c>
      <c r="AU591" s="233" t="s">
        <v>89</v>
      </c>
      <c r="AV591" s="15" t="s">
        <v>159</v>
      </c>
      <c r="AW591" s="15" t="s">
        <v>42</v>
      </c>
      <c r="AX591" s="15" t="s">
        <v>45</v>
      </c>
      <c r="AY591" s="233" t="s">
        <v>152</v>
      </c>
    </row>
    <row r="592" spans="2:65" s="1" customFormat="1" ht="22.5" customHeight="1">
      <c r="B592" s="183"/>
      <c r="C592" s="237" t="s">
        <v>794</v>
      </c>
      <c r="D592" s="237" t="s">
        <v>266</v>
      </c>
      <c r="E592" s="238" t="s">
        <v>639</v>
      </c>
      <c r="F592" s="239" t="s">
        <v>640</v>
      </c>
      <c r="G592" s="240" t="s">
        <v>193</v>
      </c>
      <c r="H592" s="241">
        <v>2E-3</v>
      </c>
      <c r="I592" s="242"/>
      <c r="J592" s="243">
        <f>ROUND(I592*H592,2)</f>
        <v>0</v>
      </c>
      <c r="K592" s="239" t="s">
        <v>158</v>
      </c>
      <c r="L592" s="244"/>
      <c r="M592" s="245" t="s">
        <v>5</v>
      </c>
      <c r="N592" s="246" t="s">
        <v>53</v>
      </c>
      <c r="O592" s="44"/>
      <c r="P592" s="193">
        <f>O592*H592</f>
        <v>0</v>
      </c>
      <c r="Q592" s="193">
        <v>1</v>
      </c>
      <c r="R592" s="193">
        <f>Q592*H592</f>
        <v>2E-3</v>
      </c>
      <c r="S592" s="193">
        <v>0</v>
      </c>
      <c r="T592" s="194">
        <f>S592*H592</f>
        <v>0</v>
      </c>
      <c r="AR592" s="25" t="s">
        <v>377</v>
      </c>
      <c r="AT592" s="25" t="s">
        <v>266</v>
      </c>
      <c r="AU592" s="25" t="s">
        <v>89</v>
      </c>
      <c r="AY592" s="25" t="s">
        <v>152</v>
      </c>
      <c r="BE592" s="195">
        <f>IF(N592="základní",J592,0)</f>
        <v>0</v>
      </c>
      <c r="BF592" s="195">
        <f>IF(N592="snížená",J592,0)</f>
        <v>0</v>
      </c>
      <c r="BG592" s="195">
        <f>IF(N592="zákl. přenesená",J592,0)</f>
        <v>0</v>
      </c>
      <c r="BH592" s="195">
        <f>IF(N592="sníž. přenesená",J592,0)</f>
        <v>0</v>
      </c>
      <c r="BI592" s="195">
        <f>IF(N592="nulová",J592,0)</f>
        <v>0</v>
      </c>
      <c r="BJ592" s="25" t="s">
        <v>45</v>
      </c>
      <c r="BK592" s="195">
        <f>ROUND(I592*H592,2)</f>
        <v>0</v>
      </c>
      <c r="BL592" s="25" t="s">
        <v>259</v>
      </c>
      <c r="BM592" s="25" t="s">
        <v>1313</v>
      </c>
    </row>
    <row r="593" spans="2:65" s="1" customFormat="1" ht="27">
      <c r="B593" s="43"/>
      <c r="D593" s="196" t="s">
        <v>642</v>
      </c>
      <c r="F593" s="197" t="s">
        <v>643</v>
      </c>
      <c r="I593" s="198"/>
      <c r="L593" s="43"/>
      <c r="M593" s="199"/>
      <c r="N593" s="44"/>
      <c r="O593" s="44"/>
      <c r="P593" s="44"/>
      <c r="Q593" s="44"/>
      <c r="R593" s="44"/>
      <c r="S593" s="44"/>
      <c r="T593" s="72"/>
      <c r="AT593" s="25" t="s">
        <v>642</v>
      </c>
      <c r="AU593" s="25" t="s">
        <v>89</v>
      </c>
    </row>
    <row r="594" spans="2:65" s="13" customFormat="1">
      <c r="B594" s="208"/>
      <c r="D594" s="225" t="s">
        <v>163</v>
      </c>
      <c r="F594" s="234" t="s">
        <v>1314</v>
      </c>
      <c r="H594" s="235">
        <v>2E-3</v>
      </c>
      <c r="I594" s="212"/>
      <c r="L594" s="208"/>
      <c r="M594" s="213"/>
      <c r="N594" s="214"/>
      <c r="O594" s="214"/>
      <c r="P594" s="214"/>
      <c r="Q594" s="214"/>
      <c r="R594" s="214"/>
      <c r="S594" s="214"/>
      <c r="T594" s="215"/>
      <c r="AT594" s="209" t="s">
        <v>163</v>
      </c>
      <c r="AU594" s="209" t="s">
        <v>89</v>
      </c>
      <c r="AV594" s="13" t="s">
        <v>89</v>
      </c>
      <c r="AW594" s="13" t="s">
        <v>6</v>
      </c>
      <c r="AX594" s="13" t="s">
        <v>45</v>
      </c>
      <c r="AY594" s="209" t="s">
        <v>152</v>
      </c>
    </row>
    <row r="595" spans="2:65" s="1" customFormat="1" ht="31.5" customHeight="1">
      <c r="B595" s="183"/>
      <c r="C595" s="184" t="s">
        <v>802</v>
      </c>
      <c r="D595" s="184" t="s">
        <v>154</v>
      </c>
      <c r="E595" s="185" t="s">
        <v>1315</v>
      </c>
      <c r="F595" s="186" t="s">
        <v>1316</v>
      </c>
      <c r="G595" s="187" t="s">
        <v>247</v>
      </c>
      <c r="H595" s="188">
        <v>11.465999999999999</v>
      </c>
      <c r="I595" s="189"/>
      <c r="J595" s="190">
        <f>ROUND(I595*H595,2)</f>
        <v>0</v>
      </c>
      <c r="K595" s="186" t="s">
        <v>158</v>
      </c>
      <c r="L595" s="43"/>
      <c r="M595" s="191" t="s">
        <v>5</v>
      </c>
      <c r="N595" s="192" t="s">
        <v>53</v>
      </c>
      <c r="O595" s="44"/>
      <c r="P595" s="193">
        <f>O595*H595</f>
        <v>0</v>
      </c>
      <c r="Q595" s="193">
        <v>4.4999999999999999E-4</v>
      </c>
      <c r="R595" s="193">
        <f>Q595*H595</f>
        <v>5.1596999999999997E-3</v>
      </c>
      <c r="S595" s="193">
        <v>0</v>
      </c>
      <c r="T595" s="194">
        <f>S595*H595</f>
        <v>0</v>
      </c>
      <c r="AR595" s="25" t="s">
        <v>259</v>
      </c>
      <c r="AT595" s="25" t="s">
        <v>154</v>
      </c>
      <c r="AU595" s="25" t="s">
        <v>89</v>
      </c>
      <c r="AY595" s="25" t="s">
        <v>152</v>
      </c>
      <c r="BE595" s="195">
        <f>IF(N595="základní",J595,0)</f>
        <v>0</v>
      </c>
      <c r="BF595" s="195">
        <f>IF(N595="snížená",J595,0)</f>
        <v>0</v>
      </c>
      <c r="BG595" s="195">
        <f>IF(N595="zákl. přenesená",J595,0)</f>
        <v>0</v>
      </c>
      <c r="BH595" s="195">
        <f>IF(N595="sníž. přenesená",J595,0)</f>
        <v>0</v>
      </c>
      <c r="BI595" s="195">
        <f>IF(N595="nulová",J595,0)</f>
        <v>0</v>
      </c>
      <c r="BJ595" s="25" t="s">
        <v>45</v>
      </c>
      <c r="BK595" s="195">
        <f>ROUND(I595*H595,2)</f>
        <v>0</v>
      </c>
      <c r="BL595" s="25" t="s">
        <v>259</v>
      </c>
      <c r="BM595" s="25" t="s">
        <v>1317</v>
      </c>
    </row>
    <row r="596" spans="2:65" s="12" customFormat="1">
      <c r="B596" s="200"/>
      <c r="D596" s="196" t="s">
        <v>163</v>
      </c>
      <c r="E596" s="201" t="s">
        <v>5</v>
      </c>
      <c r="F596" s="202" t="s">
        <v>1318</v>
      </c>
      <c r="H596" s="203" t="s">
        <v>5</v>
      </c>
      <c r="I596" s="204"/>
      <c r="L596" s="200"/>
      <c r="M596" s="205"/>
      <c r="N596" s="206"/>
      <c r="O596" s="206"/>
      <c r="P596" s="206"/>
      <c r="Q596" s="206"/>
      <c r="R596" s="206"/>
      <c r="S596" s="206"/>
      <c r="T596" s="207"/>
      <c r="AT596" s="203" t="s">
        <v>163</v>
      </c>
      <c r="AU596" s="203" t="s">
        <v>89</v>
      </c>
      <c r="AV596" s="12" t="s">
        <v>45</v>
      </c>
      <c r="AW596" s="12" t="s">
        <v>42</v>
      </c>
      <c r="AX596" s="12" t="s">
        <v>82</v>
      </c>
      <c r="AY596" s="203" t="s">
        <v>152</v>
      </c>
    </row>
    <row r="597" spans="2:65" s="13" customFormat="1">
      <c r="B597" s="208"/>
      <c r="D597" s="196" t="s">
        <v>163</v>
      </c>
      <c r="E597" s="209" t="s">
        <v>5</v>
      </c>
      <c r="F597" s="210" t="s">
        <v>1319</v>
      </c>
      <c r="H597" s="211">
        <v>11.465999999999999</v>
      </c>
      <c r="I597" s="212"/>
      <c r="L597" s="208"/>
      <c r="M597" s="213"/>
      <c r="N597" s="214"/>
      <c r="O597" s="214"/>
      <c r="P597" s="214"/>
      <c r="Q597" s="214"/>
      <c r="R597" s="214"/>
      <c r="S597" s="214"/>
      <c r="T597" s="215"/>
      <c r="AT597" s="209" t="s">
        <v>163</v>
      </c>
      <c r="AU597" s="209" t="s">
        <v>89</v>
      </c>
      <c r="AV597" s="13" t="s">
        <v>89</v>
      </c>
      <c r="AW597" s="13" t="s">
        <v>42</v>
      </c>
      <c r="AX597" s="13" t="s">
        <v>82</v>
      </c>
      <c r="AY597" s="209" t="s">
        <v>152</v>
      </c>
    </row>
    <row r="598" spans="2:65" s="15" customFormat="1">
      <c r="B598" s="224"/>
      <c r="D598" s="225" t="s">
        <v>163</v>
      </c>
      <c r="E598" s="226" t="s">
        <v>5</v>
      </c>
      <c r="F598" s="227" t="s">
        <v>170</v>
      </c>
      <c r="H598" s="228">
        <v>11.465999999999999</v>
      </c>
      <c r="I598" s="229"/>
      <c r="L598" s="224"/>
      <c r="M598" s="230"/>
      <c r="N598" s="231"/>
      <c r="O598" s="231"/>
      <c r="P598" s="231"/>
      <c r="Q598" s="231"/>
      <c r="R598" s="231"/>
      <c r="S598" s="231"/>
      <c r="T598" s="232"/>
      <c r="AT598" s="233" t="s">
        <v>163</v>
      </c>
      <c r="AU598" s="233" t="s">
        <v>89</v>
      </c>
      <c r="AV598" s="15" t="s">
        <v>159</v>
      </c>
      <c r="AW598" s="15" t="s">
        <v>42</v>
      </c>
      <c r="AX598" s="15" t="s">
        <v>45</v>
      </c>
      <c r="AY598" s="233" t="s">
        <v>152</v>
      </c>
    </row>
    <row r="599" spans="2:65" s="1" customFormat="1" ht="31.5" customHeight="1">
      <c r="B599" s="183"/>
      <c r="C599" s="237" t="s">
        <v>807</v>
      </c>
      <c r="D599" s="237" t="s">
        <v>266</v>
      </c>
      <c r="E599" s="238" t="s">
        <v>651</v>
      </c>
      <c r="F599" s="239" t="s">
        <v>652</v>
      </c>
      <c r="G599" s="240" t="s">
        <v>247</v>
      </c>
      <c r="H599" s="241">
        <v>13.759</v>
      </c>
      <c r="I599" s="242"/>
      <c r="J599" s="243">
        <f>ROUND(I599*H599,2)</f>
        <v>0</v>
      </c>
      <c r="K599" s="239" t="s">
        <v>158</v>
      </c>
      <c r="L599" s="244"/>
      <c r="M599" s="245" t="s">
        <v>5</v>
      </c>
      <c r="N599" s="246" t="s">
        <v>53</v>
      </c>
      <c r="O599" s="44"/>
      <c r="P599" s="193">
        <f>O599*H599</f>
        <v>0</v>
      </c>
      <c r="Q599" s="193">
        <v>4.8999999999999998E-3</v>
      </c>
      <c r="R599" s="193">
        <f>Q599*H599</f>
        <v>6.7419099999999996E-2</v>
      </c>
      <c r="S599" s="193">
        <v>0</v>
      </c>
      <c r="T599" s="194">
        <f>S599*H599</f>
        <v>0</v>
      </c>
      <c r="AR599" s="25" t="s">
        <v>377</v>
      </c>
      <c r="AT599" s="25" t="s">
        <v>266</v>
      </c>
      <c r="AU599" s="25" t="s">
        <v>89</v>
      </c>
      <c r="AY599" s="25" t="s">
        <v>152</v>
      </c>
      <c r="BE599" s="195">
        <f>IF(N599="základní",J599,0)</f>
        <v>0</v>
      </c>
      <c r="BF599" s="195">
        <f>IF(N599="snížená",J599,0)</f>
        <v>0</v>
      </c>
      <c r="BG599" s="195">
        <f>IF(N599="zákl. přenesená",J599,0)</f>
        <v>0</v>
      </c>
      <c r="BH599" s="195">
        <f>IF(N599="sníž. přenesená",J599,0)</f>
        <v>0</v>
      </c>
      <c r="BI599" s="195">
        <f>IF(N599="nulová",J599,0)</f>
        <v>0</v>
      </c>
      <c r="BJ599" s="25" t="s">
        <v>45</v>
      </c>
      <c r="BK599" s="195">
        <f>ROUND(I599*H599,2)</f>
        <v>0</v>
      </c>
      <c r="BL599" s="25" t="s">
        <v>259</v>
      </c>
      <c r="BM599" s="25" t="s">
        <v>1320</v>
      </c>
    </row>
    <row r="600" spans="2:65" s="13" customFormat="1">
      <c r="B600" s="208"/>
      <c r="D600" s="225" t="s">
        <v>163</v>
      </c>
      <c r="F600" s="234" t="s">
        <v>1321</v>
      </c>
      <c r="H600" s="235">
        <v>13.759</v>
      </c>
      <c r="I600" s="212"/>
      <c r="L600" s="208"/>
      <c r="M600" s="213"/>
      <c r="N600" s="214"/>
      <c r="O600" s="214"/>
      <c r="P600" s="214"/>
      <c r="Q600" s="214"/>
      <c r="R600" s="214"/>
      <c r="S600" s="214"/>
      <c r="T600" s="215"/>
      <c r="AT600" s="209" t="s">
        <v>163</v>
      </c>
      <c r="AU600" s="209" t="s">
        <v>89</v>
      </c>
      <c r="AV600" s="13" t="s">
        <v>89</v>
      </c>
      <c r="AW600" s="13" t="s">
        <v>6</v>
      </c>
      <c r="AX600" s="13" t="s">
        <v>45</v>
      </c>
      <c r="AY600" s="209" t="s">
        <v>152</v>
      </c>
    </row>
    <row r="601" spans="2:65" s="1" customFormat="1" ht="31.5" customHeight="1">
      <c r="B601" s="183"/>
      <c r="C601" s="184" t="s">
        <v>813</v>
      </c>
      <c r="D601" s="184" t="s">
        <v>154</v>
      </c>
      <c r="E601" s="185" t="s">
        <v>1322</v>
      </c>
      <c r="F601" s="186" t="s">
        <v>1323</v>
      </c>
      <c r="G601" s="187" t="s">
        <v>201</v>
      </c>
      <c r="H601" s="188">
        <v>8.82</v>
      </c>
      <c r="I601" s="189"/>
      <c r="J601" s="190">
        <f>ROUND(I601*H601,2)</f>
        <v>0</v>
      </c>
      <c r="K601" s="186" t="s">
        <v>158</v>
      </c>
      <c r="L601" s="43"/>
      <c r="M601" s="191" t="s">
        <v>5</v>
      </c>
      <c r="N601" s="192" t="s">
        <v>53</v>
      </c>
      <c r="O601" s="44"/>
      <c r="P601" s="193">
        <f>O601*H601</f>
        <v>0</v>
      </c>
      <c r="Q601" s="193">
        <v>4.0000000000000002E-4</v>
      </c>
      <c r="R601" s="193">
        <f>Q601*H601</f>
        <v>3.5280000000000003E-3</v>
      </c>
      <c r="S601" s="193">
        <v>0</v>
      </c>
      <c r="T601" s="194">
        <f>S601*H601</f>
        <v>0</v>
      </c>
      <c r="AR601" s="25" t="s">
        <v>259</v>
      </c>
      <c r="AT601" s="25" t="s">
        <v>154</v>
      </c>
      <c r="AU601" s="25" t="s">
        <v>89</v>
      </c>
      <c r="AY601" s="25" t="s">
        <v>152</v>
      </c>
      <c r="BE601" s="195">
        <f>IF(N601="základní",J601,0)</f>
        <v>0</v>
      </c>
      <c r="BF601" s="195">
        <f>IF(N601="snížená",J601,0)</f>
        <v>0</v>
      </c>
      <c r="BG601" s="195">
        <f>IF(N601="zákl. přenesená",J601,0)</f>
        <v>0</v>
      </c>
      <c r="BH601" s="195">
        <f>IF(N601="sníž. přenesená",J601,0)</f>
        <v>0</v>
      </c>
      <c r="BI601" s="195">
        <f>IF(N601="nulová",J601,0)</f>
        <v>0</v>
      </c>
      <c r="BJ601" s="25" t="s">
        <v>45</v>
      </c>
      <c r="BK601" s="195">
        <f>ROUND(I601*H601,2)</f>
        <v>0</v>
      </c>
      <c r="BL601" s="25" t="s">
        <v>259</v>
      </c>
      <c r="BM601" s="25" t="s">
        <v>1324</v>
      </c>
    </row>
    <row r="602" spans="2:65" s="13" customFormat="1">
      <c r="B602" s="208"/>
      <c r="D602" s="225" t="s">
        <v>163</v>
      </c>
      <c r="E602" s="250" t="s">
        <v>5</v>
      </c>
      <c r="F602" s="234" t="s">
        <v>1074</v>
      </c>
      <c r="H602" s="235">
        <v>8.82</v>
      </c>
      <c r="I602" s="212"/>
      <c r="L602" s="208"/>
      <c r="M602" s="213"/>
      <c r="N602" s="214"/>
      <c r="O602" s="214"/>
      <c r="P602" s="214"/>
      <c r="Q602" s="214"/>
      <c r="R602" s="214"/>
      <c r="S602" s="214"/>
      <c r="T602" s="215"/>
      <c r="AT602" s="209" t="s">
        <v>163</v>
      </c>
      <c r="AU602" s="209" t="s">
        <v>89</v>
      </c>
      <c r="AV602" s="13" t="s">
        <v>89</v>
      </c>
      <c r="AW602" s="13" t="s">
        <v>42</v>
      </c>
      <c r="AX602" s="13" t="s">
        <v>45</v>
      </c>
      <c r="AY602" s="209" t="s">
        <v>152</v>
      </c>
    </row>
    <row r="603" spans="2:65" s="1" customFormat="1" ht="31.5" customHeight="1">
      <c r="B603" s="183"/>
      <c r="C603" s="237" t="s">
        <v>819</v>
      </c>
      <c r="D603" s="237" t="s">
        <v>266</v>
      </c>
      <c r="E603" s="238" t="s">
        <v>651</v>
      </c>
      <c r="F603" s="239" t="s">
        <v>652</v>
      </c>
      <c r="G603" s="240" t="s">
        <v>247</v>
      </c>
      <c r="H603" s="241">
        <v>9.702</v>
      </c>
      <c r="I603" s="242"/>
      <c r="J603" s="243">
        <f>ROUND(I603*H603,2)</f>
        <v>0</v>
      </c>
      <c r="K603" s="239" t="s">
        <v>158</v>
      </c>
      <c r="L603" s="244"/>
      <c r="M603" s="245" t="s">
        <v>5</v>
      </c>
      <c r="N603" s="246" t="s">
        <v>53</v>
      </c>
      <c r="O603" s="44"/>
      <c r="P603" s="193">
        <f>O603*H603</f>
        <v>0</v>
      </c>
      <c r="Q603" s="193">
        <v>4.8999999999999998E-3</v>
      </c>
      <c r="R603" s="193">
        <f>Q603*H603</f>
        <v>4.75398E-2</v>
      </c>
      <c r="S603" s="193">
        <v>0</v>
      </c>
      <c r="T603" s="194">
        <f>S603*H603</f>
        <v>0</v>
      </c>
      <c r="AR603" s="25" t="s">
        <v>377</v>
      </c>
      <c r="AT603" s="25" t="s">
        <v>266</v>
      </c>
      <c r="AU603" s="25" t="s">
        <v>89</v>
      </c>
      <c r="AY603" s="25" t="s">
        <v>152</v>
      </c>
      <c r="BE603" s="195">
        <f>IF(N603="základní",J603,0)</f>
        <v>0</v>
      </c>
      <c r="BF603" s="195">
        <f>IF(N603="snížená",J603,0)</f>
        <v>0</v>
      </c>
      <c r="BG603" s="195">
        <f>IF(N603="zákl. přenesená",J603,0)</f>
        <v>0</v>
      </c>
      <c r="BH603" s="195">
        <f>IF(N603="sníž. přenesená",J603,0)</f>
        <v>0</v>
      </c>
      <c r="BI603" s="195">
        <f>IF(N603="nulová",J603,0)</f>
        <v>0</v>
      </c>
      <c r="BJ603" s="25" t="s">
        <v>45</v>
      </c>
      <c r="BK603" s="195">
        <f>ROUND(I603*H603,2)</f>
        <v>0</v>
      </c>
      <c r="BL603" s="25" t="s">
        <v>259</v>
      </c>
      <c r="BM603" s="25" t="s">
        <v>1325</v>
      </c>
    </row>
    <row r="604" spans="2:65" s="13" customFormat="1">
      <c r="B604" s="208"/>
      <c r="D604" s="225" t="s">
        <v>163</v>
      </c>
      <c r="F604" s="234" t="s">
        <v>1326</v>
      </c>
      <c r="H604" s="235">
        <v>9.702</v>
      </c>
      <c r="I604" s="212"/>
      <c r="L604" s="208"/>
      <c r="M604" s="213"/>
      <c r="N604" s="214"/>
      <c r="O604" s="214"/>
      <c r="P604" s="214"/>
      <c r="Q604" s="214"/>
      <c r="R604" s="214"/>
      <c r="S604" s="214"/>
      <c r="T604" s="215"/>
      <c r="AT604" s="209" t="s">
        <v>163</v>
      </c>
      <c r="AU604" s="209" t="s">
        <v>89</v>
      </c>
      <c r="AV604" s="13" t="s">
        <v>89</v>
      </c>
      <c r="AW604" s="13" t="s">
        <v>6</v>
      </c>
      <c r="AX604" s="13" t="s">
        <v>45</v>
      </c>
      <c r="AY604" s="209" t="s">
        <v>152</v>
      </c>
    </row>
    <row r="605" spans="2:65" s="1" customFormat="1" ht="31.5" customHeight="1">
      <c r="B605" s="183"/>
      <c r="C605" s="184" t="s">
        <v>825</v>
      </c>
      <c r="D605" s="184" t="s">
        <v>154</v>
      </c>
      <c r="E605" s="185" t="s">
        <v>1327</v>
      </c>
      <c r="F605" s="186" t="s">
        <v>1328</v>
      </c>
      <c r="G605" s="187" t="s">
        <v>201</v>
      </c>
      <c r="H605" s="188">
        <v>2.6</v>
      </c>
      <c r="I605" s="189"/>
      <c r="J605" s="190">
        <f>ROUND(I605*H605,2)</f>
        <v>0</v>
      </c>
      <c r="K605" s="186" t="s">
        <v>158</v>
      </c>
      <c r="L605" s="43"/>
      <c r="M605" s="191" t="s">
        <v>5</v>
      </c>
      <c r="N605" s="192" t="s">
        <v>53</v>
      </c>
      <c r="O605" s="44"/>
      <c r="P605" s="193">
        <f>O605*H605</f>
        <v>0</v>
      </c>
      <c r="Q605" s="193">
        <v>4.0000000000000002E-4</v>
      </c>
      <c r="R605" s="193">
        <f>Q605*H605</f>
        <v>1.0400000000000001E-3</v>
      </c>
      <c r="S605" s="193">
        <v>0</v>
      </c>
      <c r="T605" s="194">
        <f>S605*H605</f>
        <v>0</v>
      </c>
      <c r="AR605" s="25" t="s">
        <v>259</v>
      </c>
      <c r="AT605" s="25" t="s">
        <v>154</v>
      </c>
      <c r="AU605" s="25" t="s">
        <v>89</v>
      </c>
      <c r="AY605" s="25" t="s">
        <v>152</v>
      </c>
      <c r="BE605" s="195">
        <f>IF(N605="základní",J605,0)</f>
        <v>0</v>
      </c>
      <c r="BF605" s="195">
        <f>IF(N605="snížená",J605,0)</f>
        <v>0</v>
      </c>
      <c r="BG605" s="195">
        <f>IF(N605="zákl. přenesená",J605,0)</f>
        <v>0</v>
      </c>
      <c r="BH605" s="195">
        <f>IF(N605="sníž. přenesená",J605,0)</f>
        <v>0</v>
      </c>
      <c r="BI605" s="195">
        <f>IF(N605="nulová",J605,0)</f>
        <v>0</v>
      </c>
      <c r="BJ605" s="25" t="s">
        <v>45</v>
      </c>
      <c r="BK605" s="195">
        <f>ROUND(I605*H605,2)</f>
        <v>0</v>
      </c>
      <c r="BL605" s="25" t="s">
        <v>259</v>
      </c>
      <c r="BM605" s="25" t="s">
        <v>1329</v>
      </c>
    </row>
    <row r="606" spans="2:65" s="13" customFormat="1">
      <c r="B606" s="208"/>
      <c r="D606" s="225" t="s">
        <v>163</v>
      </c>
      <c r="E606" s="250" t="s">
        <v>5</v>
      </c>
      <c r="F606" s="234" t="s">
        <v>1330</v>
      </c>
      <c r="H606" s="235">
        <v>2.6</v>
      </c>
      <c r="I606" s="212"/>
      <c r="L606" s="208"/>
      <c r="M606" s="213"/>
      <c r="N606" s="214"/>
      <c r="O606" s="214"/>
      <c r="P606" s="214"/>
      <c r="Q606" s="214"/>
      <c r="R606" s="214"/>
      <c r="S606" s="214"/>
      <c r="T606" s="215"/>
      <c r="AT606" s="209" t="s">
        <v>163</v>
      </c>
      <c r="AU606" s="209" t="s">
        <v>89</v>
      </c>
      <c r="AV606" s="13" t="s">
        <v>89</v>
      </c>
      <c r="AW606" s="13" t="s">
        <v>42</v>
      </c>
      <c r="AX606" s="13" t="s">
        <v>45</v>
      </c>
      <c r="AY606" s="209" t="s">
        <v>152</v>
      </c>
    </row>
    <row r="607" spans="2:65" s="1" customFormat="1" ht="31.5" customHeight="1">
      <c r="B607" s="183"/>
      <c r="C607" s="237" t="s">
        <v>831</v>
      </c>
      <c r="D607" s="237" t="s">
        <v>266</v>
      </c>
      <c r="E607" s="238" t="s">
        <v>651</v>
      </c>
      <c r="F607" s="239" t="s">
        <v>652</v>
      </c>
      <c r="G607" s="240" t="s">
        <v>247</v>
      </c>
      <c r="H607" s="241">
        <v>2.86</v>
      </c>
      <c r="I607" s="242"/>
      <c r="J607" s="243">
        <f>ROUND(I607*H607,2)</f>
        <v>0</v>
      </c>
      <c r="K607" s="239" t="s">
        <v>158</v>
      </c>
      <c r="L607" s="244"/>
      <c r="M607" s="245" t="s">
        <v>5</v>
      </c>
      <c r="N607" s="246" t="s">
        <v>53</v>
      </c>
      <c r="O607" s="44"/>
      <c r="P607" s="193">
        <f>O607*H607</f>
        <v>0</v>
      </c>
      <c r="Q607" s="193">
        <v>4.8999999999999998E-3</v>
      </c>
      <c r="R607" s="193">
        <f>Q607*H607</f>
        <v>1.4013999999999999E-2</v>
      </c>
      <c r="S607" s="193">
        <v>0</v>
      </c>
      <c r="T607" s="194">
        <f>S607*H607</f>
        <v>0</v>
      </c>
      <c r="AR607" s="25" t="s">
        <v>377</v>
      </c>
      <c r="AT607" s="25" t="s">
        <v>266</v>
      </c>
      <c r="AU607" s="25" t="s">
        <v>89</v>
      </c>
      <c r="AY607" s="25" t="s">
        <v>152</v>
      </c>
      <c r="BE607" s="195">
        <f>IF(N607="základní",J607,0)</f>
        <v>0</v>
      </c>
      <c r="BF607" s="195">
        <f>IF(N607="snížená",J607,0)</f>
        <v>0</v>
      </c>
      <c r="BG607" s="195">
        <f>IF(N607="zákl. přenesená",J607,0)</f>
        <v>0</v>
      </c>
      <c r="BH607" s="195">
        <f>IF(N607="sníž. přenesená",J607,0)</f>
        <v>0</v>
      </c>
      <c r="BI607" s="195">
        <f>IF(N607="nulová",J607,0)</f>
        <v>0</v>
      </c>
      <c r="BJ607" s="25" t="s">
        <v>45</v>
      </c>
      <c r="BK607" s="195">
        <f>ROUND(I607*H607,2)</f>
        <v>0</v>
      </c>
      <c r="BL607" s="25" t="s">
        <v>259</v>
      </c>
      <c r="BM607" s="25" t="s">
        <v>1331</v>
      </c>
    </row>
    <row r="608" spans="2:65" s="13" customFormat="1">
      <c r="B608" s="208"/>
      <c r="D608" s="225" t="s">
        <v>163</v>
      </c>
      <c r="F608" s="234" t="s">
        <v>1332</v>
      </c>
      <c r="H608" s="235">
        <v>2.86</v>
      </c>
      <c r="I608" s="212"/>
      <c r="L608" s="208"/>
      <c r="M608" s="213"/>
      <c r="N608" s="214"/>
      <c r="O608" s="214"/>
      <c r="P608" s="214"/>
      <c r="Q608" s="214"/>
      <c r="R608" s="214"/>
      <c r="S608" s="214"/>
      <c r="T608" s="215"/>
      <c r="AT608" s="209" t="s">
        <v>163</v>
      </c>
      <c r="AU608" s="209" t="s">
        <v>89</v>
      </c>
      <c r="AV608" s="13" t="s">
        <v>89</v>
      </c>
      <c r="AW608" s="13" t="s">
        <v>6</v>
      </c>
      <c r="AX608" s="13" t="s">
        <v>45</v>
      </c>
      <c r="AY608" s="209" t="s">
        <v>152</v>
      </c>
    </row>
    <row r="609" spans="2:65" s="1" customFormat="1" ht="44.25" customHeight="1">
      <c r="B609" s="183"/>
      <c r="C609" s="184" t="s">
        <v>834</v>
      </c>
      <c r="D609" s="184" t="s">
        <v>154</v>
      </c>
      <c r="E609" s="185" t="s">
        <v>1333</v>
      </c>
      <c r="F609" s="186" t="s">
        <v>1334</v>
      </c>
      <c r="G609" s="187" t="s">
        <v>193</v>
      </c>
      <c r="H609" s="188">
        <v>0.14099999999999999</v>
      </c>
      <c r="I609" s="189"/>
      <c r="J609" s="190">
        <f>ROUND(I609*H609,2)</f>
        <v>0</v>
      </c>
      <c r="K609" s="186" t="s">
        <v>158</v>
      </c>
      <c r="L609" s="43"/>
      <c r="M609" s="191" t="s">
        <v>5</v>
      </c>
      <c r="N609" s="192" t="s">
        <v>53</v>
      </c>
      <c r="O609" s="44"/>
      <c r="P609" s="193">
        <f>O609*H609</f>
        <v>0</v>
      </c>
      <c r="Q609" s="193">
        <v>0</v>
      </c>
      <c r="R609" s="193">
        <f>Q609*H609</f>
        <v>0</v>
      </c>
      <c r="S609" s="193">
        <v>0</v>
      </c>
      <c r="T609" s="194">
        <f>S609*H609</f>
        <v>0</v>
      </c>
      <c r="AR609" s="25" t="s">
        <v>259</v>
      </c>
      <c r="AT609" s="25" t="s">
        <v>154</v>
      </c>
      <c r="AU609" s="25" t="s">
        <v>89</v>
      </c>
      <c r="AY609" s="25" t="s">
        <v>152</v>
      </c>
      <c r="BE609" s="195">
        <f>IF(N609="základní",J609,0)</f>
        <v>0</v>
      </c>
      <c r="BF609" s="195">
        <f>IF(N609="snížená",J609,0)</f>
        <v>0</v>
      </c>
      <c r="BG609" s="195">
        <f>IF(N609="zákl. přenesená",J609,0)</f>
        <v>0</v>
      </c>
      <c r="BH609" s="195">
        <f>IF(N609="sníž. přenesená",J609,0)</f>
        <v>0</v>
      </c>
      <c r="BI609" s="195">
        <f>IF(N609="nulová",J609,0)</f>
        <v>0</v>
      </c>
      <c r="BJ609" s="25" t="s">
        <v>45</v>
      </c>
      <c r="BK609" s="195">
        <f>ROUND(I609*H609,2)</f>
        <v>0</v>
      </c>
      <c r="BL609" s="25" t="s">
        <v>259</v>
      </c>
      <c r="BM609" s="25" t="s">
        <v>1335</v>
      </c>
    </row>
    <row r="610" spans="2:65" s="1" customFormat="1" ht="121.5">
      <c r="B610" s="43"/>
      <c r="D610" s="225" t="s">
        <v>161</v>
      </c>
      <c r="F610" s="236" t="s">
        <v>684</v>
      </c>
      <c r="I610" s="198"/>
      <c r="L610" s="43"/>
      <c r="M610" s="199"/>
      <c r="N610" s="44"/>
      <c r="O610" s="44"/>
      <c r="P610" s="44"/>
      <c r="Q610" s="44"/>
      <c r="R610" s="44"/>
      <c r="S610" s="44"/>
      <c r="T610" s="72"/>
      <c r="AT610" s="25" t="s">
        <v>161</v>
      </c>
      <c r="AU610" s="25" t="s">
        <v>89</v>
      </c>
    </row>
    <row r="611" spans="2:65" s="1" customFormat="1" ht="44.25" customHeight="1">
      <c r="B611" s="183"/>
      <c r="C611" s="184" t="s">
        <v>840</v>
      </c>
      <c r="D611" s="184" t="s">
        <v>154</v>
      </c>
      <c r="E611" s="185" t="s">
        <v>686</v>
      </c>
      <c r="F611" s="186" t="s">
        <v>687</v>
      </c>
      <c r="G611" s="187" t="s">
        <v>193</v>
      </c>
      <c r="H611" s="188">
        <v>0.14099999999999999</v>
      </c>
      <c r="I611" s="189"/>
      <c r="J611" s="190">
        <f>ROUND(I611*H611,2)</f>
        <v>0</v>
      </c>
      <c r="K611" s="186" t="s">
        <v>158</v>
      </c>
      <c r="L611" s="43"/>
      <c r="M611" s="191" t="s">
        <v>5</v>
      </c>
      <c r="N611" s="192" t="s">
        <v>53</v>
      </c>
      <c r="O611" s="44"/>
      <c r="P611" s="193">
        <f>O611*H611</f>
        <v>0</v>
      </c>
      <c r="Q611" s="193">
        <v>0</v>
      </c>
      <c r="R611" s="193">
        <f>Q611*H611</f>
        <v>0</v>
      </c>
      <c r="S611" s="193">
        <v>0</v>
      </c>
      <c r="T611" s="194">
        <f>S611*H611</f>
        <v>0</v>
      </c>
      <c r="AR611" s="25" t="s">
        <v>259</v>
      </c>
      <c r="AT611" s="25" t="s">
        <v>154</v>
      </c>
      <c r="AU611" s="25" t="s">
        <v>89</v>
      </c>
      <c r="AY611" s="25" t="s">
        <v>152</v>
      </c>
      <c r="BE611" s="195">
        <f>IF(N611="základní",J611,0)</f>
        <v>0</v>
      </c>
      <c r="BF611" s="195">
        <f>IF(N611="snížená",J611,0)</f>
        <v>0</v>
      </c>
      <c r="BG611" s="195">
        <f>IF(N611="zákl. přenesená",J611,0)</f>
        <v>0</v>
      </c>
      <c r="BH611" s="195">
        <f>IF(N611="sníž. přenesená",J611,0)</f>
        <v>0</v>
      </c>
      <c r="BI611" s="195">
        <f>IF(N611="nulová",J611,0)</f>
        <v>0</v>
      </c>
      <c r="BJ611" s="25" t="s">
        <v>45</v>
      </c>
      <c r="BK611" s="195">
        <f>ROUND(I611*H611,2)</f>
        <v>0</v>
      </c>
      <c r="BL611" s="25" t="s">
        <v>259</v>
      </c>
      <c r="BM611" s="25" t="s">
        <v>1336</v>
      </c>
    </row>
    <row r="612" spans="2:65" s="1" customFormat="1" ht="121.5">
      <c r="B612" s="43"/>
      <c r="D612" s="196" t="s">
        <v>161</v>
      </c>
      <c r="F612" s="197" t="s">
        <v>684</v>
      </c>
      <c r="I612" s="198"/>
      <c r="L612" s="43"/>
      <c r="M612" s="199"/>
      <c r="N612" s="44"/>
      <c r="O612" s="44"/>
      <c r="P612" s="44"/>
      <c r="Q612" s="44"/>
      <c r="R612" s="44"/>
      <c r="S612" s="44"/>
      <c r="T612" s="72"/>
      <c r="AT612" s="25" t="s">
        <v>161</v>
      </c>
      <c r="AU612" s="25" t="s">
        <v>89</v>
      </c>
    </row>
    <row r="613" spans="2:65" s="11" customFormat="1" ht="29.85" customHeight="1">
      <c r="B613" s="169"/>
      <c r="D613" s="180" t="s">
        <v>81</v>
      </c>
      <c r="E613" s="181" t="s">
        <v>1337</v>
      </c>
      <c r="F613" s="181" t="s">
        <v>1338</v>
      </c>
      <c r="I613" s="172"/>
      <c r="J613" s="182">
        <f>BK613</f>
        <v>0</v>
      </c>
      <c r="L613" s="169"/>
      <c r="M613" s="174"/>
      <c r="N613" s="175"/>
      <c r="O613" s="175"/>
      <c r="P613" s="176">
        <f>SUM(P614:P627)</f>
        <v>0</v>
      </c>
      <c r="Q613" s="175"/>
      <c r="R613" s="176">
        <f>SUM(R614:R627)</f>
        <v>0.51292500000000008</v>
      </c>
      <c r="S613" s="175"/>
      <c r="T613" s="177">
        <f>SUM(T614:T627)</f>
        <v>6.0100000000000001E-2</v>
      </c>
      <c r="AR613" s="170" t="s">
        <v>89</v>
      </c>
      <c r="AT613" s="178" t="s">
        <v>81</v>
      </c>
      <c r="AU613" s="178" t="s">
        <v>45</v>
      </c>
      <c r="AY613" s="170" t="s">
        <v>152</v>
      </c>
      <c r="BK613" s="179">
        <f>SUM(BK614:BK627)</f>
        <v>0</v>
      </c>
    </row>
    <row r="614" spans="2:65" s="1" customFormat="1" ht="31.5" customHeight="1">
      <c r="B614" s="183"/>
      <c r="C614" s="184" t="s">
        <v>845</v>
      </c>
      <c r="D614" s="184" t="s">
        <v>154</v>
      </c>
      <c r="E614" s="185" t="s">
        <v>1339</v>
      </c>
      <c r="F614" s="186" t="s">
        <v>1340</v>
      </c>
      <c r="G614" s="187" t="s">
        <v>201</v>
      </c>
      <c r="H614" s="188">
        <v>2.4039999999999999</v>
      </c>
      <c r="I614" s="189"/>
      <c r="J614" s="190">
        <f>ROUND(I614*H614,2)</f>
        <v>0</v>
      </c>
      <c r="K614" s="186" t="s">
        <v>158</v>
      </c>
      <c r="L614" s="43"/>
      <c r="M614" s="191" t="s">
        <v>5</v>
      </c>
      <c r="N614" s="192" t="s">
        <v>53</v>
      </c>
      <c r="O614" s="44"/>
      <c r="P614" s="193">
        <f>O614*H614</f>
        <v>0</v>
      </c>
      <c r="Q614" s="193">
        <v>0</v>
      </c>
      <c r="R614" s="193">
        <f>Q614*H614</f>
        <v>0</v>
      </c>
      <c r="S614" s="193">
        <v>2.5000000000000001E-2</v>
      </c>
      <c r="T614" s="194">
        <f>S614*H614</f>
        <v>6.0100000000000001E-2</v>
      </c>
      <c r="AR614" s="25" t="s">
        <v>259</v>
      </c>
      <c r="AT614" s="25" t="s">
        <v>154</v>
      </c>
      <c r="AU614" s="25" t="s">
        <v>89</v>
      </c>
      <c r="AY614" s="25" t="s">
        <v>152</v>
      </c>
      <c r="BE614" s="195">
        <f>IF(N614="základní",J614,0)</f>
        <v>0</v>
      </c>
      <c r="BF614" s="195">
        <f>IF(N614="snížená",J614,0)</f>
        <v>0</v>
      </c>
      <c r="BG614" s="195">
        <f>IF(N614="zákl. přenesená",J614,0)</f>
        <v>0</v>
      </c>
      <c r="BH614" s="195">
        <f>IF(N614="sníž. přenesená",J614,0)</f>
        <v>0</v>
      </c>
      <c r="BI614" s="195">
        <f>IF(N614="nulová",J614,0)</f>
        <v>0</v>
      </c>
      <c r="BJ614" s="25" t="s">
        <v>45</v>
      </c>
      <c r="BK614" s="195">
        <f>ROUND(I614*H614,2)</f>
        <v>0</v>
      </c>
      <c r="BL614" s="25" t="s">
        <v>259</v>
      </c>
      <c r="BM614" s="25" t="s">
        <v>1341</v>
      </c>
    </row>
    <row r="615" spans="2:65" s="12" customFormat="1">
      <c r="B615" s="200"/>
      <c r="D615" s="196" t="s">
        <v>163</v>
      </c>
      <c r="E615" s="201" t="s">
        <v>5</v>
      </c>
      <c r="F615" s="202" t="s">
        <v>1342</v>
      </c>
      <c r="H615" s="203" t="s">
        <v>5</v>
      </c>
      <c r="I615" s="204"/>
      <c r="L615" s="200"/>
      <c r="M615" s="205"/>
      <c r="N615" s="206"/>
      <c r="O615" s="206"/>
      <c r="P615" s="206"/>
      <c r="Q615" s="206"/>
      <c r="R615" s="206"/>
      <c r="S615" s="206"/>
      <c r="T615" s="207"/>
      <c r="AT615" s="203" t="s">
        <v>163</v>
      </c>
      <c r="AU615" s="203" t="s">
        <v>89</v>
      </c>
      <c r="AV615" s="12" t="s">
        <v>45</v>
      </c>
      <c r="AW615" s="12" t="s">
        <v>42</v>
      </c>
      <c r="AX615" s="12" t="s">
        <v>82</v>
      </c>
      <c r="AY615" s="203" t="s">
        <v>152</v>
      </c>
    </row>
    <row r="616" spans="2:65" s="13" customFormat="1">
      <c r="B616" s="208"/>
      <c r="D616" s="196" t="s">
        <v>163</v>
      </c>
      <c r="E616" s="209" t="s">
        <v>5</v>
      </c>
      <c r="F616" s="210" t="s">
        <v>1343</v>
      </c>
      <c r="H616" s="211">
        <v>2.4039999999999999</v>
      </c>
      <c r="I616" s="212"/>
      <c r="L616" s="208"/>
      <c r="M616" s="213"/>
      <c r="N616" s="214"/>
      <c r="O616" s="214"/>
      <c r="P616" s="214"/>
      <c r="Q616" s="214"/>
      <c r="R616" s="214"/>
      <c r="S616" s="214"/>
      <c r="T616" s="215"/>
      <c r="AT616" s="209" t="s">
        <v>163</v>
      </c>
      <c r="AU616" s="209" t="s">
        <v>89</v>
      </c>
      <c r="AV616" s="13" t="s">
        <v>89</v>
      </c>
      <c r="AW616" s="13" t="s">
        <v>42</v>
      </c>
      <c r="AX616" s="13" t="s">
        <v>82</v>
      </c>
      <c r="AY616" s="209" t="s">
        <v>152</v>
      </c>
    </row>
    <row r="617" spans="2:65" s="15" customFormat="1">
      <c r="B617" s="224"/>
      <c r="D617" s="225" t="s">
        <v>163</v>
      </c>
      <c r="E617" s="226" t="s">
        <v>5</v>
      </c>
      <c r="F617" s="227" t="s">
        <v>170</v>
      </c>
      <c r="H617" s="228">
        <v>2.4039999999999999</v>
      </c>
      <c r="I617" s="229"/>
      <c r="L617" s="224"/>
      <c r="M617" s="230"/>
      <c r="N617" s="231"/>
      <c r="O617" s="231"/>
      <c r="P617" s="231"/>
      <c r="Q617" s="231"/>
      <c r="R617" s="231"/>
      <c r="S617" s="231"/>
      <c r="T617" s="232"/>
      <c r="AT617" s="233" t="s">
        <v>163</v>
      </c>
      <c r="AU617" s="233" t="s">
        <v>89</v>
      </c>
      <c r="AV617" s="15" t="s">
        <v>159</v>
      </c>
      <c r="AW617" s="15" t="s">
        <v>42</v>
      </c>
      <c r="AX617" s="15" t="s">
        <v>45</v>
      </c>
      <c r="AY617" s="233" t="s">
        <v>152</v>
      </c>
    </row>
    <row r="618" spans="2:65" s="1" customFormat="1" ht="31.5" customHeight="1">
      <c r="B618" s="183"/>
      <c r="C618" s="184" t="s">
        <v>1344</v>
      </c>
      <c r="D618" s="184" t="s">
        <v>154</v>
      </c>
      <c r="E618" s="185" t="s">
        <v>1345</v>
      </c>
      <c r="F618" s="186" t="s">
        <v>1346</v>
      </c>
      <c r="G618" s="187" t="s">
        <v>201</v>
      </c>
      <c r="H618" s="188">
        <v>14.654999999999999</v>
      </c>
      <c r="I618" s="189"/>
      <c r="J618" s="190">
        <f>ROUND(I618*H618,2)</f>
        <v>0</v>
      </c>
      <c r="K618" s="186" t="s">
        <v>158</v>
      </c>
      <c r="L618" s="43"/>
      <c r="M618" s="191" t="s">
        <v>5</v>
      </c>
      <c r="N618" s="192" t="s">
        <v>53</v>
      </c>
      <c r="O618" s="44"/>
      <c r="P618" s="193">
        <f>O618*H618</f>
        <v>0</v>
      </c>
      <c r="Q618" s="193">
        <v>0</v>
      </c>
      <c r="R618" s="193">
        <f>Q618*H618</f>
        <v>0</v>
      </c>
      <c r="S618" s="193">
        <v>0</v>
      </c>
      <c r="T618" s="194">
        <f>S618*H618</f>
        <v>0</v>
      </c>
      <c r="AR618" s="25" t="s">
        <v>259</v>
      </c>
      <c r="AT618" s="25" t="s">
        <v>154</v>
      </c>
      <c r="AU618" s="25" t="s">
        <v>89</v>
      </c>
      <c r="AY618" s="25" t="s">
        <v>152</v>
      </c>
      <c r="BE618" s="195">
        <f>IF(N618="základní",J618,0)</f>
        <v>0</v>
      </c>
      <c r="BF618" s="195">
        <f>IF(N618="snížená",J618,0)</f>
        <v>0</v>
      </c>
      <c r="BG618" s="195">
        <f>IF(N618="zákl. přenesená",J618,0)</f>
        <v>0</v>
      </c>
      <c r="BH618" s="195">
        <f>IF(N618="sníž. přenesená",J618,0)</f>
        <v>0</v>
      </c>
      <c r="BI618" s="195">
        <f>IF(N618="nulová",J618,0)</f>
        <v>0</v>
      </c>
      <c r="BJ618" s="25" t="s">
        <v>45</v>
      </c>
      <c r="BK618" s="195">
        <f>ROUND(I618*H618,2)</f>
        <v>0</v>
      </c>
      <c r="BL618" s="25" t="s">
        <v>259</v>
      </c>
      <c r="BM618" s="25" t="s">
        <v>1347</v>
      </c>
    </row>
    <row r="619" spans="2:65" s="1" customFormat="1" ht="108">
      <c r="B619" s="43"/>
      <c r="D619" s="196" t="s">
        <v>161</v>
      </c>
      <c r="F619" s="197" t="s">
        <v>1348</v>
      </c>
      <c r="I619" s="198"/>
      <c r="L619" s="43"/>
      <c r="M619" s="199"/>
      <c r="N619" s="44"/>
      <c r="O619" s="44"/>
      <c r="P619" s="44"/>
      <c r="Q619" s="44"/>
      <c r="R619" s="44"/>
      <c r="S619" s="44"/>
      <c r="T619" s="72"/>
      <c r="AT619" s="25" t="s">
        <v>161</v>
      </c>
      <c r="AU619" s="25" t="s">
        <v>89</v>
      </c>
    </row>
    <row r="620" spans="2:65" s="12" customFormat="1">
      <c r="B620" s="200"/>
      <c r="D620" s="196" t="s">
        <v>163</v>
      </c>
      <c r="E620" s="201" t="s">
        <v>5</v>
      </c>
      <c r="F620" s="202" t="s">
        <v>1349</v>
      </c>
      <c r="H620" s="203" t="s">
        <v>5</v>
      </c>
      <c r="I620" s="204"/>
      <c r="L620" s="200"/>
      <c r="M620" s="205"/>
      <c r="N620" s="206"/>
      <c r="O620" s="206"/>
      <c r="P620" s="206"/>
      <c r="Q620" s="206"/>
      <c r="R620" s="206"/>
      <c r="S620" s="206"/>
      <c r="T620" s="207"/>
      <c r="AT620" s="203" t="s">
        <v>163</v>
      </c>
      <c r="AU620" s="203" t="s">
        <v>89</v>
      </c>
      <c r="AV620" s="12" t="s">
        <v>45</v>
      </c>
      <c r="AW620" s="12" t="s">
        <v>42</v>
      </c>
      <c r="AX620" s="12" t="s">
        <v>82</v>
      </c>
      <c r="AY620" s="203" t="s">
        <v>152</v>
      </c>
    </row>
    <row r="621" spans="2:65" s="13" customFormat="1">
      <c r="B621" s="208"/>
      <c r="D621" s="196" t="s">
        <v>163</v>
      </c>
      <c r="E621" s="209" t="s">
        <v>5</v>
      </c>
      <c r="F621" s="210" t="s">
        <v>1350</v>
      </c>
      <c r="H621" s="211">
        <v>14.654999999999999</v>
      </c>
      <c r="I621" s="212"/>
      <c r="L621" s="208"/>
      <c r="M621" s="213"/>
      <c r="N621" s="214"/>
      <c r="O621" s="214"/>
      <c r="P621" s="214"/>
      <c r="Q621" s="214"/>
      <c r="R621" s="214"/>
      <c r="S621" s="214"/>
      <c r="T621" s="215"/>
      <c r="AT621" s="209" t="s">
        <v>163</v>
      </c>
      <c r="AU621" s="209" t="s">
        <v>89</v>
      </c>
      <c r="AV621" s="13" t="s">
        <v>89</v>
      </c>
      <c r="AW621" s="13" t="s">
        <v>42</v>
      </c>
      <c r="AX621" s="13" t="s">
        <v>82</v>
      </c>
      <c r="AY621" s="209" t="s">
        <v>152</v>
      </c>
    </row>
    <row r="622" spans="2:65" s="15" customFormat="1">
      <c r="B622" s="224"/>
      <c r="D622" s="225" t="s">
        <v>163</v>
      </c>
      <c r="E622" s="226" t="s">
        <v>5</v>
      </c>
      <c r="F622" s="227" t="s">
        <v>170</v>
      </c>
      <c r="H622" s="228">
        <v>14.654999999999999</v>
      </c>
      <c r="I622" s="229"/>
      <c r="L622" s="224"/>
      <c r="M622" s="230"/>
      <c r="N622" s="231"/>
      <c r="O622" s="231"/>
      <c r="P622" s="231"/>
      <c r="Q622" s="231"/>
      <c r="R622" s="231"/>
      <c r="S622" s="231"/>
      <c r="T622" s="232"/>
      <c r="AT622" s="233" t="s">
        <v>163</v>
      </c>
      <c r="AU622" s="233" t="s">
        <v>89</v>
      </c>
      <c r="AV622" s="15" t="s">
        <v>159</v>
      </c>
      <c r="AW622" s="15" t="s">
        <v>42</v>
      </c>
      <c r="AX622" s="15" t="s">
        <v>45</v>
      </c>
      <c r="AY622" s="233" t="s">
        <v>152</v>
      </c>
    </row>
    <row r="623" spans="2:65" s="1" customFormat="1" ht="31.5" customHeight="1">
      <c r="B623" s="183"/>
      <c r="C623" s="237" t="s">
        <v>1351</v>
      </c>
      <c r="D623" s="237" t="s">
        <v>266</v>
      </c>
      <c r="E623" s="238" t="s">
        <v>1352</v>
      </c>
      <c r="F623" s="239" t="s">
        <v>1353</v>
      </c>
      <c r="G623" s="240" t="s">
        <v>201</v>
      </c>
      <c r="H623" s="241">
        <v>14.654999999999999</v>
      </c>
      <c r="I623" s="242"/>
      <c r="J623" s="243">
        <f>ROUND(I623*H623,2)</f>
        <v>0</v>
      </c>
      <c r="K623" s="239" t="s">
        <v>1163</v>
      </c>
      <c r="L623" s="244"/>
      <c r="M623" s="245" t="s">
        <v>5</v>
      </c>
      <c r="N623" s="246" t="s">
        <v>53</v>
      </c>
      <c r="O623" s="44"/>
      <c r="P623" s="193">
        <f>O623*H623</f>
        <v>0</v>
      </c>
      <c r="Q623" s="193">
        <v>3.5000000000000003E-2</v>
      </c>
      <c r="R623" s="193">
        <f>Q623*H623</f>
        <v>0.51292500000000008</v>
      </c>
      <c r="S623" s="193">
        <v>0</v>
      </c>
      <c r="T623" s="194">
        <f>S623*H623</f>
        <v>0</v>
      </c>
      <c r="AR623" s="25" t="s">
        <v>377</v>
      </c>
      <c r="AT623" s="25" t="s">
        <v>266</v>
      </c>
      <c r="AU623" s="25" t="s">
        <v>89</v>
      </c>
      <c r="AY623" s="25" t="s">
        <v>152</v>
      </c>
      <c r="BE623" s="195">
        <f>IF(N623="základní",J623,0)</f>
        <v>0</v>
      </c>
      <c r="BF623" s="195">
        <f>IF(N623="snížená",J623,0)</f>
        <v>0</v>
      </c>
      <c r="BG623" s="195">
        <f>IF(N623="zákl. přenesená",J623,0)</f>
        <v>0</v>
      </c>
      <c r="BH623" s="195">
        <f>IF(N623="sníž. přenesená",J623,0)</f>
        <v>0</v>
      </c>
      <c r="BI623" s="195">
        <f>IF(N623="nulová",J623,0)</f>
        <v>0</v>
      </c>
      <c r="BJ623" s="25" t="s">
        <v>45</v>
      </c>
      <c r="BK623" s="195">
        <f>ROUND(I623*H623,2)</f>
        <v>0</v>
      </c>
      <c r="BL623" s="25" t="s">
        <v>259</v>
      </c>
      <c r="BM623" s="25" t="s">
        <v>1354</v>
      </c>
    </row>
    <row r="624" spans="2:65" s="1" customFormat="1" ht="31.5" customHeight="1">
      <c r="B624" s="183"/>
      <c r="C624" s="184" t="s">
        <v>1355</v>
      </c>
      <c r="D624" s="184" t="s">
        <v>154</v>
      </c>
      <c r="E624" s="185" t="s">
        <v>1356</v>
      </c>
      <c r="F624" s="186" t="s">
        <v>1357</v>
      </c>
      <c r="G624" s="187" t="s">
        <v>193</v>
      </c>
      <c r="H624" s="188">
        <v>0.51300000000000001</v>
      </c>
      <c r="I624" s="189"/>
      <c r="J624" s="190">
        <f>ROUND(I624*H624,2)</f>
        <v>0</v>
      </c>
      <c r="K624" s="186" t="s">
        <v>158</v>
      </c>
      <c r="L624" s="43"/>
      <c r="M624" s="191" t="s">
        <v>5</v>
      </c>
      <c r="N624" s="192" t="s">
        <v>53</v>
      </c>
      <c r="O624" s="44"/>
      <c r="P624" s="193">
        <f>O624*H624</f>
        <v>0</v>
      </c>
      <c r="Q624" s="193">
        <v>0</v>
      </c>
      <c r="R624" s="193">
        <f>Q624*H624</f>
        <v>0</v>
      </c>
      <c r="S624" s="193">
        <v>0</v>
      </c>
      <c r="T624" s="194">
        <f>S624*H624</f>
        <v>0</v>
      </c>
      <c r="AR624" s="25" t="s">
        <v>259</v>
      </c>
      <c r="AT624" s="25" t="s">
        <v>154</v>
      </c>
      <c r="AU624" s="25" t="s">
        <v>89</v>
      </c>
      <c r="AY624" s="25" t="s">
        <v>152</v>
      </c>
      <c r="BE624" s="195">
        <f>IF(N624="základní",J624,0)</f>
        <v>0</v>
      </c>
      <c r="BF624" s="195">
        <f>IF(N624="snížená",J624,0)</f>
        <v>0</v>
      </c>
      <c r="BG624" s="195">
        <f>IF(N624="zákl. přenesená",J624,0)</f>
        <v>0</v>
      </c>
      <c r="BH624" s="195">
        <f>IF(N624="sníž. přenesená",J624,0)</f>
        <v>0</v>
      </c>
      <c r="BI624" s="195">
        <f>IF(N624="nulová",J624,0)</f>
        <v>0</v>
      </c>
      <c r="BJ624" s="25" t="s">
        <v>45</v>
      </c>
      <c r="BK624" s="195">
        <f>ROUND(I624*H624,2)</f>
        <v>0</v>
      </c>
      <c r="BL624" s="25" t="s">
        <v>259</v>
      </c>
      <c r="BM624" s="25" t="s">
        <v>1358</v>
      </c>
    </row>
    <row r="625" spans="2:65" s="1" customFormat="1" ht="121.5">
      <c r="B625" s="43"/>
      <c r="D625" s="225" t="s">
        <v>161</v>
      </c>
      <c r="F625" s="236" t="s">
        <v>1359</v>
      </c>
      <c r="I625" s="198"/>
      <c r="L625" s="43"/>
      <c r="M625" s="199"/>
      <c r="N625" s="44"/>
      <c r="O625" s="44"/>
      <c r="P625" s="44"/>
      <c r="Q625" s="44"/>
      <c r="R625" s="44"/>
      <c r="S625" s="44"/>
      <c r="T625" s="72"/>
      <c r="AT625" s="25" t="s">
        <v>161</v>
      </c>
      <c r="AU625" s="25" t="s">
        <v>89</v>
      </c>
    </row>
    <row r="626" spans="2:65" s="1" customFormat="1" ht="44.25" customHeight="1">
      <c r="B626" s="183"/>
      <c r="C626" s="184" t="s">
        <v>1360</v>
      </c>
      <c r="D626" s="184" t="s">
        <v>154</v>
      </c>
      <c r="E626" s="185" t="s">
        <v>1361</v>
      </c>
      <c r="F626" s="186" t="s">
        <v>1362</v>
      </c>
      <c r="G626" s="187" t="s">
        <v>193</v>
      </c>
      <c r="H626" s="188">
        <v>0.51300000000000001</v>
      </c>
      <c r="I626" s="189"/>
      <c r="J626" s="190">
        <f>ROUND(I626*H626,2)</f>
        <v>0</v>
      </c>
      <c r="K626" s="186" t="s">
        <v>158</v>
      </c>
      <c r="L626" s="43"/>
      <c r="M626" s="191" t="s">
        <v>5</v>
      </c>
      <c r="N626" s="192" t="s">
        <v>53</v>
      </c>
      <c r="O626" s="44"/>
      <c r="P626" s="193">
        <f>O626*H626</f>
        <v>0</v>
      </c>
      <c r="Q626" s="193">
        <v>0</v>
      </c>
      <c r="R626" s="193">
        <f>Q626*H626</f>
        <v>0</v>
      </c>
      <c r="S626" s="193">
        <v>0</v>
      </c>
      <c r="T626" s="194">
        <f>S626*H626</f>
        <v>0</v>
      </c>
      <c r="AR626" s="25" t="s">
        <v>259</v>
      </c>
      <c r="AT626" s="25" t="s">
        <v>154</v>
      </c>
      <c r="AU626" s="25" t="s">
        <v>89</v>
      </c>
      <c r="AY626" s="25" t="s">
        <v>152</v>
      </c>
      <c r="BE626" s="195">
        <f>IF(N626="základní",J626,0)</f>
        <v>0</v>
      </c>
      <c r="BF626" s="195">
        <f>IF(N626="snížená",J626,0)</f>
        <v>0</v>
      </c>
      <c r="BG626" s="195">
        <f>IF(N626="zákl. přenesená",J626,0)</f>
        <v>0</v>
      </c>
      <c r="BH626" s="195">
        <f>IF(N626="sníž. přenesená",J626,0)</f>
        <v>0</v>
      </c>
      <c r="BI626" s="195">
        <f>IF(N626="nulová",J626,0)</f>
        <v>0</v>
      </c>
      <c r="BJ626" s="25" t="s">
        <v>45</v>
      </c>
      <c r="BK626" s="195">
        <f>ROUND(I626*H626,2)</f>
        <v>0</v>
      </c>
      <c r="BL626" s="25" t="s">
        <v>259</v>
      </c>
      <c r="BM626" s="25" t="s">
        <v>1363</v>
      </c>
    </row>
    <row r="627" spans="2:65" s="1" customFormat="1" ht="121.5">
      <c r="B627" s="43"/>
      <c r="D627" s="196" t="s">
        <v>161</v>
      </c>
      <c r="F627" s="197" t="s">
        <v>1359</v>
      </c>
      <c r="I627" s="198"/>
      <c r="L627" s="43"/>
      <c r="M627" s="199"/>
      <c r="N627" s="44"/>
      <c r="O627" s="44"/>
      <c r="P627" s="44"/>
      <c r="Q627" s="44"/>
      <c r="R627" s="44"/>
      <c r="S627" s="44"/>
      <c r="T627" s="72"/>
      <c r="AT627" s="25" t="s">
        <v>161</v>
      </c>
      <c r="AU627" s="25" t="s">
        <v>89</v>
      </c>
    </row>
    <row r="628" spans="2:65" s="11" customFormat="1" ht="29.85" customHeight="1">
      <c r="B628" s="169"/>
      <c r="D628" s="180" t="s">
        <v>81</v>
      </c>
      <c r="E628" s="181" t="s">
        <v>1364</v>
      </c>
      <c r="F628" s="181" t="s">
        <v>1365</v>
      </c>
      <c r="I628" s="172"/>
      <c r="J628" s="182">
        <f>BK628</f>
        <v>0</v>
      </c>
      <c r="L628" s="169"/>
      <c r="M628" s="174"/>
      <c r="N628" s="175"/>
      <c r="O628" s="175"/>
      <c r="P628" s="176">
        <f>SUM(P629:P710)</f>
        <v>0</v>
      </c>
      <c r="Q628" s="175"/>
      <c r="R628" s="176">
        <f>SUM(R629:R710)</f>
        <v>0.80721170000000009</v>
      </c>
      <c r="S628" s="175"/>
      <c r="T628" s="177">
        <f>SUM(T629:T710)</f>
        <v>0.16253240000000002</v>
      </c>
      <c r="AR628" s="170" t="s">
        <v>89</v>
      </c>
      <c r="AT628" s="178" t="s">
        <v>81</v>
      </c>
      <c r="AU628" s="178" t="s">
        <v>45</v>
      </c>
      <c r="AY628" s="170" t="s">
        <v>152</v>
      </c>
      <c r="BK628" s="179">
        <f>SUM(BK629:BK710)</f>
        <v>0</v>
      </c>
    </row>
    <row r="629" spans="2:65" s="1" customFormat="1" ht="22.5" customHeight="1">
      <c r="B629" s="183"/>
      <c r="C629" s="184" t="s">
        <v>1366</v>
      </c>
      <c r="D629" s="184" t="s">
        <v>154</v>
      </c>
      <c r="E629" s="185" t="s">
        <v>1367</v>
      </c>
      <c r="F629" s="186" t="s">
        <v>1368</v>
      </c>
      <c r="G629" s="187" t="s">
        <v>201</v>
      </c>
      <c r="H629" s="188">
        <v>1.2</v>
      </c>
      <c r="I629" s="189"/>
      <c r="J629" s="190">
        <f>ROUND(I629*H629,2)</f>
        <v>0</v>
      </c>
      <c r="K629" s="186" t="s">
        <v>158</v>
      </c>
      <c r="L629" s="43"/>
      <c r="M629" s="191" t="s">
        <v>5</v>
      </c>
      <c r="N629" s="192" t="s">
        <v>53</v>
      </c>
      <c r="O629" s="44"/>
      <c r="P629" s="193">
        <f>O629*H629</f>
        <v>0</v>
      </c>
      <c r="Q629" s="193">
        <v>0</v>
      </c>
      <c r="R629" s="193">
        <f>Q629*H629</f>
        <v>0</v>
      </c>
      <c r="S629" s="193">
        <v>9.4999999999999998E-3</v>
      </c>
      <c r="T629" s="194">
        <f>S629*H629</f>
        <v>1.1399999999999999E-2</v>
      </c>
      <c r="AR629" s="25" t="s">
        <v>259</v>
      </c>
      <c r="AT629" s="25" t="s">
        <v>154</v>
      </c>
      <c r="AU629" s="25" t="s">
        <v>89</v>
      </c>
      <c r="AY629" s="25" t="s">
        <v>152</v>
      </c>
      <c r="BE629" s="195">
        <f>IF(N629="základní",J629,0)</f>
        <v>0</v>
      </c>
      <c r="BF629" s="195">
        <f>IF(N629="snížená",J629,0)</f>
        <v>0</v>
      </c>
      <c r="BG629" s="195">
        <f>IF(N629="zákl. přenesená",J629,0)</f>
        <v>0</v>
      </c>
      <c r="BH629" s="195">
        <f>IF(N629="sníž. přenesená",J629,0)</f>
        <v>0</v>
      </c>
      <c r="BI629" s="195">
        <f>IF(N629="nulová",J629,0)</f>
        <v>0</v>
      </c>
      <c r="BJ629" s="25" t="s">
        <v>45</v>
      </c>
      <c r="BK629" s="195">
        <f>ROUND(I629*H629,2)</f>
        <v>0</v>
      </c>
      <c r="BL629" s="25" t="s">
        <v>259</v>
      </c>
      <c r="BM629" s="25" t="s">
        <v>1369</v>
      </c>
    </row>
    <row r="630" spans="2:65" s="12" customFormat="1">
      <c r="B630" s="200"/>
      <c r="D630" s="196" t="s">
        <v>163</v>
      </c>
      <c r="E630" s="201" t="s">
        <v>5</v>
      </c>
      <c r="F630" s="202" t="s">
        <v>357</v>
      </c>
      <c r="H630" s="203" t="s">
        <v>5</v>
      </c>
      <c r="I630" s="204"/>
      <c r="L630" s="200"/>
      <c r="M630" s="205"/>
      <c r="N630" s="206"/>
      <c r="O630" s="206"/>
      <c r="P630" s="206"/>
      <c r="Q630" s="206"/>
      <c r="R630" s="206"/>
      <c r="S630" s="206"/>
      <c r="T630" s="207"/>
      <c r="AT630" s="203" t="s">
        <v>163</v>
      </c>
      <c r="AU630" s="203" t="s">
        <v>89</v>
      </c>
      <c r="AV630" s="12" t="s">
        <v>45</v>
      </c>
      <c r="AW630" s="12" t="s">
        <v>42</v>
      </c>
      <c r="AX630" s="12" t="s">
        <v>82</v>
      </c>
      <c r="AY630" s="203" t="s">
        <v>152</v>
      </c>
    </row>
    <row r="631" spans="2:65" s="13" customFormat="1">
      <c r="B631" s="208"/>
      <c r="D631" s="196" t="s">
        <v>163</v>
      </c>
      <c r="E631" s="209" t="s">
        <v>5</v>
      </c>
      <c r="F631" s="210" t="s">
        <v>1370</v>
      </c>
      <c r="H631" s="211">
        <v>1.2</v>
      </c>
      <c r="I631" s="212"/>
      <c r="L631" s="208"/>
      <c r="M631" s="213"/>
      <c r="N631" s="214"/>
      <c r="O631" s="214"/>
      <c r="P631" s="214"/>
      <c r="Q631" s="214"/>
      <c r="R631" s="214"/>
      <c r="S631" s="214"/>
      <c r="T631" s="215"/>
      <c r="AT631" s="209" t="s">
        <v>163</v>
      </c>
      <c r="AU631" s="209" t="s">
        <v>89</v>
      </c>
      <c r="AV631" s="13" t="s">
        <v>89</v>
      </c>
      <c r="AW631" s="13" t="s">
        <v>42</v>
      </c>
      <c r="AX631" s="13" t="s">
        <v>82</v>
      </c>
      <c r="AY631" s="209" t="s">
        <v>152</v>
      </c>
    </row>
    <row r="632" spans="2:65" s="15" customFormat="1">
      <c r="B632" s="224"/>
      <c r="D632" s="225" t="s">
        <v>163</v>
      </c>
      <c r="E632" s="226" t="s">
        <v>5</v>
      </c>
      <c r="F632" s="227" t="s">
        <v>170</v>
      </c>
      <c r="H632" s="228">
        <v>1.2</v>
      </c>
      <c r="I632" s="229"/>
      <c r="L632" s="224"/>
      <c r="M632" s="230"/>
      <c r="N632" s="231"/>
      <c r="O632" s="231"/>
      <c r="P632" s="231"/>
      <c r="Q632" s="231"/>
      <c r="R632" s="231"/>
      <c r="S632" s="231"/>
      <c r="T632" s="232"/>
      <c r="AT632" s="233" t="s">
        <v>163</v>
      </c>
      <c r="AU632" s="233" t="s">
        <v>89</v>
      </c>
      <c r="AV632" s="15" t="s">
        <v>159</v>
      </c>
      <c r="AW632" s="15" t="s">
        <v>42</v>
      </c>
      <c r="AX632" s="15" t="s">
        <v>45</v>
      </c>
      <c r="AY632" s="233" t="s">
        <v>152</v>
      </c>
    </row>
    <row r="633" spans="2:65" s="1" customFormat="1" ht="22.5" customHeight="1">
      <c r="B633" s="183"/>
      <c r="C633" s="184" t="s">
        <v>1371</v>
      </c>
      <c r="D633" s="184" t="s">
        <v>154</v>
      </c>
      <c r="E633" s="185" t="s">
        <v>1372</v>
      </c>
      <c r="F633" s="186" t="s">
        <v>1373</v>
      </c>
      <c r="G633" s="187" t="s">
        <v>201</v>
      </c>
      <c r="H633" s="188">
        <v>1.2</v>
      </c>
      <c r="I633" s="189"/>
      <c r="J633" s="190">
        <f>ROUND(I633*H633,2)</f>
        <v>0</v>
      </c>
      <c r="K633" s="186" t="s">
        <v>158</v>
      </c>
      <c r="L633" s="43"/>
      <c r="M633" s="191" t="s">
        <v>5</v>
      </c>
      <c r="N633" s="192" t="s">
        <v>53</v>
      </c>
      <c r="O633" s="44"/>
      <c r="P633" s="193">
        <f>O633*H633</f>
        <v>0</v>
      </c>
      <c r="Q633" s="193">
        <v>0</v>
      </c>
      <c r="R633" s="193">
        <f>Q633*H633</f>
        <v>0</v>
      </c>
      <c r="S633" s="193">
        <v>5.3600000000000002E-3</v>
      </c>
      <c r="T633" s="194">
        <f>S633*H633</f>
        <v>6.4320000000000002E-3</v>
      </c>
      <c r="AR633" s="25" t="s">
        <v>259</v>
      </c>
      <c r="AT633" s="25" t="s">
        <v>154</v>
      </c>
      <c r="AU633" s="25" t="s">
        <v>89</v>
      </c>
      <c r="AY633" s="25" t="s">
        <v>152</v>
      </c>
      <c r="BE633" s="195">
        <f>IF(N633="základní",J633,0)</f>
        <v>0</v>
      </c>
      <c r="BF633" s="195">
        <f>IF(N633="snížená",J633,0)</f>
        <v>0</v>
      </c>
      <c r="BG633" s="195">
        <f>IF(N633="zákl. přenesená",J633,0)</f>
        <v>0</v>
      </c>
      <c r="BH633" s="195">
        <f>IF(N633="sníž. přenesená",J633,0)</f>
        <v>0</v>
      </c>
      <c r="BI633" s="195">
        <f>IF(N633="nulová",J633,0)</f>
        <v>0</v>
      </c>
      <c r="BJ633" s="25" t="s">
        <v>45</v>
      </c>
      <c r="BK633" s="195">
        <f>ROUND(I633*H633,2)</f>
        <v>0</v>
      </c>
      <c r="BL633" s="25" t="s">
        <v>259</v>
      </c>
      <c r="BM633" s="25" t="s">
        <v>1374</v>
      </c>
    </row>
    <row r="634" spans="2:65" s="1" customFormat="1" ht="31.5" customHeight="1">
      <c r="B634" s="183"/>
      <c r="C634" s="184" t="s">
        <v>1375</v>
      </c>
      <c r="D634" s="184" t="s">
        <v>154</v>
      </c>
      <c r="E634" s="185" t="s">
        <v>1376</v>
      </c>
      <c r="F634" s="186" t="s">
        <v>1377</v>
      </c>
      <c r="G634" s="187" t="s">
        <v>201</v>
      </c>
      <c r="H634" s="188">
        <v>36</v>
      </c>
      <c r="I634" s="189"/>
      <c r="J634" s="190">
        <f>ROUND(I634*H634,2)</f>
        <v>0</v>
      </c>
      <c r="K634" s="186" t="s">
        <v>158</v>
      </c>
      <c r="L634" s="43"/>
      <c r="M634" s="191" t="s">
        <v>5</v>
      </c>
      <c r="N634" s="192" t="s">
        <v>53</v>
      </c>
      <c r="O634" s="44"/>
      <c r="P634" s="193">
        <f>O634*H634</f>
        <v>0</v>
      </c>
      <c r="Q634" s="193">
        <v>1.47E-3</v>
      </c>
      <c r="R634" s="193">
        <f>Q634*H634</f>
        <v>5.2919999999999995E-2</v>
      </c>
      <c r="S634" s="193">
        <v>0</v>
      </c>
      <c r="T634" s="194">
        <f>S634*H634</f>
        <v>0</v>
      </c>
      <c r="AR634" s="25" t="s">
        <v>259</v>
      </c>
      <c r="AT634" s="25" t="s">
        <v>154</v>
      </c>
      <c r="AU634" s="25" t="s">
        <v>89</v>
      </c>
      <c r="AY634" s="25" t="s">
        <v>152</v>
      </c>
      <c r="BE634" s="195">
        <f>IF(N634="základní",J634,0)</f>
        <v>0</v>
      </c>
      <c r="BF634" s="195">
        <f>IF(N634="snížená",J634,0)</f>
        <v>0</v>
      </c>
      <c r="BG634" s="195">
        <f>IF(N634="zákl. přenesená",J634,0)</f>
        <v>0</v>
      </c>
      <c r="BH634" s="195">
        <f>IF(N634="sníž. přenesená",J634,0)</f>
        <v>0</v>
      </c>
      <c r="BI634" s="195">
        <f>IF(N634="nulová",J634,0)</f>
        <v>0</v>
      </c>
      <c r="BJ634" s="25" t="s">
        <v>45</v>
      </c>
      <c r="BK634" s="195">
        <f>ROUND(I634*H634,2)</f>
        <v>0</v>
      </c>
      <c r="BL634" s="25" t="s">
        <v>259</v>
      </c>
      <c r="BM634" s="25" t="s">
        <v>1378</v>
      </c>
    </row>
    <row r="635" spans="2:65" s="1" customFormat="1" ht="54">
      <c r="B635" s="43"/>
      <c r="D635" s="196" t="s">
        <v>161</v>
      </c>
      <c r="F635" s="197" t="s">
        <v>1379</v>
      </c>
      <c r="I635" s="198"/>
      <c r="L635" s="43"/>
      <c r="M635" s="199"/>
      <c r="N635" s="44"/>
      <c r="O635" s="44"/>
      <c r="P635" s="44"/>
      <c r="Q635" s="44"/>
      <c r="R635" s="44"/>
      <c r="S635" s="44"/>
      <c r="T635" s="72"/>
      <c r="AT635" s="25" t="s">
        <v>161</v>
      </c>
      <c r="AU635" s="25" t="s">
        <v>89</v>
      </c>
    </row>
    <row r="636" spans="2:65" s="12" customFormat="1">
      <c r="B636" s="200"/>
      <c r="D636" s="196" t="s">
        <v>163</v>
      </c>
      <c r="E636" s="201" t="s">
        <v>5</v>
      </c>
      <c r="F636" s="202" t="s">
        <v>1349</v>
      </c>
      <c r="H636" s="203" t="s">
        <v>5</v>
      </c>
      <c r="I636" s="204"/>
      <c r="L636" s="200"/>
      <c r="M636" s="205"/>
      <c r="N636" s="206"/>
      <c r="O636" s="206"/>
      <c r="P636" s="206"/>
      <c r="Q636" s="206"/>
      <c r="R636" s="206"/>
      <c r="S636" s="206"/>
      <c r="T636" s="207"/>
      <c r="AT636" s="203" t="s">
        <v>163</v>
      </c>
      <c r="AU636" s="203" t="s">
        <v>89</v>
      </c>
      <c r="AV636" s="12" t="s">
        <v>45</v>
      </c>
      <c r="AW636" s="12" t="s">
        <v>42</v>
      </c>
      <c r="AX636" s="12" t="s">
        <v>82</v>
      </c>
      <c r="AY636" s="203" t="s">
        <v>152</v>
      </c>
    </row>
    <row r="637" spans="2:65" s="13" customFormat="1">
      <c r="B637" s="208"/>
      <c r="D637" s="196" t="s">
        <v>163</v>
      </c>
      <c r="E637" s="209" t="s">
        <v>5</v>
      </c>
      <c r="F637" s="210" t="s">
        <v>1380</v>
      </c>
      <c r="H637" s="211">
        <v>36</v>
      </c>
      <c r="I637" s="212"/>
      <c r="L637" s="208"/>
      <c r="M637" s="213"/>
      <c r="N637" s="214"/>
      <c r="O637" s="214"/>
      <c r="P637" s="214"/>
      <c r="Q637" s="214"/>
      <c r="R637" s="214"/>
      <c r="S637" s="214"/>
      <c r="T637" s="215"/>
      <c r="AT637" s="209" t="s">
        <v>163</v>
      </c>
      <c r="AU637" s="209" t="s">
        <v>89</v>
      </c>
      <c r="AV637" s="13" t="s">
        <v>89</v>
      </c>
      <c r="AW637" s="13" t="s">
        <v>42</v>
      </c>
      <c r="AX637" s="13" t="s">
        <v>82</v>
      </c>
      <c r="AY637" s="209" t="s">
        <v>152</v>
      </c>
    </row>
    <row r="638" spans="2:65" s="15" customFormat="1">
      <c r="B638" s="224"/>
      <c r="D638" s="225" t="s">
        <v>163</v>
      </c>
      <c r="E638" s="226" t="s">
        <v>5</v>
      </c>
      <c r="F638" s="227" t="s">
        <v>170</v>
      </c>
      <c r="H638" s="228">
        <v>36</v>
      </c>
      <c r="I638" s="229"/>
      <c r="L638" s="224"/>
      <c r="M638" s="230"/>
      <c r="N638" s="231"/>
      <c r="O638" s="231"/>
      <c r="P638" s="231"/>
      <c r="Q638" s="231"/>
      <c r="R638" s="231"/>
      <c r="S638" s="231"/>
      <c r="T638" s="232"/>
      <c r="AT638" s="233" t="s">
        <v>163</v>
      </c>
      <c r="AU638" s="233" t="s">
        <v>89</v>
      </c>
      <c r="AV638" s="15" t="s">
        <v>159</v>
      </c>
      <c r="AW638" s="15" t="s">
        <v>42</v>
      </c>
      <c r="AX638" s="15" t="s">
        <v>45</v>
      </c>
      <c r="AY638" s="233" t="s">
        <v>152</v>
      </c>
    </row>
    <row r="639" spans="2:65" s="1" customFormat="1" ht="31.5" customHeight="1">
      <c r="B639" s="183"/>
      <c r="C639" s="184" t="s">
        <v>1381</v>
      </c>
      <c r="D639" s="184" t="s">
        <v>154</v>
      </c>
      <c r="E639" s="185" t="s">
        <v>1382</v>
      </c>
      <c r="F639" s="186" t="s">
        <v>1383</v>
      </c>
      <c r="G639" s="187" t="s">
        <v>201</v>
      </c>
      <c r="H639" s="188">
        <v>36</v>
      </c>
      <c r="I639" s="189"/>
      <c r="J639" s="190">
        <f>ROUND(I639*H639,2)</f>
        <v>0</v>
      </c>
      <c r="K639" s="186" t="s">
        <v>158</v>
      </c>
      <c r="L639" s="43"/>
      <c r="M639" s="191" t="s">
        <v>5</v>
      </c>
      <c r="N639" s="192" t="s">
        <v>53</v>
      </c>
      <c r="O639" s="44"/>
      <c r="P639" s="193">
        <f>O639*H639</f>
        <v>0</v>
      </c>
      <c r="Q639" s="193">
        <v>9.7999999999999997E-4</v>
      </c>
      <c r="R639" s="193">
        <f>Q639*H639</f>
        <v>3.5279999999999999E-2</v>
      </c>
      <c r="S639" s="193">
        <v>0</v>
      </c>
      <c r="T639" s="194">
        <f>S639*H639</f>
        <v>0</v>
      </c>
      <c r="AR639" s="25" t="s">
        <v>259</v>
      </c>
      <c r="AT639" s="25" t="s">
        <v>154</v>
      </c>
      <c r="AU639" s="25" t="s">
        <v>89</v>
      </c>
      <c r="AY639" s="25" t="s">
        <v>152</v>
      </c>
      <c r="BE639" s="195">
        <f>IF(N639="základní",J639,0)</f>
        <v>0</v>
      </c>
      <c r="BF639" s="195">
        <f>IF(N639="snížená",J639,0)</f>
        <v>0</v>
      </c>
      <c r="BG639" s="195">
        <f>IF(N639="zákl. přenesená",J639,0)</f>
        <v>0</v>
      </c>
      <c r="BH639" s="195">
        <f>IF(N639="sníž. přenesená",J639,0)</f>
        <v>0</v>
      </c>
      <c r="BI639" s="195">
        <f>IF(N639="nulová",J639,0)</f>
        <v>0</v>
      </c>
      <c r="BJ639" s="25" t="s">
        <v>45</v>
      </c>
      <c r="BK639" s="195">
        <f>ROUND(I639*H639,2)</f>
        <v>0</v>
      </c>
      <c r="BL639" s="25" t="s">
        <v>259</v>
      </c>
      <c r="BM639" s="25" t="s">
        <v>1384</v>
      </c>
    </row>
    <row r="640" spans="2:65" s="1" customFormat="1" ht="54">
      <c r="B640" s="43"/>
      <c r="D640" s="196" t="s">
        <v>161</v>
      </c>
      <c r="F640" s="197" t="s">
        <v>1379</v>
      </c>
      <c r="I640" s="198"/>
      <c r="L640" s="43"/>
      <c r="M640" s="199"/>
      <c r="N640" s="44"/>
      <c r="O640" s="44"/>
      <c r="P640" s="44"/>
      <c r="Q640" s="44"/>
      <c r="R640" s="44"/>
      <c r="S640" s="44"/>
      <c r="T640" s="72"/>
      <c r="AT640" s="25" t="s">
        <v>161</v>
      </c>
      <c r="AU640" s="25" t="s">
        <v>89</v>
      </c>
    </row>
    <row r="641" spans="2:65" s="12" customFormat="1">
      <c r="B641" s="200"/>
      <c r="D641" s="196" t="s">
        <v>163</v>
      </c>
      <c r="E641" s="201" t="s">
        <v>5</v>
      </c>
      <c r="F641" s="202" t="s">
        <v>1349</v>
      </c>
      <c r="H641" s="203" t="s">
        <v>5</v>
      </c>
      <c r="I641" s="204"/>
      <c r="L641" s="200"/>
      <c r="M641" s="205"/>
      <c r="N641" s="206"/>
      <c r="O641" s="206"/>
      <c r="P641" s="206"/>
      <c r="Q641" s="206"/>
      <c r="R641" s="206"/>
      <c r="S641" s="206"/>
      <c r="T641" s="207"/>
      <c r="AT641" s="203" t="s">
        <v>163</v>
      </c>
      <c r="AU641" s="203" t="s">
        <v>89</v>
      </c>
      <c r="AV641" s="12" t="s">
        <v>45</v>
      </c>
      <c r="AW641" s="12" t="s">
        <v>42</v>
      </c>
      <c r="AX641" s="12" t="s">
        <v>82</v>
      </c>
      <c r="AY641" s="203" t="s">
        <v>152</v>
      </c>
    </row>
    <row r="642" spans="2:65" s="13" customFormat="1">
      <c r="B642" s="208"/>
      <c r="D642" s="196" t="s">
        <v>163</v>
      </c>
      <c r="E642" s="209" t="s">
        <v>5</v>
      </c>
      <c r="F642" s="210" t="s">
        <v>1380</v>
      </c>
      <c r="H642" s="211">
        <v>36</v>
      </c>
      <c r="I642" s="212"/>
      <c r="L642" s="208"/>
      <c r="M642" s="213"/>
      <c r="N642" s="214"/>
      <c r="O642" s="214"/>
      <c r="P642" s="214"/>
      <c r="Q642" s="214"/>
      <c r="R642" s="214"/>
      <c r="S642" s="214"/>
      <c r="T642" s="215"/>
      <c r="AT642" s="209" t="s">
        <v>163</v>
      </c>
      <c r="AU642" s="209" t="s">
        <v>89</v>
      </c>
      <c r="AV642" s="13" t="s">
        <v>89</v>
      </c>
      <c r="AW642" s="13" t="s">
        <v>42</v>
      </c>
      <c r="AX642" s="13" t="s">
        <v>82</v>
      </c>
      <c r="AY642" s="209" t="s">
        <v>152</v>
      </c>
    </row>
    <row r="643" spans="2:65" s="15" customFormat="1">
      <c r="B643" s="224"/>
      <c r="D643" s="225" t="s">
        <v>163</v>
      </c>
      <c r="E643" s="226" t="s">
        <v>5</v>
      </c>
      <c r="F643" s="227" t="s">
        <v>170</v>
      </c>
      <c r="H643" s="228">
        <v>36</v>
      </c>
      <c r="I643" s="229"/>
      <c r="L643" s="224"/>
      <c r="M643" s="230"/>
      <c r="N643" s="231"/>
      <c r="O643" s="231"/>
      <c r="P643" s="231"/>
      <c r="Q643" s="231"/>
      <c r="R643" s="231"/>
      <c r="S643" s="231"/>
      <c r="T643" s="232"/>
      <c r="AT643" s="233" t="s">
        <v>163</v>
      </c>
      <c r="AU643" s="233" t="s">
        <v>89</v>
      </c>
      <c r="AV643" s="15" t="s">
        <v>159</v>
      </c>
      <c r="AW643" s="15" t="s">
        <v>42</v>
      </c>
      <c r="AX643" s="15" t="s">
        <v>45</v>
      </c>
      <c r="AY643" s="233" t="s">
        <v>152</v>
      </c>
    </row>
    <row r="644" spans="2:65" s="1" customFormat="1" ht="22.5" customHeight="1">
      <c r="B644" s="183"/>
      <c r="C644" s="237" t="s">
        <v>1385</v>
      </c>
      <c r="D644" s="237" t="s">
        <v>266</v>
      </c>
      <c r="E644" s="238" t="s">
        <v>1386</v>
      </c>
      <c r="F644" s="239" t="s">
        <v>1387</v>
      </c>
      <c r="G644" s="240" t="s">
        <v>247</v>
      </c>
      <c r="H644" s="241">
        <v>23.76</v>
      </c>
      <c r="I644" s="242"/>
      <c r="J644" s="243">
        <f>ROUND(I644*H644,2)</f>
        <v>0</v>
      </c>
      <c r="K644" s="239" t="s">
        <v>158</v>
      </c>
      <c r="L644" s="244"/>
      <c r="M644" s="245" t="s">
        <v>5</v>
      </c>
      <c r="N644" s="246" t="s">
        <v>53</v>
      </c>
      <c r="O644" s="44"/>
      <c r="P644" s="193">
        <f>O644*H644</f>
        <v>0</v>
      </c>
      <c r="Q644" s="193">
        <v>1.8200000000000001E-2</v>
      </c>
      <c r="R644" s="193">
        <f>Q644*H644</f>
        <v>0.43243200000000004</v>
      </c>
      <c r="S644" s="193">
        <v>0</v>
      </c>
      <c r="T644" s="194">
        <f>S644*H644</f>
        <v>0</v>
      </c>
      <c r="AR644" s="25" t="s">
        <v>377</v>
      </c>
      <c r="AT644" s="25" t="s">
        <v>266</v>
      </c>
      <c r="AU644" s="25" t="s">
        <v>89</v>
      </c>
      <c r="AY644" s="25" t="s">
        <v>152</v>
      </c>
      <c r="BE644" s="195">
        <f>IF(N644="základní",J644,0)</f>
        <v>0</v>
      </c>
      <c r="BF644" s="195">
        <f>IF(N644="snížená",J644,0)</f>
        <v>0</v>
      </c>
      <c r="BG644" s="195">
        <f>IF(N644="zákl. přenesená",J644,0)</f>
        <v>0</v>
      </c>
      <c r="BH644" s="195">
        <f>IF(N644="sníž. přenesená",J644,0)</f>
        <v>0</v>
      </c>
      <c r="BI644" s="195">
        <f>IF(N644="nulová",J644,0)</f>
        <v>0</v>
      </c>
      <c r="BJ644" s="25" t="s">
        <v>45</v>
      </c>
      <c r="BK644" s="195">
        <f>ROUND(I644*H644,2)</f>
        <v>0</v>
      </c>
      <c r="BL644" s="25" t="s">
        <v>259</v>
      </c>
      <c r="BM644" s="25" t="s">
        <v>1388</v>
      </c>
    </row>
    <row r="645" spans="2:65" s="13" customFormat="1">
      <c r="B645" s="208"/>
      <c r="D645" s="225" t="s">
        <v>163</v>
      </c>
      <c r="F645" s="234" t="s">
        <v>1389</v>
      </c>
      <c r="H645" s="235">
        <v>23.76</v>
      </c>
      <c r="I645" s="212"/>
      <c r="L645" s="208"/>
      <c r="M645" s="213"/>
      <c r="N645" s="214"/>
      <c r="O645" s="214"/>
      <c r="P645" s="214"/>
      <c r="Q645" s="214"/>
      <c r="R645" s="214"/>
      <c r="S645" s="214"/>
      <c r="T645" s="215"/>
      <c r="AT645" s="209" t="s">
        <v>163</v>
      </c>
      <c r="AU645" s="209" t="s">
        <v>89</v>
      </c>
      <c r="AV645" s="13" t="s">
        <v>89</v>
      </c>
      <c r="AW645" s="13" t="s">
        <v>6</v>
      </c>
      <c r="AX645" s="13" t="s">
        <v>45</v>
      </c>
      <c r="AY645" s="209" t="s">
        <v>152</v>
      </c>
    </row>
    <row r="646" spans="2:65" s="1" customFormat="1" ht="31.5" customHeight="1">
      <c r="B646" s="183"/>
      <c r="C646" s="184" t="s">
        <v>1390</v>
      </c>
      <c r="D646" s="184" t="s">
        <v>154</v>
      </c>
      <c r="E646" s="185" t="s">
        <v>1391</v>
      </c>
      <c r="F646" s="186" t="s">
        <v>1392</v>
      </c>
      <c r="G646" s="187" t="s">
        <v>201</v>
      </c>
      <c r="H646" s="188">
        <v>19.7</v>
      </c>
      <c r="I646" s="189"/>
      <c r="J646" s="190">
        <f>ROUND(I646*H646,2)</f>
        <v>0</v>
      </c>
      <c r="K646" s="186" t="s">
        <v>158</v>
      </c>
      <c r="L646" s="43"/>
      <c r="M646" s="191" t="s">
        <v>5</v>
      </c>
      <c r="N646" s="192" t="s">
        <v>53</v>
      </c>
      <c r="O646" s="44"/>
      <c r="P646" s="193">
        <f>O646*H646</f>
        <v>0</v>
      </c>
      <c r="Q646" s="193">
        <v>4.6000000000000001E-4</v>
      </c>
      <c r="R646" s="193">
        <f>Q646*H646</f>
        <v>9.0620000000000006E-3</v>
      </c>
      <c r="S646" s="193">
        <v>0</v>
      </c>
      <c r="T646" s="194">
        <f>S646*H646</f>
        <v>0</v>
      </c>
      <c r="AR646" s="25" t="s">
        <v>259</v>
      </c>
      <c r="AT646" s="25" t="s">
        <v>154</v>
      </c>
      <c r="AU646" s="25" t="s">
        <v>89</v>
      </c>
      <c r="AY646" s="25" t="s">
        <v>152</v>
      </c>
      <c r="BE646" s="195">
        <f>IF(N646="základní",J646,0)</f>
        <v>0</v>
      </c>
      <c r="BF646" s="195">
        <f>IF(N646="snížená",J646,0)</f>
        <v>0</v>
      </c>
      <c r="BG646" s="195">
        <f>IF(N646="zákl. přenesená",J646,0)</f>
        <v>0</v>
      </c>
      <c r="BH646" s="195">
        <f>IF(N646="sníž. přenesená",J646,0)</f>
        <v>0</v>
      </c>
      <c r="BI646" s="195">
        <f>IF(N646="nulová",J646,0)</f>
        <v>0</v>
      </c>
      <c r="BJ646" s="25" t="s">
        <v>45</v>
      </c>
      <c r="BK646" s="195">
        <f>ROUND(I646*H646,2)</f>
        <v>0</v>
      </c>
      <c r="BL646" s="25" t="s">
        <v>259</v>
      </c>
      <c r="BM646" s="25" t="s">
        <v>1393</v>
      </c>
    </row>
    <row r="647" spans="2:65" s="12" customFormat="1">
      <c r="B647" s="200"/>
      <c r="D647" s="196" t="s">
        <v>163</v>
      </c>
      <c r="E647" s="201" t="s">
        <v>5</v>
      </c>
      <c r="F647" s="202" t="s">
        <v>1394</v>
      </c>
      <c r="H647" s="203" t="s">
        <v>5</v>
      </c>
      <c r="I647" s="204"/>
      <c r="L647" s="200"/>
      <c r="M647" s="205"/>
      <c r="N647" s="206"/>
      <c r="O647" s="206"/>
      <c r="P647" s="206"/>
      <c r="Q647" s="206"/>
      <c r="R647" s="206"/>
      <c r="S647" s="206"/>
      <c r="T647" s="207"/>
      <c r="AT647" s="203" t="s">
        <v>163</v>
      </c>
      <c r="AU647" s="203" t="s">
        <v>89</v>
      </c>
      <c r="AV647" s="12" t="s">
        <v>45</v>
      </c>
      <c r="AW647" s="12" t="s">
        <v>42</v>
      </c>
      <c r="AX647" s="12" t="s">
        <v>82</v>
      </c>
      <c r="AY647" s="203" t="s">
        <v>152</v>
      </c>
    </row>
    <row r="648" spans="2:65" s="13" customFormat="1">
      <c r="B648" s="208"/>
      <c r="D648" s="196" t="s">
        <v>163</v>
      </c>
      <c r="E648" s="209" t="s">
        <v>5</v>
      </c>
      <c r="F648" s="210" t="s">
        <v>1395</v>
      </c>
      <c r="H648" s="211">
        <v>2.82</v>
      </c>
      <c r="I648" s="212"/>
      <c r="L648" s="208"/>
      <c r="M648" s="213"/>
      <c r="N648" s="214"/>
      <c r="O648" s="214"/>
      <c r="P648" s="214"/>
      <c r="Q648" s="214"/>
      <c r="R648" s="214"/>
      <c r="S648" s="214"/>
      <c r="T648" s="215"/>
      <c r="AT648" s="209" t="s">
        <v>163</v>
      </c>
      <c r="AU648" s="209" t="s">
        <v>89</v>
      </c>
      <c r="AV648" s="13" t="s">
        <v>89</v>
      </c>
      <c r="AW648" s="13" t="s">
        <v>42</v>
      </c>
      <c r="AX648" s="13" t="s">
        <v>82</v>
      </c>
      <c r="AY648" s="209" t="s">
        <v>152</v>
      </c>
    </row>
    <row r="649" spans="2:65" s="14" customFormat="1">
      <c r="B649" s="216"/>
      <c r="D649" s="196" t="s">
        <v>163</v>
      </c>
      <c r="E649" s="217" t="s">
        <v>5</v>
      </c>
      <c r="F649" s="218" t="s">
        <v>373</v>
      </c>
      <c r="H649" s="219">
        <v>2.82</v>
      </c>
      <c r="I649" s="220"/>
      <c r="L649" s="216"/>
      <c r="M649" s="221"/>
      <c r="N649" s="222"/>
      <c r="O649" s="222"/>
      <c r="P649" s="222"/>
      <c r="Q649" s="222"/>
      <c r="R649" s="222"/>
      <c r="S649" s="222"/>
      <c r="T649" s="223"/>
      <c r="AT649" s="217" t="s">
        <v>163</v>
      </c>
      <c r="AU649" s="217" t="s">
        <v>89</v>
      </c>
      <c r="AV649" s="14" t="s">
        <v>169</v>
      </c>
      <c r="AW649" s="14" t="s">
        <v>42</v>
      </c>
      <c r="AX649" s="14" t="s">
        <v>82</v>
      </c>
      <c r="AY649" s="217" t="s">
        <v>152</v>
      </c>
    </row>
    <row r="650" spans="2:65" s="12" customFormat="1">
      <c r="B650" s="200"/>
      <c r="D650" s="196" t="s">
        <v>163</v>
      </c>
      <c r="E650" s="201" t="s">
        <v>5</v>
      </c>
      <c r="F650" s="202" t="s">
        <v>1349</v>
      </c>
      <c r="H650" s="203" t="s">
        <v>5</v>
      </c>
      <c r="I650" s="204"/>
      <c r="L650" s="200"/>
      <c r="M650" s="205"/>
      <c r="N650" s="206"/>
      <c r="O650" s="206"/>
      <c r="P650" s="206"/>
      <c r="Q650" s="206"/>
      <c r="R650" s="206"/>
      <c r="S650" s="206"/>
      <c r="T650" s="207"/>
      <c r="AT650" s="203" t="s">
        <v>163</v>
      </c>
      <c r="AU650" s="203" t="s">
        <v>89</v>
      </c>
      <c r="AV650" s="12" t="s">
        <v>45</v>
      </c>
      <c r="AW650" s="12" t="s">
        <v>42</v>
      </c>
      <c r="AX650" s="12" t="s">
        <v>82</v>
      </c>
      <c r="AY650" s="203" t="s">
        <v>152</v>
      </c>
    </row>
    <row r="651" spans="2:65" s="13" customFormat="1">
      <c r="B651" s="208"/>
      <c r="D651" s="196" t="s">
        <v>163</v>
      </c>
      <c r="E651" s="209" t="s">
        <v>5</v>
      </c>
      <c r="F651" s="210" t="s">
        <v>1396</v>
      </c>
      <c r="H651" s="211">
        <v>9.4</v>
      </c>
      <c r="I651" s="212"/>
      <c r="L651" s="208"/>
      <c r="M651" s="213"/>
      <c r="N651" s="214"/>
      <c r="O651" s="214"/>
      <c r="P651" s="214"/>
      <c r="Q651" s="214"/>
      <c r="R651" s="214"/>
      <c r="S651" s="214"/>
      <c r="T651" s="215"/>
      <c r="AT651" s="209" t="s">
        <v>163</v>
      </c>
      <c r="AU651" s="209" t="s">
        <v>89</v>
      </c>
      <c r="AV651" s="13" t="s">
        <v>89</v>
      </c>
      <c r="AW651" s="13" t="s">
        <v>42</v>
      </c>
      <c r="AX651" s="13" t="s">
        <v>82</v>
      </c>
      <c r="AY651" s="209" t="s">
        <v>152</v>
      </c>
    </row>
    <row r="652" spans="2:65" s="13" customFormat="1">
      <c r="B652" s="208"/>
      <c r="D652" s="196" t="s">
        <v>163</v>
      </c>
      <c r="E652" s="209" t="s">
        <v>5</v>
      </c>
      <c r="F652" s="210" t="s">
        <v>1397</v>
      </c>
      <c r="H652" s="211">
        <v>7.48</v>
      </c>
      <c r="I652" s="212"/>
      <c r="L652" s="208"/>
      <c r="M652" s="213"/>
      <c r="N652" s="214"/>
      <c r="O652" s="214"/>
      <c r="P652" s="214"/>
      <c r="Q652" s="214"/>
      <c r="R652" s="214"/>
      <c r="S652" s="214"/>
      <c r="T652" s="215"/>
      <c r="AT652" s="209" t="s">
        <v>163</v>
      </c>
      <c r="AU652" s="209" t="s">
        <v>89</v>
      </c>
      <c r="AV652" s="13" t="s">
        <v>89</v>
      </c>
      <c r="AW652" s="13" t="s">
        <v>42</v>
      </c>
      <c r="AX652" s="13" t="s">
        <v>82</v>
      </c>
      <c r="AY652" s="209" t="s">
        <v>152</v>
      </c>
    </row>
    <row r="653" spans="2:65" s="14" customFormat="1">
      <c r="B653" s="216"/>
      <c r="D653" s="196" t="s">
        <v>163</v>
      </c>
      <c r="E653" s="217" t="s">
        <v>5</v>
      </c>
      <c r="F653" s="218" t="s">
        <v>373</v>
      </c>
      <c r="H653" s="219">
        <v>16.88</v>
      </c>
      <c r="I653" s="220"/>
      <c r="L653" s="216"/>
      <c r="M653" s="221"/>
      <c r="N653" s="222"/>
      <c r="O653" s="222"/>
      <c r="P653" s="222"/>
      <c r="Q653" s="222"/>
      <c r="R653" s="222"/>
      <c r="S653" s="222"/>
      <c r="T653" s="223"/>
      <c r="AT653" s="217" t="s">
        <v>163</v>
      </c>
      <c r="AU653" s="217" t="s">
        <v>89</v>
      </c>
      <c r="AV653" s="14" t="s">
        <v>169</v>
      </c>
      <c r="AW653" s="14" t="s">
        <v>42</v>
      </c>
      <c r="AX653" s="14" t="s">
        <v>82</v>
      </c>
      <c r="AY653" s="217" t="s">
        <v>152</v>
      </c>
    </row>
    <row r="654" spans="2:65" s="15" customFormat="1">
      <c r="B654" s="224"/>
      <c r="D654" s="225" t="s">
        <v>163</v>
      </c>
      <c r="E654" s="226" t="s">
        <v>5</v>
      </c>
      <c r="F654" s="227" t="s">
        <v>170</v>
      </c>
      <c r="H654" s="228">
        <v>19.7</v>
      </c>
      <c r="I654" s="229"/>
      <c r="L654" s="224"/>
      <c r="M654" s="230"/>
      <c r="N654" s="231"/>
      <c r="O654" s="231"/>
      <c r="P654" s="231"/>
      <c r="Q654" s="231"/>
      <c r="R654" s="231"/>
      <c r="S654" s="231"/>
      <c r="T654" s="232"/>
      <c r="AT654" s="233" t="s">
        <v>163</v>
      </c>
      <c r="AU654" s="233" t="s">
        <v>89</v>
      </c>
      <c r="AV654" s="15" t="s">
        <v>159</v>
      </c>
      <c r="AW654" s="15" t="s">
        <v>42</v>
      </c>
      <c r="AX654" s="15" t="s">
        <v>45</v>
      </c>
      <c r="AY654" s="233" t="s">
        <v>152</v>
      </c>
    </row>
    <row r="655" spans="2:65" s="1" customFormat="1" ht="22.5" customHeight="1">
      <c r="B655" s="183"/>
      <c r="C655" s="237" t="s">
        <v>1398</v>
      </c>
      <c r="D655" s="237" t="s">
        <v>266</v>
      </c>
      <c r="E655" s="238" t="s">
        <v>1399</v>
      </c>
      <c r="F655" s="239" t="s">
        <v>1400</v>
      </c>
      <c r="G655" s="240" t="s">
        <v>293</v>
      </c>
      <c r="H655" s="241">
        <v>72.599999999999994</v>
      </c>
      <c r="I655" s="242"/>
      <c r="J655" s="243">
        <f>ROUND(I655*H655,2)</f>
        <v>0</v>
      </c>
      <c r="K655" s="239" t="s">
        <v>158</v>
      </c>
      <c r="L655" s="244"/>
      <c r="M655" s="245" t="s">
        <v>5</v>
      </c>
      <c r="N655" s="246" t="s">
        <v>53</v>
      </c>
      <c r="O655" s="44"/>
      <c r="P655" s="193">
        <f>O655*H655</f>
        <v>0</v>
      </c>
      <c r="Q655" s="193">
        <v>2.5999999999999998E-4</v>
      </c>
      <c r="R655" s="193">
        <f>Q655*H655</f>
        <v>1.8875999999999997E-2</v>
      </c>
      <c r="S655" s="193">
        <v>0</v>
      </c>
      <c r="T655" s="194">
        <f>S655*H655</f>
        <v>0</v>
      </c>
      <c r="AR655" s="25" t="s">
        <v>377</v>
      </c>
      <c r="AT655" s="25" t="s">
        <v>266</v>
      </c>
      <c r="AU655" s="25" t="s">
        <v>89</v>
      </c>
      <c r="AY655" s="25" t="s">
        <v>152</v>
      </c>
      <c r="BE655" s="195">
        <f>IF(N655="základní",J655,0)</f>
        <v>0</v>
      </c>
      <c r="BF655" s="195">
        <f>IF(N655="snížená",J655,0)</f>
        <v>0</v>
      </c>
      <c r="BG655" s="195">
        <f>IF(N655="zákl. přenesená",J655,0)</f>
        <v>0</v>
      </c>
      <c r="BH655" s="195">
        <f>IF(N655="sníž. přenesená",J655,0)</f>
        <v>0</v>
      </c>
      <c r="BI655" s="195">
        <f>IF(N655="nulová",J655,0)</f>
        <v>0</v>
      </c>
      <c r="BJ655" s="25" t="s">
        <v>45</v>
      </c>
      <c r="BK655" s="195">
        <f>ROUND(I655*H655,2)</f>
        <v>0</v>
      </c>
      <c r="BL655" s="25" t="s">
        <v>259</v>
      </c>
      <c r="BM655" s="25" t="s">
        <v>1401</v>
      </c>
    </row>
    <row r="656" spans="2:65" s="13" customFormat="1">
      <c r="B656" s="208"/>
      <c r="D656" s="225" t="s">
        <v>163</v>
      </c>
      <c r="F656" s="234" t="s">
        <v>1402</v>
      </c>
      <c r="H656" s="235">
        <v>72.599999999999994</v>
      </c>
      <c r="I656" s="212"/>
      <c r="L656" s="208"/>
      <c r="M656" s="213"/>
      <c r="N656" s="214"/>
      <c r="O656" s="214"/>
      <c r="P656" s="214"/>
      <c r="Q656" s="214"/>
      <c r="R656" s="214"/>
      <c r="S656" s="214"/>
      <c r="T656" s="215"/>
      <c r="AT656" s="209" t="s">
        <v>163</v>
      </c>
      <c r="AU656" s="209" t="s">
        <v>89</v>
      </c>
      <c r="AV656" s="13" t="s">
        <v>89</v>
      </c>
      <c r="AW656" s="13" t="s">
        <v>6</v>
      </c>
      <c r="AX656" s="13" t="s">
        <v>45</v>
      </c>
      <c r="AY656" s="209" t="s">
        <v>152</v>
      </c>
    </row>
    <row r="657" spans="2:65" s="1" customFormat="1" ht="22.5" customHeight="1">
      <c r="B657" s="183"/>
      <c r="C657" s="184" t="s">
        <v>1403</v>
      </c>
      <c r="D657" s="184" t="s">
        <v>154</v>
      </c>
      <c r="E657" s="185" t="s">
        <v>1404</v>
      </c>
      <c r="F657" s="186" t="s">
        <v>1405</v>
      </c>
      <c r="G657" s="187" t="s">
        <v>247</v>
      </c>
      <c r="H657" s="188">
        <v>4.82</v>
      </c>
      <c r="I657" s="189"/>
      <c r="J657" s="190">
        <f>ROUND(I657*H657,2)</f>
        <v>0</v>
      </c>
      <c r="K657" s="186" t="s">
        <v>158</v>
      </c>
      <c r="L657" s="43"/>
      <c r="M657" s="191" t="s">
        <v>5</v>
      </c>
      <c r="N657" s="192" t="s">
        <v>53</v>
      </c>
      <c r="O657" s="44"/>
      <c r="P657" s="193">
        <f>O657*H657</f>
        <v>0</v>
      </c>
      <c r="Q657" s="193">
        <v>0</v>
      </c>
      <c r="R657" s="193">
        <f>Q657*H657</f>
        <v>0</v>
      </c>
      <c r="S657" s="193">
        <v>2.7220000000000001E-2</v>
      </c>
      <c r="T657" s="194">
        <f>S657*H657</f>
        <v>0.13120040000000002</v>
      </c>
      <c r="AR657" s="25" t="s">
        <v>259</v>
      </c>
      <c r="AT657" s="25" t="s">
        <v>154</v>
      </c>
      <c r="AU657" s="25" t="s">
        <v>89</v>
      </c>
      <c r="AY657" s="25" t="s">
        <v>152</v>
      </c>
      <c r="BE657" s="195">
        <f>IF(N657="základní",J657,0)</f>
        <v>0</v>
      </c>
      <c r="BF657" s="195">
        <f>IF(N657="snížená",J657,0)</f>
        <v>0</v>
      </c>
      <c r="BG657" s="195">
        <f>IF(N657="zákl. přenesená",J657,0)</f>
        <v>0</v>
      </c>
      <c r="BH657" s="195">
        <f>IF(N657="sníž. přenesená",J657,0)</f>
        <v>0</v>
      </c>
      <c r="BI657" s="195">
        <f>IF(N657="nulová",J657,0)</f>
        <v>0</v>
      </c>
      <c r="BJ657" s="25" t="s">
        <v>45</v>
      </c>
      <c r="BK657" s="195">
        <f>ROUND(I657*H657,2)</f>
        <v>0</v>
      </c>
      <c r="BL657" s="25" t="s">
        <v>259</v>
      </c>
      <c r="BM657" s="25" t="s">
        <v>1406</v>
      </c>
    </row>
    <row r="658" spans="2:65" s="12" customFormat="1">
      <c r="B658" s="200"/>
      <c r="D658" s="196" t="s">
        <v>163</v>
      </c>
      <c r="E658" s="201" t="s">
        <v>5</v>
      </c>
      <c r="F658" s="202" t="s">
        <v>357</v>
      </c>
      <c r="H658" s="203" t="s">
        <v>5</v>
      </c>
      <c r="I658" s="204"/>
      <c r="L658" s="200"/>
      <c r="M658" s="205"/>
      <c r="N658" s="206"/>
      <c r="O658" s="206"/>
      <c r="P658" s="206"/>
      <c r="Q658" s="206"/>
      <c r="R658" s="206"/>
      <c r="S658" s="206"/>
      <c r="T658" s="207"/>
      <c r="AT658" s="203" t="s">
        <v>163</v>
      </c>
      <c r="AU658" s="203" t="s">
        <v>89</v>
      </c>
      <c r="AV658" s="12" t="s">
        <v>45</v>
      </c>
      <c r="AW658" s="12" t="s">
        <v>42</v>
      </c>
      <c r="AX658" s="12" t="s">
        <v>82</v>
      </c>
      <c r="AY658" s="203" t="s">
        <v>152</v>
      </c>
    </row>
    <row r="659" spans="2:65" s="12" customFormat="1">
      <c r="B659" s="200"/>
      <c r="D659" s="196" t="s">
        <v>163</v>
      </c>
      <c r="E659" s="201" t="s">
        <v>5</v>
      </c>
      <c r="F659" s="202" t="s">
        <v>856</v>
      </c>
      <c r="H659" s="203" t="s">
        <v>5</v>
      </c>
      <c r="I659" s="204"/>
      <c r="L659" s="200"/>
      <c r="M659" s="205"/>
      <c r="N659" s="206"/>
      <c r="O659" s="206"/>
      <c r="P659" s="206"/>
      <c r="Q659" s="206"/>
      <c r="R659" s="206"/>
      <c r="S659" s="206"/>
      <c r="T659" s="207"/>
      <c r="AT659" s="203" t="s">
        <v>163</v>
      </c>
      <c r="AU659" s="203" t="s">
        <v>89</v>
      </c>
      <c r="AV659" s="12" t="s">
        <v>45</v>
      </c>
      <c r="AW659" s="12" t="s">
        <v>42</v>
      </c>
      <c r="AX659" s="12" t="s">
        <v>82</v>
      </c>
      <c r="AY659" s="203" t="s">
        <v>152</v>
      </c>
    </row>
    <row r="660" spans="2:65" s="13" customFormat="1">
      <c r="B660" s="208"/>
      <c r="D660" s="196" t="s">
        <v>163</v>
      </c>
      <c r="E660" s="209" t="s">
        <v>5</v>
      </c>
      <c r="F660" s="210" t="s">
        <v>1086</v>
      </c>
      <c r="H660" s="211">
        <v>4.82</v>
      </c>
      <c r="I660" s="212"/>
      <c r="L660" s="208"/>
      <c r="M660" s="213"/>
      <c r="N660" s="214"/>
      <c r="O660" s="214"/>
      <c r="P660" s="214"/>
      <c r="Q660" s="214"/>
      <c r="R660" s="214"/>
      <c r="S660" s="214"/>
      <c r="T660" s="215"/>
      <c r="AT660" s="209" t="s">
        <v>163</v>
      </c>
      <c r="AU660" s="209" t="s">
        <v>89</v>
      </c>
      <c r="AV660" s="13" t="s">
        <v>89</v>
      </c>
      <c r="AW660" s="13" t="s">
        <v>42</v>
      </c>
      <c r="AX660" s="13" t="s">
        <v>82</v>
      </c>
      <c r="AY660" s="209" t="s">
        <v>152</v>
      </c>
    </row>
    <row r="661" spans="2:65" s="15" customFormat="1">
      <c r="B661" s="224"/>
      <c r="D661" s="225" t="s">
        <v>163</v>
      </c>
      <c r="E661" s="226" t="s">
        <v>5</v>
      </c>
      <c r="F661" s="227" t="s">
        <v>170</v>
      </c>
      <c r="H661" s="228">
        <v>4.82</v>
      </c>
      <c r="I661" s="229"/>
      <c r="L661" s="224"/>
      <c r="M661" s="230"/>
      <c r="N661" s="231"/>
      <c r="O661" s="231"/>
      <c r="P661" s="231"/>
      <c r="Q661" s="231"/>
      <c r="R661" s="231"/>
      <c r="S661" s="231"/>
      <c r="T661" s="232"/>
      <c r="AT661" s="233" t="s">
        <v>163</v>
      </c>
      <c r="AU661" s="233" t="s">
        <v>89</v>
      </c>
      <c r="AV661" s="15" t="s">
        <v>159</v>
      </c>
      <c r="AW661" s="15" t="s">
        <v>42</v>
      </c>
      <c r="AX661" s="15" t="s">
        <v>45</v>
      </c>
      <c r="AY661" s="233" t="s">
        <v>152</v>
      </c>
    </row>
    <row r="662" spans="2:65" s="1" customFormat="1" ht="31.5" customHeight="1">
      <c r="B662" s="183"/>
      <c r="C662" s="184" t="s">
        <v>1407</v>
      </c>
      <c r="D662" s="184" t="s">
        <v>154</v>
      </c>
      <c r="E662" s="185" t="s">
        <v>1408</v>
      </c>
      <c r="F662" s="186" t="s">
        <v>1409</v>
      </c>
      <c r="G662" s="187" t="s">
        <v>293</v>
      </c>
      <c r="H662" s="188">
        <v>6</v>
      </c>
      <c r="I662" s="189"/>
      <c r="J662" s="190">
        <f>ROUND(I662*H662,2)</f>
        <v>0</v>
      </c>
      <c r="K662" s="186" t="s">
        <v>158</v>
      </c>
      <c r="L662" s="43"/>
      <c r="M662" s="191" t="s">
        <v>5</v>
      </c>
      <c r="N662" s="192" t="s">
        <v>53</v>
      </c>
      <c r="O662" s="44"/>
      <c r="P662" s="193">
        <f>O662*H662</f>
        <v>0</v>
      </c>
      <c r="Q662" s="193">
        <v>5.9999999999999995E-4</v>
      </c>
      <c r="R662" s="193">
        <f>Q662*H662</f>
        <v>3.5999999999999999E-3</v>
      </c>
      <c r="S662" s="193">
        <v>2.2499999999999998E-3</v>
      </c>
      <c r="T662" s="194">
        <f>S662*H662</f>
        <v>1.3499999999999998E-2</v>
      </c>
      <c r="AR662" s="25" t="s">
        <v>259</v>
      </c>
      <c r="AT662" s="25" t="s">
        <v>154</v>
      </c>
      <c r="AU662" s="25" t="s">
        <v>89</v>
      </c>
      <c r="AY662" s="25" t="s">
        <v>152</v>
      </c>
      <c r="BE662" s="195">
        <f>IF(N662="základní",J662,0)</f>
        <v>0</v>
      </c>
      <c r="BF662" s="195">
        <f>IF(N662="snížená",J662,0)</f>
        <v>0</v>
      </c>
      <c r="BG662" s="195">
        <f>IF(N662="zákl. přenesená",J662,0)</f>
        <v>0</v>
      </c>
      <c r="BH662" s="195">
        <f>IF(N662="sníž. přenesená",J662,0)</f>
        <v>0</v>
      </c>
      <c r="BI662" s="195">
        <f>IF(N662="nulová",J662,0)</f>
        <v>0</v>
      </c>
      <c r="BJ662" s="25" t="s">
        <v>45</v>
      </c>
      <c r="BK662" s="195">
        <f>ROUND(I662*H662,2)</f>
        <v>0</v>
      </c>
      <c r="BL662" s="25" t="s">
        <v>259</v>
      </c>
      <c r="BM662" s="25" t="s">
        <v>1410</v>
      </c>
    </row>
    <row r="663" spans="2:65" s="12" customFormat="1">
      <c r="B663" s="200"/>
      <c r="D663" s="196" t="s">
        <v>163</v>
      </c>
      <c r="E663" s="201" t="s">
        <v>5</v>
      </c>
      <c r="F663" s="202" t="s">
        <v>1394</v>
      </c>
      <c r="H663" s="203" t="s">
        <v>5</v>
      </c>
      <c r="I663" s="204"/>
      <c r="L663" s="200"/>
      <c r="M663" s="205"/>
      <c r="N663" s="206"/>
      <c r="O663" s="206"/>
      <c r="P663" s="206"/>
      <c r="Q663" s="206"/>
      <c r="R663" s="206"/>
      <c r="S663" s="206"/>
      <c r="T663" s="207"/>
      <c r="AT663" s="203" t="s">
        <v>163</v>
      </c>
      <c r="AU663" s="203" t="s">
        <v>89</v>
      </c>
      <c r="AV663" s="12" t="s">
        <v>45</v>
      </c>
      <c r="AW663" s="12" t="s">
        <v>42</v>
      </c>
      <c r="AX663" s="12" t="s">
        <v>82</v>
      </c>
      <c r="AY663" s="203" t="s">
        <v>152</v>
      </c>
    </row>
    <row r="664" spans="2:65" s="13" customFormat="1">
      <c r="B664" s="208"/>
      <c r="D664" s="196" t="s">
        <v>163</v>
      </c>
      <c r="E664" s="209" t="s">
        <v>5</v>
      </c>
      <c r="F664" s="210" t="s">
        <v>1411</v>
      </c>
      <c r="H664" s="211">
        <v>6</v>
      </c>
      <c r="I664" s="212"/>
      <c r="L664" s="208"/>
      <c r="M664" s="213"/>
      <c r="N664" s="214"/>
      <c r="O664" s="214"/>
      <c r="P664" s="214"/>
      <c r="Q664" s="214"/>
      <c r="R664" s="214"/>
      <c r="S664" s="214"/>
      <c r="T664" s="215"/>
      <c r="AT664" s="209" t="s">
        <v>163</v>
      </c>
      <c r="AU664" s="209" t="s">
        <v>89</v>
      </c>
      <c r="AV664" s="13" t="s">
        <v>89</v>
      </c>
      <c r="AW664" s="13" t="s">
        <v>42</v>
      </c>
      <c r="AX664" s="13" t="s">
        <v>82</v>
      </c>
      <c r="AY664" s="209" t="s">
        <v>152</v>
      </c>
    </row>
    <row r="665" spans="2:65" s="15" customFormat="1">
      <c r="B665" s="224"/>
      <c r="D665" s="225" t="s">
        <v>163</v>
      </c>
      <c r="E665" s="226" t="s">
        <v>5</v>
      </c>
      <c r="F665" s="227" t="s">
        <v>170</v>
      </c>
      <c r="H665" s="228">
        <v>6</v>
      </c>
      <c r="I665" s="229"/>
      <c r="L665" s="224"/>
      <c r="M665" s="230"/>
      <c r="N665" s="231"/>
      <c r="O665" s="231"/>
      <c r="P665" s="231"/>
      <c r="Q665" s="231"/>
      <c r="R665" s="231"/>
      <c r="S665" s="231"/>
      <c r="T665" s="232"/>
      <c r="AT665" s="233" t="s">
        <v>163</v>
      </c>
      <c r="AU665" s="233" t="s">
        <v>89</v>
      </c>
      <c r="AV665" s="15" t="s">
        <v>159</v>
      </c>
      <c r="AW665" s="15" t="s">
        <v>42</v>
      </c>
      <c r="AX665" s="15" t="s">
        <v>45</v>
      </c>
      <c r="AY665" s="233" t="s">
        <v>152</v>
      </c>
    </row>
    <row r="666" spans="2:65" s="1" customFormat="1" ht="22.5" customHeight="1">
      <c r="B666" s="183"/>
      <c r="C666" s="237" t="s">
        <v>1412</v>
      </c>
      <c r="D666" s="237" t="s">
        <v>266</v>
      </c>
      <c r="E666" s="238" t="s">
        <v>1386</v>
      </c>
      <c r="F666" s="239" t="s">
        <v>1387</v>
      </c>
      <c r="G666" s="240" t="s">
        <v>247</v>
      </c>
      <c r="H666" s="241">
        <v>1</v>
      </c>
      <c r="I666" s="242"/>
      <c r="J666" s="243">
        <f>ROUND(I666*H666,2)</f>
        <v>0</v>
      </c>
      <c r="K666" s="239" t="s">
        <v>158</v>
      </c>
      <c r="L666" s="244"/>
      <c r="M666" s="245" t="s">
        <v>5</v>
      </c>
      <c r="N666" s="246" t="s">
        <v>53</v>
      </c>
      <c r="O666" s="44"/>
      <c r="P666" s="193">
        <f>O666*H666</f>
        <v>0</v>
      </c>
      <c r="Q666" s="193">
        <v>1.8200000000000001E-2</v>
      </c>
      <c r="R666" s="193">
        <f>Q666*H666</f>
        <v>1.8200000000000001E-2</v>
      </c>
      <c r="S666" s="193">
        <v>0</v>
      </c>
      <c r="T666" s="194">
        <f>S666*H666</f>
        <v>0</v>
      </c>
      <c r="AR666" s="25" t="s">
        <v>377</v>
      </c>
      <c r="AT666" s="25" t="s">
        <v>266</v>
      </c>
      <c r="AU666" s="25" t="s">
        <v>89</v>
      </c>
      <c r="AY666" s="25" t="s">
        <v>152</v>
      </c>
      <c r="BE666" s="195">
        <f>IF(N666="základní",J666,0)</f>
        <v>0</v>
      </c>
      <c r="BF666" s="195">
        <f>IF(N666="snížená",J666,0)</f>
        <v>0</v>
      </c>
      <c r="BG666" s="195">
        <f>IF(N666="zákl. přenesená",J666,0)</f>
        <v>0</v>
      </c>
      <c r="BH666" s="195">
        <f>IF(N666="sníž. přenesená",J666,0)</f>
        <v>0</v>
      </c>
      <c r="BI666" s="195">
        <f>IF(N666="nulová",J666,0)</f>
        <v>0</v>
      </c>
      <c r="BJ666" s="25" t="s">
        <v>45</v>
      </c>
      <c r="BK666" s="195">
        <f>ROUND(I666*H666,2)</f>
        <v>0</v>
      </c>
      <c r="BL666" s="25" t="s">
        <v>259</v>
      </c>
      <c r="BM666" s="25" t="s">
        <v>1413</v>
      </c>
    </row>
    <row r="667" spans="2:65" s="1" customFormat="1" ht="31.5" customHeight="1">
      <c r="B667" s="183"/>
      <c r="C667" s="184" t="s">
        <v>1414</v>
      </c>
      <c r="D667" s="184" t="s">
        <v>154</v>
      </c>
      <c r="E667" s="185" t="s">
        <v>1415</v>
      </c>
      <c r="F667" s="186" t="s">
        <v>1416</v>
      </c>
      <c r="G667" s="187" t="s">
        <v>247</v>
      </c>
      <c r="H667" s="188">
        <v>1.35</v>
      </c>
      <c r="I667" s="189"/>
      <c r="J667" s="190">
        <f>ROUND(I667*H667,2)</f>
        <v>0</v>
      </c>
      <c r="K667" s="186" t="s">
        <v>158</v>
      </c>
      <c r="L667" s="43"/>
      <c r="M667" s="191" t="s">
        <v>5</v>
      </c>
      <c r="N667" s="192" t="s">
        <v>53</v>
      </c>
      <c r="O667" s="44"/>
      <c r="P667" s="193">
        <f>O667*H667</f>
        <v>0</v>
      </c>
      <c r="Q667" s="193">
        <v>3.9199999999999999E-3</v>
      </c>
      <c r="R667" s="193">
        <f>Q667*H667</f>
        <v>5.2919999999999998E-3</v>
      </c>
      <c r="S667" s="193">
        <v>0</v>
      </c>
      <c r="T667" s="194">
        <f>S667*H667</f>
        <v>0</v>
      </c>
      <c r="AR667" s="25" t="s">
        <v>259</v>
      </c>
      <c r="AT667" s="25" t="s">
        <v>154</v>
      </c>
      <c r="AU667" s="25" t="s">
        <v>89</v>
      </c>
      <c r="AY667" s="25" t="s">
        <v>152</v>
      </c>
      <c r="BE667" s="195">
        <f>IF(N667="základní",J667,0)</f>
        <v>0</v>
      </c>
      <c r="BF667" s="195">
        <f>IF(N667="snížená",J667,0)</f>
        <v>0</v>
      </c>
      <c r="BG667" s="195">
        <f>IF(N667="zákl. přenesená",J667,0)</f>
        <v>0</v>
      </c>
      <c r="BH667" s="195">
        <f>IF(N667="sníž. přenesená",J667,0)</f>
        <v>0</v>
      </c>
      <c r="BI667" s="195">
        <f>IF(N667="nulová",J667,0)</f>
        <v>0</v>
      </c>
      <c r="BJ667" s="25" t="s">
        <v>45</v>
      </c>
      <c r="BK667" s="195">
        <f>ROUND(I667*H667,2)</f>
        <v>0</v>
      </c>
      <c r="BL667" s="25" t="s">
        <v>259</v>
      </c>
      <c r="BM667" s="25" t="s">
        <v>1417</v>
      </c>
    </row>
    <row r="668" spans="2:65" s="13" customFormat="1">
      <c r="B668" s="208"/>
      <c r="D668" s="196" t="s">
        <v>163</v>
      </c>
      <c r="E668" s="209" t="s">
        <v>5</v>
      </c>
      <c r="F668" s="210" t="s">
        <v>1418</v>
      </c>
      <c r="H668" s="211">
        <v>1.35</v>
      </c>
      <c r="I668" s="212"/>
      <c r="L668" s="208"/>
      <c r="M668" s="213"/>
      <c r="N668" s="214"/>
      <c r="O668" s="214"/>
      <c r="P668" s="214"/>
      <c r="Q668" s="214"/>
      <c r="R668" s="214"/>
      <c r="S668" s="214"/>
      <c r="T668" s="215"/>
      <c r="AT668" s="209" t="s">
        <v>163</v>
      </c>
      <c r="AU668" s="209" t="s">
        <v>89</v>
      </c>
      <c r="AV668" s="13" t="s">
        <v>89</v>
      </c>
      <c r="AW668" s="13" t="s">
        <v>42</v>
      </c>
      <c r="AX668" s="13" t="s">
        <v>82</v>
      </c>
      <c r="AY668" s="209" t="s">
        <v>152</v>
      </c>
    </row>
    <row r="669" spans="2:65" s="15" customFormat="1">
      <c r="B669" s="224"/>
      <c r="D669" s="225" t="s">
        <v>163</v>
      </c>
      <c r="E669" s="226" t="s">
        <v>5</v>
      </c>
      <c r="F669" s="227" t="s">
        <v>170</v>
      </c>
      <c r="H669" s="228">
        <v>1.35</v>
      </c>
      <c r="I669" s="229"/>
      <c r="L669" s="224"/>
      <c r="M669" s="230"/>
      <c r="N669" s="231"/>
      <c r="O669" s="231"/>
      <c r="P669" s="231"/>
      <c r="Q669" s="231"/>
      <c r="R669" s="231"/>
      <c r="S669" s="231"/>
      <c r="T669" s="232"/>
      <c r="AT669" s="233" t="s">
        <v>163</v>
      </c>
      <c r="AU669" s="233" t="s">
        <v>89</v>
      </c>
      <c r="AV669" s="15" t="s">
        <v>159</v>
      </c>
      <c r="AW669" s="15" t="s">
        <v>42</v>
      </c>
      <c r="AX669" s="15" t="s">
        <v>45</v>
      </c>
      <c r="AY669" s="233" t="s">
        <v>152</v>
      </c>
    </row>
    <row r="670" spans="2:65" s="1" customFormat="1" ht="22.5" customHeight="1">
      <c r="B670" s="183"/>
      <c r="C670" s="237" t="s">
        <v>1419</v>
      </c>
      <c r="D670" s="237" t="s">
        <v>266</v>
      </c>
      <c r="E670" s="238" t="s">
        <v>1386</v>
      </c>
      <c r="F670" s="239" t="s">
        <v>1387</v>
      </c>
      <c r="G670" s="240" t="s">
        <v>247</v>
      </c>
      <c r="H670" s="241">
        <v>2</v>
      </c>
      <c r="I670" s="242"/>
      <c r="J670" s="243">
        <f>ROUND(I670*H670,2)</f>
        <v>0</v>
      </c>
      <c r="K670" s="239" t="s">
        <v>158</v>
      </c>
      <c r="L670" s="244"/>
      <c r="M670" s="245" t="s">
        <v>5</v>
      </c>
      <c r="N670" s="246" t="s">
        <v>53</v>
      </c>
      <c r="O670" s="44"/>
      <c r="P670" s="193">
        <f>O670*H670</f>
        <v>0</v>
      </c>
      <c r="Q670" s="193">
        <v>1.8200000000000001E-2</v>
      </c>
      <c r="R670" s="193">
        <f>Q670*H670</f>
        <v>3.6400000000000002E-2</v>
      </c>
      <c r="S670" s="193">
        <v>0</v>
      </c>
      <c r="T670" s="194">
        <f>S670*H670</f>
        <v>0</v>
      </c>
      <c r="AR670" s="25" t="s">
        <v>377</v>
      </c>
      <c r="AT670" s="25" t="s">
        <v>266</v>
      </c>
      <c r="AU670" s="25" t="s">
        <v>89</v>
      </c>
      <c r="AY670" s="25" t="s">
        <v>152</v>
      </c>
      <c r="BE670" s="195">
        <f>IF(N670="základní",J670,0)</f>
        <v>0</v>
      </c>
      <c r="BF670" s="195">
        <f>IF(N670="snížená",J670,0)</f>
        <v>0</v>
      </c>
      <c r="BG670" s="195">
        <f>IF(N670="zákl. přenesená",J670,0)</f>
        <v>0</v>
      </c>
      <c r="BH670" s="195">
        <f>IF(N670="sníž. přenesená",J670,0)</f>
        <v>0</v>
      </c>
      <c r="BI670" s="195">
        <f>IF(N670="nulová",J670,0)</f>
        <v>0</v>
      </c>
      <c r="BJ670" s="25" t="s">
        <v>45</v>
      </c>
      <c r="BK670" s="195">
        <f>ROUND(I670*H670,2)</f>
        <v>0</v>
      </c>
      <c r="BL670" s="25" t="s">
        <v>259</v>
      </c>
      <c r="BM670" s="25" t="s">
        <v>1420</v>
      </c>
    </row>
    <row r="671" spans="2:65" s="1" customFormat="1" ht="22.5" customHeight="1">
      <c r="B671" s="183"/>
      <c r="C671" s="184" t="s">
        <v>1421</v>
      </c>
      <c r="D671" s="184" t="s">
        <v>154</v>
      </c>
      <c r="E671" s="185" t="s">
        <v>1422</v>
      </c>
      <c r="F671" s="186" t="s">
        <v>1423</v>
      </c>
      <c r="G671" s="187" t="s">
        <v>247</v>
      </c>
      <c r="H671" s="188">
        <v>4.4240000000000004</v>
      </c>
      <c r="I671" s="189"/>
      <c r="J671" s="190">
        <f>ROUND(I671*H671,2)</f>
        <v>0</v>
      </c>
      <c r="K671" s="186" t="s">
        <v>158</v>
      </c>
      <c r="L671" s="43"/>
      <c r="M671" s="191" t="s">
        <v>5</v>
      </c>
      <c r="N671" s="192" t="s">
        <v>53</v>
      </c>
      <c r="O671" s="44"/>
      <c r="P671" s="193">
        <f>O671*H671</f>
        <v>0</v>
      </c>
      <c r="Q671" s="193">
        <v>0</v>
      </c>
      <c r="R671" s="193">
        <f>Q671*H671</f>
        <v>0</v>
      </c>
      <c r="S671" s="193">
        <v>0</v>
      </c>
      <c r="T671" s="194">
        <f>S671*H671</f>
        <v>0</v>
      </c>
      <c r="AR671" s="25" t="s">
        <v>259</v>
      </c>
      <c r="AT671" s="25" t="s">
        <v>154</v>
      </c>
      <c r="AU671" s="25" t="s">
        <v>89</v>
      </c>
      <c r="AY671" s="25" t="s">
        <v>152</v>
      </c>
      <c r="BE671" s="195">
        <f>IF(N671="základní",J671,0)</f>
        <v>0</v>
      </c>
      <c r="BF671" s="195">
        <f>IF(N671="snížená",J671,0)</f>
        <v>0</v>
      </c>
      <c r="BG671" s="195">
        <f>IF(N671="zákl. přenesená",J671,0)</f>
        <v>0</v>
      </c>
      <c r="BH671" s="195">
        <f>IF(N671="sníž. přenesená",J671,0)</f>
        <v>0</v>
      </c>
      <c r="BI671" s="195">
        <f>IF(N671="nulová",J671,0)</f>
        <v>0</v>
      </c>
      <c r="BJ671" s="25" t="s">
        <v>45</v>
      </c>
      <c r="BK671" s="195">
        <f>ROUND(I671*H671,2)</f>
        <v>0</v>
      </c>
      <c r="BL671" s="25" t="s">
        <v>259</v>
      </c>
      <c r="BM671" s="25" t="s">
        <v>1424</v>
      </c>
    </row>
    <row r="672" spans="2:65" s="13" customFormat="1">
      <c r="B672" s="208"/>
      <c r="D672" s="196" t="s">
        <v>163</v>
      </c>
      <c r="E672" s="209" t="s">
        <v>5</v>
      </c>
      <c r="F672" s="210" t="s">
        <v>1425</v>
      </c>
      <c r="H672" s="211">
        <v>2.82</v>
      </c>
      <c r="I672" s="212"/>
      <c r="L672" s="208"/>
      <c r="M672" s="213"/>
      <c r="N672" s="214"/>
      <c r="O672" s="214"/>
      <c r="P672" s="214"/>
      <c r="Q672" s="214"/>
      <c r="R672" s="214"/>
      <c r="S672" s="214"/>
      <c r="T672" s="215"/>
      <c r="AT672" s="209" t="s">
        <v>163</v>
      </c>
      <c r="AU672" s="209" t="s">
        <v>89</v>
      </c>
      <c r="AV672" s="13" t="s">
        <v>89</v>
      </c>
      <c r="AW672" s="13" t="s">
        <v>42</v>
      </c>
      <c r="AX672" s="13" t="s">
        <v>82</v>
      </c>
      <c r="AY672" s="209" t="s">
        <v>152</v>
      </c>
    </row>
    <row r="673" spans="2:65" s="13" customFormat="1">
      <c r="B673" s="208"/>
      <c r="D673" s="196" t="s">
        <v>163</v>
      </c>
      <c r="E673" s="209" t="s">
        <v>5</v>
      </c>
      <c r="F673" s="210" t="s">
        <v>1426</v>
      </c>
      <c r="H673" s="211">
        <v>0.254</v>
      </c>
      <c r="I673" s="212"/>
      <c r="L673" s="208"/>
      <c r="M673" s="213"/>
      <c r="N673" s="214"/>
      <c r="O673" s="214"/>
      <c r="P673" s="214"/>
      <c r="Q673" s="214"/>
      <c r="R673" s="214"/>
      <c r="S673" s="214"/>
      <c r="T673" s="215"/>
      <c r="AT673" s="209" t="s">
        <v>163</v>
      </c>
      <c r="AU673" s="209" t="s">
        <v>89</v>
      </c>
      <c r="AV673" s="13" t="s">
        <v>89</v>
      </c>
      <c r="AW673" s="13" t="s">
        <v>42</v>
      </c>
      <c r="AX673" s="13" t="s">
        <v>82</v>
      </c>
      <c r="AY673" s="209" t="s">
        <v>152</v>
      </c>
    </row>
    <row r="674" spans="2:65" s="14" customFormat="1">
      <c r="B674" s="216"/>
      <c r="D674" s="196" t="s">
        <v>163</v>
      </c>
      <c r="E674" s="217" t="s">
        <v>5</v>
      </c>
      <c r="F674" s="218" t="s">
        <v>1427</v>
      </c>
      <c r="H674" s="219">
        <v>3.0739999999999998</v>
      </c>
      <c r="I674" s="220"/>
      <c r="L674" s="216"/>
      <c r="M674" s="221"/>
      <c r="N674" s="222"/>
      <c r="O674" s="222"/>
      <c r="P674" s="222"/>
      <c r="Q674" s="222"/>
      <c r="R674" s="222"/>
      <c r="S674" s="222"/>
      <c r="T674" s="223"/>
      <c r="AT674" s="217" t="s">
        <v>163</v>
      </c>
      <c r="AU674" s="217" t="s">
        <v>89</v>
      </c>
      <c r="AV674" s="14" t="s">
        <v>169</v>
      </c>
      <c r="AW674" s="14" t="s">
        <v>42</v>
      </c>
      <c r="AX674" s="14" t="s">
        <v>82</v>
      </c>
      <c r="AY674" s="217" t="s">
        <v>152</v>
      </c>
    </row>
    <row r="675" spans="2:65" s="13" customFormat="1">
      <c r="B675" s="208"/>
      <c r="D675" s="196" t="s">
        <v>163</v>
      </c>
      <c r="E675" s="209" t="s">
        <v>5</v>
      </c>
      <c r="F675" s="210" t="s">
        <v>1418</v>
      </c>
      <c r="H675" s="211">
        <v>1.35</v>
      </c>
      <c r="I675" s="212"/>
      <c r="L675" s="208"/>
      <c r="M675" s="213"/>
      <c r="N675" s="214"/>
      <c r="O675" s="214"/>
      <c r="P675" s="214"/>
      <c r="Q675" s="214"/>
      <c r="R675" s="214"/>
      <c r="S675" s="214"/>
      <c r="T675" s="215"/>
      <c r="AT675" s="209" t="s">
        <v>163</v>
      </c>
      <c r="AU675" s="209" t="s">
        <v>89</v>
      </c>
      <c r="AV675" s="13" t="s">
        <v>89</v>
      </c>
      <c r="AW675" s="13" t="s">
        <v>42</v>
      </c>
      <c r="AX675" s="13" t="s">
        <v>82</v>
      </c>
      <c r="AY675" s="209" t="s">
        <v>152</v>
      </c>
    </row>
    <row r="676" spans="2:65" s="14" customFormat="1">
      <c r="B676" s="216"/>
      <c r="D676" s="196" t="s">
        <v>163</v>
      </c>
      <c r="E676" s="217" t="s">
        <v>5</v>
      </c>
      <c r="F676" s="218" t="s">
        <v>1428</v>
      </c>
      <c r="H676" s="219">
        <v>1.35</v>
      </c>
      <c r="I676" s="220"/>
      <c r="L676" s="216"/>
      <c r="M676" s="221"/>
      <c r="N676" s="222"/>
      <c r="O676" s="222"/>
      <c r="P676" s="222"/>
      <c r="Q676" s="222"/>
      <c r="R676" s="222"/>
      <c r="S676" s="222"/>
      <c r="T676" s="223"/>
      <c r="AT676" s="217" t="s">
        <v>163</v>
      </c>
      <c r="AU676" s="217" t="s">
        <v>89</v>
      </c>
      <c r="AV676" s="14" t="s">
        <v>169</v>
      </c>
      <c r="AW676" s="14" t="s">
        <v>42</v>
      </c>
      <c r="AX676" s="14" t="s">
        <v>82</v>
      </c>
      <c r="AY676" s="217" t="s">
        <v>152</v>
      </c>
    </row>
    <row r="677" spans="2:65" s="15" customFormat="1">
      <c r="B677" s="224"/>
      <c r="D677" s="225" t="s">
        <v>163</v>
      </c>
      <c r="E677" s="226" t="s">
        <v>5</v>
      </c>
      <c r="F677" s="227" t="s">
        <v>170</v>
      </c>
      <c r="H677" s="228">
        <v>4.4240000000000004</v>
      </c>
      <c r="I677" s="229"/>
      <c r="L677" s="224"/>
      <c r="M677" s="230"/>
      <c r="N677" s="231"/>
      <c r="O677" s="231"/>
      <c r="P677" s="231"/>
      <c r="Q677" s="231"/>
      <c r="R677" s="231"/>
      <c r="S677" s="231"/>
      <c r="T677" s="232"/>
      <c r="AT677" s="233" t="s">
        <v>163</v>
      </c>
      <c r="AU677" s="233" t="s">
        <v>89</v>
      </c>
      <c r="AV677" s="15" t="s">
        <v>159</v>
      </c>
      <c r="AW677" s="15" t="s">
        <v>42</v>
      </c>
      <c r="AX677" s="15" t="s">
        <v>45</v>
      </c>
      <c r="AY677" s="233" t="s">
        <v>152</v>
      </c>
    </row>
    <row r="678" spans="2:65" s="1" customFormat="1" ht="22.5" customHeight="1">
      <c r="B678" s="183"/>
      <c r="C678" s="184" t="s">
        <v>1429</v>
      </c>
      <c r="D678" s="184" t="s">
        <v>154</v>
      </c>
      <c r="E678" s="185" t="s">
        <v>1430</v>
      </c>
      <c r="F678" s="186" t="s">
        <v>1431</v>
      </c>
      <c r="G678" s="187" t="s">
        <v>247</v>
      </c>
      <c r="H678" s="188">
        <v>22.016999999999999</v>
      </c>
      <c r="I678" s="189"/>
      <c r="J678" s="190">
        <f>ROUND(I678*H678,2)</f>
        <v>0</v>
      </c>
      <c r="K678" s="186" t="s">
        <v>158</v>
      </c>
      <c r="L678" s="43"/>
      <c r="M678" s="191" t="s">
        <v>5</v>
      </c>
      <c r="N678" s="192" t="s">
        <v>53</v>
      </c>
      <c r="O678" s="44"/>
      <c r="P678" s="193">
        <f>O678*H678</f>
        <v>0</v>
      </c>
      <c r="Q678" s="193">
        <v>0</v>
      </c>
      <c r="R678" s="193">
        <f>Q678*H678</f>
        <v>0</v>
      </c>
      <c r="S678" s="193">
        <v>0</v>
      </c>
      <c r="T678" s="194">
        <f>S678*H678</f>
        <v>0</v>
      </c>
      <c r="AR678" s="25" t="s">
        <v>259</v>
      </c>
      <c r="AT678" s="25" t="s">
        <v>154</v>
      </c>
      <c r="AU678" s="25" t="s">
        <v>89</v>
      </c>
      <c r="AY678" s="25" t="s">
        <v>152</v>
      </c>
      <c r="BE678" s="195">
        <f>IF(N678="základní",J678,0)</f>
        <v>0</v>
      </c>
      <c r="BF678" s="195">
        <f>IF(N678="snížená",J678,0)</f>
        <v>0</v>
      </c>
      <c r="BG678" s="195">
        <f>IF(N678="zákl. přenesená",J678,0)</f>
        <v>0</v>
      </c>
      <c r="BH678" s="195">
        <f>IF(N678="sníž. přenesená",J678,0)</f>
        <v>0</v>
      </c>
      <c r="BI678" s="195">
        <f>IF(N678="nulová",J678,0)</f>
        <v>0</v>
      </c>
      <c r="BJ678" s="25" t="s">
        <v>45</v>
      </c>
      <c r="BK678" s="195">
        <f>ROUND(I678*H678,2)</f>
        <v>0</v>
      </c>
      <c r="BL678" s="25" t="s">
        <v>259</v>
      </c>
      <c r="BM678" s="25" t="s">
        <v>1432</v>
      </c>
    </row>
    <row r="679" spans="2:65" s="13" customFormat="1">
      <c r="B679" s="208"/>
      <c r="D679" s="196" t="s">
        <v>163</v>
      </c>
      <c r="E679" s="209" t="s">
        <v>5</v>
      </c>
      <c r="F679" s="210" t="s">
        <v>1425</v>
      </c>
      <c r="H679" s="211">
        <v>2.82</v>
      </c>
      <c r="I679" s="212"/>
      <c r="L679" s="208"/>
      <c r="M679" s="213"/>
      <c r="N679" s="214"/>
      <c r="O679" s="214"/>
      <c r="P679" s="214"/>
      <c r="Q679" s="214"/>
      <c r="R679" s="214"/>
      <c r="S679" s="214"/>
      <c r="T679" s="215"/>
      <c r="AT679" s="209" t="s">
        <v>163</v>
      </c>
      <c r="AU679" s="209" t="s">
        <v>89</v>
      </c>
      <c r="AV679" s="13" t="s">
        <v>89</v>
      </c>
      <c r="AW679" s="13" t="s">
        <v>42</v>
      </c>
      <c r="AX679" s="13" t="s">
        <v>82</v>
      </c>
      <c r="AY679" s="209" t="s">
        <v>152</v>
      </c>
    </row>
    <row r="680" spans="2:65" s="13" customFormat="1">
      <c r="B680" s="208"/>
      <c r="D680" s="196" t="s">
        <v>163</v>
      </c>
      <c r="E680" s="209" t="s">
        <v>5</v>
      </c>
      <c r="F680" s="210" t="s">
        <v>1426</v>
      </c>
      <c r="H680" s="211">
        <v>0.254</v>
      </c>
      <c r="I680" s="212"/>
      <c r="L680" s="208"/>
      <c r="M680" s="213"/>
      <c r="N680" s="214"/>
      <c r="O680" s="214"/>
      <c r="P680" s="214"/>
      <c r="Q680" s="214"/>
      <c r="R680" s="214"/>
      <c r="S680" s="214"/>
      <c r="T680" s="215"/>
      <c r="AT680" s="209" t="s">
        <v>163</v>
      </c>
      <c r="AU680" s="209" t="s">
        <v>89</v>
      </c>
      <c r="AV680" s="13" t="s">
        <v>89</v>
      </c>
      <c r="AW680" s="13" t="s">
        <v>42</v>
      </c>
      <c r="AX680" s="13" t="s">
        <v>82</v>
      </c>
      <c r="AY680" s="209" t="s">
        <v>152</v>
      </c>
    </row>
    <row r="681" spans="2:65" s="14" customFormat="1">
      <c r="B681" s="216"/>
      <c r="D681" s="196" t="s">
        <v>163</v>
      </c>
      <c r="E681" s="217" t="s">
        <v>5</v>
      </c>
      <c r="F681" s="218" t="s">
        <v>1427</v>
      </c>
      <c r="H681" s="219">
        <v>3.0739999999999998</v>
      </c>
      <c r="I681" s="220"/>
      <c r="L681" s="216"/>
      <c r="M681" s="221"/>
      <c r="N681" s="222"/>
      <c r="O681" s="222"/>
      <c r="P681" s="222"/>
      <c r="Q681" s="222"/>
      <c r="R681" s="222"/>
      <c r="S681" s="222"/>
      <c r="T681" s="223"/>
      <c r="AT681" s="217" t="s">
        <v>163</v>
      </c>
      <c r="AU681" s="217" t="s">
        <v>89</v>
      </c>
      <c r="AV681" s="14" t="s">
        <v>169</v>
      </c>
      <c r="AW681" s="14" t="s">
        <v>42</v>
      </c>
      <c r="AX681" s="14" t="s">
        <v>82</v>
      </c>
      <c r="AY681" s="217" t="s">
        <v>152</v>
      </c>
    </row>
    <row r="682" spans="2:65" s="13" customFormat="1">
      <c r="B682" s="208"/>
      <c r="D682" s="196" t="s">
        <v>163</v>
      </c>
      <c r="E682" s="209" t="s">
        <v>5</v>
      </c>
      <c r="F682" s="210" t="s">
        <v>1433</v>
      </c>
      <c r="H682" s="211">
        <v>16.920000000000002</v>
      </c>
      <c r="I682" s="212"/>
      <c r="L682" s="208"/>
      <c r="M682" s="213"/>
      <c r="N682" s="214"/>
      <c r="O682" s="214"/>
      <c r="P682" s="214"/>
      <c r="Q682" s="214"/>
      <c r="R682" s="214"/>
      <c r="S682" s="214"/>
      <c r="T682" s="215"/>
      <c r="AT682" s="209" t="s">
        <v>163</v>
      </c>
      <c r="AU682" s="209" t="s">
        <v>89</v>
      </c>
      <c r="AV682" s="13" t="s">
        <v>89</v>
      </c>
      <c r="AW682" s="13" t="s">
        <v>42</v>
      </c>
      <c r="AX682" s="13" t="s">
        <v>82</v>
      </c>
      <c r="AY682" s="209" t="s">
        <v>152</v>
      </c>
    </row>
    <row r="683" spans="2:65" s="13" customFormat="1">
      <c r="B683" s="208"/>
      <c r="D683" s="196" t="s">
        <v>163</v>
      </c>
      <c r="E683" s="209" t="s">
        <v>5</v>
      </c>
      <c r="F683" s="210" t="s">
        <v>1418</v>
      </c>
      <c r="H683" s="211">
        <v>1.35</v>
      </c>
      <c r="I683" s="212"/>
      <c r="L683" s="208"/>
      <c r="M683" s="213"/>
      <c r="N683" s="214"/>
      <c r="O683" s="214"/>
      <c r="P683" s="214"/>
      <c r="Q683" s="214"/>
      <c r="R683" s="214"/>
      <c r="S683" s="214"/>
      <c r="T683" s="215"/>
      <c r="AT683" s="209" t="s">
        <v>163</v>
      </c>
      <c r="AU683" s="209" t="s">
        <v>89</v>
      </c>
      <c r="AV683" s="13" t="s">
        <v>89</v>
      </c>
      <c r="AW683" s="13" t="s">
        <v>42</v>
      </c>
      <c r="AX683" s="13" t="s">
        <v>82</v>
      </c>
      <c r="AY683" s="209" t="s">
        <v>152</v>
      </c>
    </row>
    <row r="684" spans="2:65" s="12" customFormat="1">
      <c r="B684" s="200"/>
      <c r="D684" s="196" t="s">
        <v>163</v>
      </c>
      <c r="E684" s="201" t="s">
        <v>5</v>
      </c>
      <c r="F684" s="202" t="s">
        <v>1434</v>
      </c>
      <c r="H684" s="203" t="s">
        <v>5</v>
      </c>
      <c r="I684" s="204"/>
      <c r="L684" s="200"/>
      <c r="M684" s="205"/>
      <c r="N684" s="206"/>
      <c r="O684" s="206"/>
      <c r="P684" s="206"/>
      <c r="Q684" s="206"/>
      <c r="R684" s="206"/>
      <c r="S684" s="206"/>
      <c r="T684" s="207"/>
      <c r="AT684" s="203" t="s">
        <v>163</v>
      </c>
      <c r="AU684" s="203" t="s">
        <v>89</v>
      </c>
      <c r="AV684" s="12" t="s">
        <v>45</v>
      </c>
      <c r="AW684" s="12" t="s">
        <v>42</v>
      </c>
      <c r="AX684" s="12" t="s">
        <v>82</v>
      </c>
      <c r="AY684" s="203" t="s">
        <v>152</v>
      </c>
    </row>
    <row r="685" spans="2:65" s="13" customFormat="1">
      <c r="B685" s="208"/>
      <c r="D685" s="196" t="s">
        <v>163</v>
      </c>
      <c r="E685" s="209" t="s">
        <v>5</v>
      </c>
      <c r="F685" s="210" t="s">
        <v>1435</v>
      </c>
      <c r="H685" s="211">
        <v>0.67300000000000004</v>
      </c>
      <c r="I685" s="212"/>
      <c r="L685" s="208"/>
      <c r="M685" s="213"/>
      <c r="N685" s="214"/>
      <c r="O685" s="214"/>
      <c r="P685" s="214"/>
      <c r="Q685" s="214"/>
      <c r="R685" s="214"/>
      <c r="S685" s="214"/>
      <c r="T685" s="215"/>
      <c r="AT685" s="209" t="s">
        <v>163</v>
      </c>
      <c r="AU685" s="209" t="s">
        <v>89</v>
      </c>
      <c r="AV685" s="13" t="s">
        <v>89</v>
      </c>
      <c r="AW685" s="13" t="s">
        <v>42</v>
      </c>
      <c r="AX685" s="13" t="s">
        <v>82</v>
      </c>
      <c r="AY685" s="209" t="s">
        <v>152</v>
      </c>
    </row>
    <row r="686" spans="2:65" s="14" customFormat="1">
      <c r="B686" s="216"/>
      <c r="D686" s="196" t="s">
        <v>163</v>
      </c>
      <c r="E686" s="217" t="s">
        <v>5</v>
      </c>
      <c r="F686" s="218" t="s">
        <v>1428</v>
      </c>
      <c r="H686" s="219">
        <v>18.943000000000001</v>
      </c>
      <c r="I686" s="220"/>
      <c r="L686" s="216"/>
      <c r="M686" s="221"/>
      <c r="N686" s="222"/>
      <c r="O686" s="222"/>
      <c r="P686" s="222"/>
      <c r="Q686" s="222"/>
      <c r="R686" s="222"/>
      <c r="S686" s="222"/>
      <c r="T686" s="223"/>
      <c r="AT686" s="217" t="s">
        <v>163</v>
      </c>
      <c r="AU686" s="217" t="s">
        <v>89</v>
      </c>
      <c r="AV686" s="14" t="s">
        <v>169</v>
      </c>
      <c r="AW686" s="14" t="s">
        <v>42</v>
      </c>
      <c r="AX686" s="14" t="s">
        <v>82</v>
      </c>
      <c r="AY686" s="217" t="s">
        <v>152</v>
      </c>
    </row>
    <row r="687" spans="2:65" s="15" customFormat="1">
      <c r="B687" s="224"/>
      <c r="D687" s="225" t="s">
        <v>163</v>
      </c>
      <c r="E687" s="226" t="s">
        <v>5</v>
      </c>
      <c r="F687" s="227" t="s">
        <v>170</v>
      </c>
      <c r="H687" s="228">
        <v>22.016999999999999</v>
      </c>
      <c r="I687" s="229"/>
      <c r="L687" s="224"/>
      <c r="M687" s="230"/>
      <c r="N687" s="231"/>
      <c r="O687" s="231"/>
      <c r="P687" s="231"/>
      <c r="Q687" s="231"/>
      <c r="R687" s="231"/>
      <c r="S687" s="231"/>
      <c r="T687" s="232"/>
      <c r="AT687" s="233" t="s">
        <v>163</v>
      </c>
      <c r="AU687" s="233" t="s">
        <v>89</v>
      </c>
      <c r="AV687" s="15" t="s">
        <v>159</v>
      </c>
      <c r="AW687" s="15" t="s">
        <v>42</v>
      </c>
      <c r="AX687" s="15" t="s">
        <v>45</v>
      </c>
      <c r="AY687" s="233" t="s">
        <v>152</v>
      </c>
    </row>
    <row r="688" spans="2:65" s="1" customFormat="1" ht="22.5" customHeight="1">
      <c r="B688" s="183"/>
      <c r="C688" s="184" t="s">
        <v>1436</v>
      </c>
      <c r="D688" s="184" t="s">
        <v>154</v>
      </c>
      <c r="E688" s="185" t="s">
        <v>1437</v>
      </c>
      <c r="F688" s="186" t="s">
        <v>1438</v>
      </c>
      <c r="G688" s="187" t="s">
        <v>247</v>
      </c>
      <c r="H688" s="188">
        <v>22.016999999999999</v>
      </c>
      <c r="I688" s="189"/>
      <c r="J688" s="190">
        <f>ROUND(I688*H688,2)</f>
        <v>0</v>
      </c>
      <c r="K688" s="186" t="s">
        <v>158</v>
      </c>
      <c r="L688" s="43"/>
      <c r="M688" s="191" t="s">
        <v>5</v>
      </c>
      <c r="N688" s="192" t="s">
        <v>53</v>
      </c>
      <c r="O688" s="44"/>
      <c r="P688" s="193">
        <f>O688*H688</f>
        <v>0</v>
      </c>
      <c r="Q688" s="193">
        <v>2.9999999999999997E-4</v>
      </c>
      <c r="R688" s="193">
        <f>Q688*H688</f>
        <v>6.6050999999999992E-3</v>
      </c>
      <c r="S688" s="193">
        <v>0</v>
      </c>
      <c r="T688" s="194">
        <f>S688*H688</f>
        <v>0</v>
      </c>
      <c r="AR688" s="25" t="s">
        <v>259</v>
      </c>
      <c r="AT688" s="25" t="s">
        <v>154</v>
      </c>
      <c r="AU688" s="25" t="s">
        <v>89</v>
      </c>
      <c r="AY688" s="25" t="s">
        <v>152</v>
      </c>
      <c r="BE688" s="195">
        <f>IF(N688="základní",J688,0)</f>
        <v>0</v>
      </c>
      <c r="BF688" s="195">
        <f>IF(N688="snížená",J688,0)</f>
        <v>0</v>
      </c>
      <c r="BG688" s="195">
        <f>IF(N688="zákl. přenesená",J688,0)</f>
        <v>0</v>
      </c>
      <c r="BH688" s="195">
        <f>IF(N688="sníž. přenesená",J688,0)</f>
        <v>0</v>
      </c>
      <c r="BI688" s="195">
        <f>IF(N688="nulová",J688,0)</f>
        <v>0</v>
      </c>
      <c r="BJ688" s="25" t="s">
        <v>45</v>
      </c>
      <c r="BK688" s="195">
        <f>ROUND(I688*H688,2)</f>
        <v>0</v>
      </c>
      <c r="BL688" s="25" t="s">
        <v>259</v>
      </c>
      <c r="BM688" s="25" t="s">
        <v>1439</v>
      </c>
    </row>
    <row r="689" spans="2:65" s="1" customFormat="1" ht="40.5">
      <c r="B689" s="43"/>
      <c r="D689" s="225" t="s">
        <v>161</v>
      </c>
      <c r="F689" s="236" t="s">
        <v>1440</v>
      </c>
      <c r="I689" s="198"/>
      <c r="L689" s="43"/>
      <c r="M689" s="199"/>
      <c r="N689" s="44"/>
      <c r="O689" s="44"/>
      <c r="P689" s="44"/>
      <c r="Q689" s="44"/>
      <c r="R689" s="44"/>
      <c r="S689" s="44"/>
      <c r="T689" s="72"/>
      <c r="AT689" s="25" t="s">
        <v>161</v>
      </c>
      <c r="AU689" s="25" t="s">
        <v>89</v>
      </c>
    </row>
    <row r="690" spans="2:65" s="1" customFormat="1" ht="22.5" customHeight="1">
      <c r="B690" s="183"/>
      <c r="C690" s="184" t="s">
        <v>1441</v>
      </c>
      <c r="D690" s="184" t="s">
        <v>154</v>
      </c>
      <c r="E690" s="185" t="s">
        <v>1442</v>
      </c>
      <c r="F690" s="186" t="s">
        <v>1443</v>
      </c>
      <c r="G690" s="187" t="s">
        <v>293</v>
      </c>
      <c r="H690" s="188">
        <v>197</v>
      </c>
      <c r="I690" s="189"/>
      <c r="J690" s="190">
        <f>ROUND(I690*H690,2)</f>
        <v>0</v>
      </c>
      <c r="K690" s="186" t="s">
        <v>158</v>
      </c>
      <c r="L690" s="43"/>
      <c r="M690" s="191" t="s">
        <v>5</v>
      </c>
      <c r="N690" s="192" t="s">
        <v>53</v>
      </c>
      <c r="O690" s="44"/>
      <c r="P690" s="193">
        <f>O690*H690</f>
        <v>0</v>
      </c>
      <c r="Q690" s="193">
        <v>0</v>
      </c>
      <c r="R690" s="193">
        <f>Q690*H690</f>
        <v>0</v>
      </c>
      <c r="S690" s="193">
        <v>0</v>
      </c>
      <c r="T690" s="194">
        <f>S690*H690</f>
        <v>0</v>
      </c>
      <c r="AR690" s="25" t="s">
        <v>259</v>
      </c>
      <c r="AT690" s="25" t="s">
        <v>154</v>
      </c>
      <c r="AU690" s="25" t="s">
        <v>89</v>
      </c>
      <c r="AY690" s="25" t="s">
        <v>152</v>
      </c>
      <c r="BE690" s="195">
        <f>IF(N690="základní",J690,0)</f>
        <v>0</v>
      </c>
      <c r="BF690" s="195">
        <f>IF(N690="snížená",J690,0)</f>
        <v>0</v>
      </c>
      <c r="BG690" s="195">
        <f>IF(N690="zákl. přenesená",J690,0)</f>
        <v>0</v>
      </c>
      <c r="BH690" s="195">
        <f>IF(N690="sníž. přenesená",J690,0)</f>
        <v>0</v>
      </c>
      <c r="BI690" s="195">
        <f>IF(N690="nulová",J690,0)</f>
        <v>0</v>
      </c>
      <c r="BJ690" s="25" t="s">
        <v>45</v>
      </c>
      <c r="BK690" s="195">
        <f>ROUND(I690*H690,2)</f>
        <v>0</v>
      </c>
      <c r="BL690" s="25" t="s">
        <v>259</v>
      </c>
      <c r="BM690" s="25" t="s">
        <v>1444</v>
      </c>
    </row>
    <row r="691" spans="2:65" s="1" customFormat="1" ht="40.5">
      <c r="B691" s="43"/>
      <c r="D691" s="196" t="s">
        <v>161</v>
      </c>
      <c r="F691" s="197" t="s">
        <v>1440</v>
      </c>
      <c r="I691" s="198"/>
      <c r="L691" s="43"/>
      <c r="M691" s="199"/>
      <c r="N691" s="44"/>
      <c r="O691" s="44"/>
      <c r="P691" s="44"/>
      <c r="Q691" s="44"/>
      <c r="R691" s="44"/>
      <c r="S691" s="44"/>
      <c r="T691" s="72"/>
      <c r="AT691" s="25" t="s">
        <v>161</v>
      </c>
      <c r="AU691" s="25" t="s">
        <v>89</v>
      </c>
    </row>
    <row r="692" spans="2:65" s="13" customFormat="1">
      <c r="B692" s="208"/>
      <c r="D692" s="196" t="s">
        <v>163</v>
      </c>
      <c r="E692" s="209" t="s">
        <v>5</v>
      </c>
      <c r="F692" s="210" t="s">
        <v>1445</v>
      </c>
      <c r="H692" s="211">
        <v>12</v>
      </c>
      <c r="I692" s="212"/>
      <c r="L692" s="208"/>
      <c r="M692" s="213"/>
      <c r="N692" s="214"/>
      <c r="O692" s="214"/>
      <c r="P692" s="214"/>
      <c r="Q692" s="214"/>
      <c r="R692" s="214"/>
      <c r="S692" s="214"/>
      <c r="T692" s="215"/>
      <c r="AT692" s="209" t="s">
        <v>163</v>
      </c>
      <c r="AU692" s="209" t="s">
        <v>89</v>
      </c>
      <c r="AV692" s="13" t="s">
        <v>89</v>
      </c>
      <c r="AW692" s="13" t="s">
        <v>42</v>
      </c>
      <c r="AX692" s="13" t="s">
        <v>82</v>
      </c>
      <c r="AY692" s="209" t="s">
        <v>152</v>
      </c>
    </row>
    <row r="693" spans="2:65" s="14" customFormat="1">
      <c r="B693" s="216"/>
      <c r="D693" s="196" t="s">
        <v>163</v>
      </c>
      <c r="E693" s="217" t="s">
        <v>5</v>
      </c>
      <c r="F693" s="218" t="s">
        <v>1427</v>
      </c>
      <c r="H693" s="219">
        <v>12</v>
      </c>
      <c r="I693" s="220"/>
      <c r="L693" s="216"/>
      <c r="M693" s="221"/>
      <c r="N693" s="222"/>
      <c r="O693" s="222"/>
      <c r="P693" s="222"/>
      <c r="Q693" s="222"/>
      <c r="R693" s="222"/>
      <c r="S693" s="222"/>
      <c r="T693" s="223"/>
      <c r="AT693" s="217" t="s">
        <v>163</v>
      </c>
      <c r="AU693" s="217" t="s">
        <v>89</v>
      </c>
      <c r="AV693" s="14" t="s">
        <v>169</v>
      </c>
      <c r="AW693" s="14" t="s">
        <v>42</v>
      </c>
      <c r="AX693" s="14" t="s">
        <v>82</v>
      </c>
      <c r="AY693" s="217" t="s">
        <v>152</v>
      </c>
    </row>
    <row r="694" spans="2:65" s="13" customFormat="1">
      <c r="B694" s="208"/>
      <c r="D694" s="196" t="s">
        <v>163</v>
      </c>
      <c r="E694" s="209" t="s">
        <v>5</v>
      </c>
      <c r="F694" s="210" t="s">
        <v>1446</v>
      </c>
      <c r="H694" s="211">
        <v>185</v>
      </c>
      <c r="I694" s="212"/>
      <c r="L694" s="208"/>
      <c r="M694" s="213"/>
      <c r="N694" s="214"/>
      <c r="O694" s="214"/>
      <c r="P694" s="214"/>
      <c r="Q694" s="214"/>
      <c r="R694" s="214"/>
      <c r="S694" s="214"/>
      <c r="T694" s="215"/>
      <c r="AT694" s="209" t="s">
        <v>163</v>
      </c>
      <c r="AU694" s="209" t="s">
        <v>89</v>
      </c>
      <c r="AV694" s="13" t="s">
        <v>89</v>
      </c>
      <c r="AW694" s="13" t="s">
        <v>42</v>
      </c>
      <c r="AX694" s="13" t="s">
        <v>82</v>
      </c>
      <c r="AY694" s="209" t="s">
        <v>152</v>
      </c>
    </row>
    <row r="695" spans="2:65" s="14" customFormat="1">
      <c r="B695" s="216"/>
      <c r="D695" s="196" t="s">
        <v>163</v>
      </c>
      <c r="E695" s="217" t="s">
        <v>5</v>
      </c>
      <c r="F695" s="218" t="s">
        <v>1428</v>
      </c>
      <c r="H695" s="219">
        <v>185</v>
      </c>
      <c r="I695" s="220"/>
      <c r="L695" s="216"/>
      <c r="M695" s="221"/>
      <c r="N695" s="222"/>
      <c r="O695" s="222"/>
      <c r="P695" s="222"/>
      <c r="Q695" s="222"/>
      <c r="R695" s="222"/>
      <c r="S695" s="222"/>
      <c r="T695" s="223"/>
      <c r="AT695" s="217" t="s">
        <v>163</v>
      </c>
      <c r="AU695" s="217" t="s">
        <v>89</v>
      </c>
      <c r="AV695" s="14" t="s">
        <v>169</v>
      </c>
      <c r="AW695" s="14" t="s">
        <v>42</v>
      </c>
      <c r="AX695" s="14" t="s">
        <v>82</v>
      </c>
      <c r="AY695" s="217" t="s">
        <v>152</v>
      </c>
    </row>
    <row r="696" spans="2:65" s="15" customFormat="1">
      <c r="B696" s="224"/>
      <c r="D696" s="225" t="s">
        <v>163</v>
      </c>
      <c r="E696" s="226" t="s">
        <v>5</v>
      </c>
      <c r="F696" s="227" t="s">
        <v>170</v>
      </c>
      <c r="H696" s="228">
        <v>197</v>
      </c>
      <c r="I696" s="229"/>
      <c r="L696" s="224"/>
      <c r="M696" s="230"/>
      <c r="N696" s="231"/>
      <c r="O696" s="231"/>
      <c r="P696" s="231"/>
      <c r="Q696" s="231"/>
      <c r="R696" s="231"/>
      <c r="S696" s="231"/>
      <c r="T696" s="232"/>
      <c r="AT696" s="233" t="s">
        <v>163</v>
      </c>
      <c r="AU696" s="233" t="s">
        <v>89</v>
      </c>
      <c r="AV696" s="15" t="s">
        <v>159</v>
      </c>
      <c r="AW696" s="15" t="s">
        <v>42</v>
      </c>
      <c r="AX696" s="15" t="s">
        <v>45</v>
      </c>
      <c r="AY696" s="233" t="s">
        <v>152</v>
      </c>
    </row>
    <row r="697" spans="2:65" s="1" customFormat="1" ht="22.5" customHeight="1">
      <c r="B697" s="183"/>
      <c r="C697" s="184" t="s">
        <v>1447</v>
      </c>
      <c r="D697" s="184" t="s">
        <v>154</v>
      </c>
      <c r="E697" s="185" t="s">
        <v>1448</v>
      </c>
      <c r="F697" s="186" t="s">
        <v>1449</v>
      </c>
      <c r="G697" s="187" t="s">
        <v>247</v>
      </c>
      <c r="H697" s="188">
        <v>21.09</v>
      </c>
      <c r="I697" s="189"/>
      <c r="J697" s="190">
        <f>ROUND(I697*H697,2)</f>
        <v>0</v>
      </c>
      <c r="K697" s="186" t="s">
        <v>158</v>
      </c>
      <c r="L697" s="43"/>
      <c r="M697" s="191" t="s">
        <v>5</v>
      </c>
      <c r="N697" s="192" t="s">
        <v>53</v>
      </c>
      <c r="O697" s="44"/>
      <c r="P697" s="193">
        <f>O697*H697</f>
        <v>0</v>
      </c>
      <c r="Q697" s="193">
        <v>7.1500000000000001E-3</v>
      </c>
      <c r="R697" s="193">
        <f>Q697*H697</f>
        <v>0.1507935</v>
      </c>
      <c r="S697" s="193">
        <v>0</v>
      </c>
      <c r="T697" s="194">
        <f>S697*H697</f>
        <v>0</v>
      </c>
      <c r="AR697" s="25" t="s">
        <v>259</v>
      </c>
      <c r="AT697" s="25" t="s">
        <v>154</v>
      </c>
      <c r="AU697" s="25" t="s">
        <v>89</v>
      </c>
      <c r="AY697" s="25" t="s">
        <v>152</v>
      </c>
      <c r="BE697" s="195">
        <f>IF(N697="základní",J697,0)</f>
        <v>0</v>
      </c>
      <c r="BF697" s="195">
        <f>IF(N697="snížená",J697,0)</f>
        <v>0</v>
      </c>
      <c r="BG697" s="195">
        <f>IF(N697="zákl. přenesená",J697,0)</f>
        <v>0</v>
      </c>
      <c r="BH697" s="195">
        <f>IF(N697="sníž. přenesená",J697,0)</f>
        <v>0</v>
      </c>
      <c r="BI697" s="195">
        <f>IF(N697="nulová",J697,0)</f>
        <v>0</v>
      </c>
      <c r="BJ697" s="25" t="s">
        <v>45</v>
      </c>
      <c r="BK697" s="195">
        <f>ROUND(I697*H697,2)</f>
        <v>0</v>
      </c>
      <c r="BL697" s="25" t="s">
        <v>259</v>
      </c>
      <c r="BM697" s="25" t="s">
        <v>1450</v>
      </c>
    </row>
    <row r="698" spans="2:65" s="1" customFormat="1" ht="27">
      <c r="B698" s="43"/>
      <c r="D698" s="196" t="s">
        <v>161</v>
      </c>
      <c r="F698" s="197" t="s">
        <v>1451</v>
      </c>
      <c r="I698" s="198"/>
      <c r="L698" s="43"/>
      <c r="M698" s="199"/>
      <c r="N698" s="44"/>
      <c r="O698" s="44"/>
      <c r="P698" s="44"/>
      <c r="Q698" s="44"/>
      <c r="R698" s="44"/>
      <c r="S698" s="44"/>
      <c r="T698" s="72"/>
      <c r="AT698" s="25" t="s">
        <v>161</v>
      </c>
      <c r="AU698" s="25" t="s">
        <v>89</v>
      </c>
    </row>
    <row r="699" spans="2:65" s="13" customFormat="1">
      <c r="B699" s="208"/>
      <c r="D699" s="196" t="s">
        <v>163</v>
      </c>
      <c r="E699" s="209" t="s">
        <v>5</v>
      </c>
      <c r="F699" s="210" t="s">
        <v>1425</v>
      </c>
      <c r="H699" s="211">
        <v>2.82</v>
      </c>
      <c r="I699" s="212"/>
      <c r="L699" s="208"/>
      <c r="M699" s="213"/>
      <c r="N699" s="214"/>
      <c r="O699" s="214"/>
      <c r="P699" s="214"/>
      <c r="Q699" s="214"/>
      <c r="R699" s="214"/>
      <c r="S699" s="214"/>
      <c r="T699" s="215"/>
      <c r="AT699" s="209" t="s">
        <v>163</v>
      </c>
      <c r="AU699" s="209" t="s">
        <v>89</v>
      </c>
      <c r="AV699" s="13" t="s">
        <v>89</v>
      </c>
      <c r="AW699" s="13" t="s">
        <v>42</v>
      </c>
      <c r="AX699" s="13" t="s">
        <v>82</v>
      </c>
      <c r="AY699" s="209" t="s">
        <v>152</v>
      </c>
    </row>
    <row r="700" spans="2:65" s="14" customFormat="1">
      <c r="B700" s="216"/>
      <c r="D700" s="196" t="s">
        <v>163</v>
      </c>
      <c r="E700" s="217" t="s">
        <v>5</v>
      </c>
      <c r="F700" s="218" t="s">
        <v>1452</v>
      </c>
      <c r="H700" s="219">
        <v>2.82</v>
      </c>
      <c r="I700" s="220"/>
      <c r="L700" s="216"/>
      <c r="M700" s="221"/>
      <c r="N700" s="222"/>
      <c r="O700" s="222"/>
      <c r="P700" s="222"/>
      <c r="Q700" s="222"/>
      <c r="R700" s="222"/>
      <c r="S700" s="222"/>
      <c r="T700" s="223"/>
      <c r="AT700" s="217" t="s">
        <v>163</v>
      </c>
      <c r="AU700" s="217" t="s">
        <v>89</v>
      </c>
      <c r="AV700" s="14" t="s">
        <v>169</v>
      </c>
      <c r="AW700" s="14" t="s">
        <v>42</v>
      </c>
      <c r="AX700" s="14" t="s">
        <v>82</v>
      </c>
      <c r="AY700" s="217" t="s">
        <v>152</v>
      </c>
    </row>
    <row r="701" spans="2:65" s="13" customFormat="1">
      <c r="B701" s="208"/>
      <c r="D701" s="196" t="s">
        <v>163</v>
      </c>
      <c r="E701" s="209" t="s">
        <v>5</v>
      </c>
      <c r="F701" s="210" t="s">
        <v>1079</v>
      </c>
      <c r="H701" s="211">
        <v>16.920000000000002</v>
      </c>
      <c r="I701" s="212"/>
      <c r="L701" s="208"/>
      <c r="M701" s="213"/>
      <c r="N701" s="214"/>
      <c r="O701" s="214"/>
      <c r="P701" s="214"/>
      <c r="Q701" s="214"/>
      <c r="R701" s="214"/>
      <c r="S701" s="214"/>
      <c r="T701" s="215"/>
      <c r="AT701" s="209" t="s">
        <v>163</v>
      </c>
      <c r="AU701" s="209" t="s">
        <v>89</v>
      </c>
      <c r="AV701" s="13" t="s">
        <v>89</v>
      </c>
      <c r="AW701" s="13" t="s">
        <v>42</v>
      </c>
      <c r="AX701" s="13" t="s">
        <v>82</v>
      </c>
      <c r="AY701" s="209" t="s">
        <v>152</v>
      </c>
    </row>
    <row r="702" spans="2:65" s="13" customFormat="1">
      <c r="B702" s="208"/>
      <c r="D702" s="196" t="s">
        <v>163</v>
      </c>
      <c r="E702" s="209" t="s">
        <v>5</v>
      </c>
      <c r="F702" s="210" t="s">
        <v>1080</v>
      </c>
      <c r="H702" s="211">
        <v>1.35</v>
      </c>
      <c r="I702" s="212"/>
      <c r="L702" s="208"/>
      <c r="M702" s="213"/>
      <c r="N702" s="214"/>
      <c r="O702" s="214"/>
      <c r="P702" s="214"/>
      <c r="Q702" s="214"/>
      <c r="R702" s="214"/>
      <c r="S702" s="214"/>
      <c r="T702" s="215"/>
      <c r="AT702" s="209" t="s">
        <v>163</v>
      </c>
      <c r="AU702" s="209" t="s">
        <v>89</v>
      </c>
      <c r="AV702" s="13" t="s">
        <v>89</v>
      </c>
      <c r="AW702" s="13" t="s">
        <v>42</v>
      </c>
      <c r="AX702" s="13" t="s">
        <v>82</v>
      </c>
      <c r="AY702" s="209" t="s">
        <v>152</v>
      </c>
    </row>
    <row r="703" spans="2:65" s="14" customFormat="1">
      <c r="B703" s="216"/>
      <c r="D703" s="196" t="s">
        <v>163</v>
      </c>
      <c r="E703" s="217" t="s">
        <v>5</v>
      </c>
      <c r="F703" s="218" t="s">
        <v>1428</v>
      </c>
      <c r="H703" s="219">
        <v>18.27</v>
      </c>
      <c r="I703" s="220"/>
      <c r="L703" s="216"/>
      <c r="M703" s="221"/>
      <c r="N703" s="222"/>
      <c r="O703" s="222"/>
      <c r="P703" s="222"/>
      <c r="Q703" s="222"/>
      <c r="R703" s="222"/>
      <c r="S703" s="222"/>
      <c r="T703" s="223"/>
      <c r="AT703" s="217" t="s">
        <v>163</v>
      </c>
      <c r="AU703" s="217" t="s">
        <v>89</v>
      </c>
      <c r="AV703" s="14" t="s">
        <v>169</v>
      </c>
      <c r="AW703" s="14" t="s">
        <v>42</v>
      </c>
      <c r="AX703" s="14" t="s">
        <v>82</v>
      </c>
      <c r="AY703" s="217" t="s">
        <v>152</v>
      </c>
    </row>
    <row r="704" spans="2:65" s="15" customFormat="1">
      <c r="B704" s="224"/>
      <c r="D704" s="225" t="s">
        <v>163</v>
      </c>
      <c r="E704" s="226" t="s">
        <v>5</v>
      </c>
      <c r="F704" s="227" t="s">
        <v>170</v>
      </c>
      <c r="H704" s="228">
        <v>21.09</v>
      </c>
      <c r="I704" s="229"/>
      <c r="L704" s="224"/>
      <c r="M704" s="230"/>
      <c r="N704" s="231"/>
      <c r="O704" s="231"/>
      <c r="P704" s="231"/>
      <c r="Q704" s="231"/>
      <c r="R704" s="231"/>
      <c r="S704" s="231"/>
      <c r="T704" s="232"/>
      <c r="AT704" s="233" t="s">
        <v>163</v>
      </c>
      <c r="AU704" s="233" t="s">
        <v>89</v>
      </c>
      <c r="AV704" s="15" t="s">
        <v>159</v>
      </c>
      <c r="AW704" s="15" t="s">
        <v>42</v>
      </c>
      <c r="AX704" s="15" t="s">
        <v>45</v>
      </c>
      <c r="AY704" s="233" t="s">
        <v>152</v>
      </c>
    </row>
    <row r="705" spans="2:65" s="1" customFormat="1" ht="31.5" customHeight="1">
      <c r="B705" s="183"/>
      <c r="C705" s="184" t="s">
        <v>1453</v>
      </c>
      <c r="D705" s="184" t="s">
        <v>154</v>
      </c>
      <c r="E705" s="185" t="s">
        <v>1454</v>
      </c>
      <c r="F705" s="186" t="s">
        <v>1455</v>
      </c>
      <c r="G705" s="187" t="s">
        <v>247</v>
      </c>
      <c r="H705" s="188">
        <v>21.09</v>
      </c>
      <c r="I705" s="189"/>
      <c r="J705" s="190">
        <f>ROUND(I705*H705,2)</f>
        <v>0</v>
      </c>
      <c r="K705" s="186" t="s">
        <v>158</v>
      </c>
      <c r="L705" s="43"/>
      <c r="M705" s="191" t="s">
        <v>5</v>
      </c>
      <c r="N705" s="192" t="s">
        <v>53</v>
      </c>
      <c r="O705" s="44"/>
      <c r="P705" s="193">
        <f>O705*H705</f>
        <v>0</v>
      </c>
      <c r="Q705" s="193">
        <v>1.7899999999999999E-3</v>
      </c>
      <c r="R705" s="193">
        <f>Q705*H705</f>
        <v>3.7751099999999996E-2</v>
      </c>
      <c r="S705" s="193">
        <v>0</v>
      </c>
      <c r="T705" s="194">
        <f>S705*H705</f>
        <v>0</v>
      </c>
      <c r="AR705" s="25" t="s">
        <v>259</v>
      </c>
      <c r="AT705" s="25" t="s">
        <v>154</v>
      </c>
      <c r="AU705" s="25" t="s">
        <v>89</v>
      </c>
      <c r="AY705" s="25" t="s">
        <v>152</v>
      </c>
      <c r="BE705" s="195">
        <f>IF(N705="základní",J705,0)</f>
        <v>0</v>
      </c>
      <c r="BF705" s="195">
        <f>IF(N705="snížená",J705,0)</f>
        <v>0</v>
      </c>
      <c r="BG705" s="195">
        <f>IF(N705="zákl. přenesená",J705,0)</f>
        <v>0</v>
      </c>
      <c r="BH705" s="195">
        <f>IF(N705="sníž. přenesená",J705,0)</f>
        <v>0</v>
      </c>
      <c r="BI705" s="195">
        <f>IF(N705="nulová",J705,0)</f>
        <v>0</v>
      </c>
      <c r="BJ705" s="25" t="s">
        <v>45</v>
      </c>
      <c r="BK705" s="195">
        <f>ROUND(I705*H705,2)</f>
        <v>0</v>
      </c>
      <c r="BL705" s="25" t="s">
        <v>259</v>
      </c>
      <c r="BM705" s="25" t="s">
        <v>1456</v>
      </c>
    </row>
    <row r="706" spans="2:65" s="1" customFormat="1" ht="27">
      <c r="B706" s="43"/>
      <c r="D706" s="225" t="s">
        <v>161</v>
      </c>
      <c r="F706" s="236" t="s">
        <v>1451</v>
      </c>
      <c r="I706" s="198"/>
      <c r="L706" s="43"/>
      <c r="M706" s="199"/>
      <c r="N706" s="44"/>
      <c r="O706" s="44"/>
      <c r="P706" s="44"/>
      <c r="Q706" s="44"/>
      <c r="R706" s="44"/>
      <c r="S706" s="44"/>
      <c r="T706" s="72"/>
      <c r="AT706" s="25" t="s">
        <v>161</v>
      </c>
      <c r="AU706" s="25" t="s">
        <v>89</v>
      </c>
    </row>
    <row r="707" spans="2:65" s="1" customFormat="1" ht="31.5" customHeight="1">
      <c r="B707" s="183"/>
      <c r="C707" s="184" t="s">
        <v>1457</v>
      </c>
      <c r="D707" s="184" t="s">
        <v>154</v>
      </c>
      <c r="E707" s="185" t="s">
        <v>1458</v>
      </c>
      <c r="F707" s="186" t="s">
        <v>1459</v>
      </c>
      <c r="G707" s="187" t="s">
        <v>193</v>
      </c>
      <c r="H707" s="188">
        <v>0.80700000000000005</v>
      </c>
      <c r="I707" s="189"/>
      <c r="J707" s="190">
        <f>ROUND(I707*H707,2)</f>
        <v>0</v>
      </c>
      <c r="K707" s="186" t="s">
        <v>158</v>
      </c>
      <c r="L707" s="43"/>
      <c r="M707" s="191" t="s">
        <v>5</v>
      </c>
      <c r="N707" s="192" t="s">
        <v>53</v>
      </c>
      <c r="O707" s="44"/>
      <c r="P707" s="193">
        <f>O707*H707</f>
        <v>0</v>
      </c>
      <c r="Q707" s="193">
        <v>0</v>
      </c>
      <c r="R707" s="193">
        <f>Q707*H707</f>
        <v>0</v>
      </c>
      <c r="S707" s="193">
        <v>0</v>
      </c>
      <c r="T707" s="194">
        <f>S707*H707</f>
        <v>0</v>
      </c>
      <c r="AR707" s="25" t="s">
        <v>259</v>
      </c>
      <c r="AT707" s="25" t="s">
        <v>154</v>
      </c>
      <c r="AU707" s="25" t="s">
        <v>89</v>
      </c>
      <c r="AY707" s="25" t="s">
        <v>152</v>
      </c>
      <c r="BE707" s="195">
        <f>IF(N707="základní",J707,0)</f>
        <v>0</v>
      </c>
      <c r="BF707" s="195">
        <f>IF(N707="snížená",J707,0)</f>
        <v>0</v>
      </c>
      <c r="BG707" s="195">
        <f>IF(N707="zákl. přenesená",J707,0)</f>
        <v>0</v>
      </c>
      <c r="BH707" s="195">
        <f>IF(N707="sníž. přenesená",J707,0)</f>
        <v>0</v>
      </c>
      <c r="BI707" s="195">
        <f>IF(N707="nulová",J707,0)</f>
        <v>0</v>
      </c>
      <c r="BJ707" s="25" t="s">
        <v>45</v>
      </c>
      <c r="BK707" s="195">
        <f>ROUND(I707*H707,2)</f>
        <v>0</v>
      </c>
      <c r="BL707" s="25" t="s">
        <v>259</v>
      </c>
      <c r="BM707" s="25" t="s">
        <v>1460</v>
      </c>
    </row>
    <row r="708" spans="2:65" s="1" customFormat="1" ht="121.5">
      <c r="B708" s="43"/>
      <c r="D708" s="225" t="s">
        <v>161</v>
      </c>
      <c r="F708" s="236" t="s">
        <v>684</v>
      </c>
      <c r="I708" s="198"/>
      <c r="L708" s="43"/>
      <c r="M708" s="199"/>
      <c r="N708" s="44"/>
      <c r="O708" s="44"/>
      <c r="P708" s="44"/>
      <c r="Q708" s="44"/>
      <c r="R708" s="44"/>
      <c r="S708" s="44"/>
      <c r="T708" s="72"/>
      <c r="AT708" s="25" t="s">
        <v>161</v>
      </c>
      <c r="AU708" s="25" t="s">
        <v>89</v>
      </c>
    </row>
    <row r="709" spans="2:65" s="1" customFormat="1" ht="44.25" customHeight="1">
      <c r="B709" s="183"/>
      <c r="C709" s="184" t="s">
        <v>1461</v>
      </c>
      <c r="D709" s="184" t="s">
        <v>154</v>
      </c>
      <c r="E709" s="185" t="s">
        <v>1462</v>
      </c>
      <c r="F709" s="186" t="s">
        <v>1463</v>
      </c>
      <c r="G709" s="187" t="s">
        <v>193</v>
      </c>
      <c r="H709" s="188">
        <v>0.80700000000000005</v>
      </c>
      <c r="I709" s="189"/>
      <c r="J709" s="190">
        <f>ROUND(I709*H709,2)</f>
        <v>0</v>
      </c>
      <c r="K709" s="186" t="s">
        <v>158</v>
      </c>
      <c r="L709" s="43"/>
      <c r="M709" s="191" t="s">
        <v>5</v>
      </c>
      <c r="N709" s="192" t="s">
        <v>53</v>
      </c>
      <c r="O709" s="44"/>
      <c r="P709" s="193">
        <f>O709*H709</f>
        <v>0</v>
      </c>
      <c r="Q709" s="193">
        <v>0</v>
      </c>
      <c r="R709" s="193">
        <f>Q709*H709</f>
        <v>0</v>
      </c>
      <c r="S709" s="193">
        <v>0</v>
      </c>
      <c r="T709" s="194">
        <f>S709*H709</f>
        <v>0</v>
      </c>
      <c r="AR709" s="25" t="s">
        <v>259</v>
      </c>
      <c r="AT709" s="25" t="s">
        <v>154</v>
      </c>
      <c r="AU709" s="25" t="s">
        <v>89</v>
      </c>
      <c r="AY709" s="25" t="s">
        <v>152</v>
      </c>
      <c r="BE709" s="195">
        <f>IF(N709="základní",J709,0)</f>
        <v>0</v>
      </c>
      <c r="BF709" s="195">
        <f>IF(N709="snížená",J709,0)</f>
        <v>0</v>
      </c>
      <c r="BG709" s="195">
        <f>IF(N709="zákl. přenesená",J709,0)</f>
        <v>0</v>
      </c>
      <c r="BH709" s="195">
        <f>IF(N709="sníž. přenesená",J709,0)</f>
        <v>0</v>
      </c>
      <c r="BI709" s="195">
        <f>IF(N709="nulová",J709,0)</f>
        <v>0</v>
      </c>
      <c r="BJ709" s="25" t="s">
        <v>45</v>
      </c>
      <c r="BK709" s="195">
        <f>ROUND(I709*H709,2)</f>
        <v>0</v>
      </c>
      <c r="BL709" s="25" t="s">
        <v>259</v>
      </c>
      <c r="BM709" s="25" t="s">
        <v>1464</v>
      </c>
    </row>
    <row r="710" spans="2:65" s="1" customFormat="1" ht="121.5">
      <c r="B710" s="43"/>
      <c r="D710" s="196" t="s">
        <v>161</v>
      </c>
      <c r="F710" s="197" t="s">
        <v>684</v>
      </c>
      <c r="I710" s="198"/>
      <c r="L710" s="43"/>
      <c r="M710" s="199"/>
      <c r="N710" s="44"/>
      <c r="O710" s="44"/>
      <c r="P710" s="44"/>
      <c r="Q710" s="44"/>
      <c r="R710" s="44"/>
      <c r="S710" s="44"/>
      <c r="T710" s="72"/>
      <c r="AT710" s="25" t="s">
        <v>161</v>
      </c>
      <c r="AU710" s="25" t="s">
        <v>89</v>
      </c>
    </row>
    <row r="711" spans="2:65" s="11" customFormat="1" ht="29.85" customHeight="1">
      <c r="B711" s="169"/>
      <c r="D711" s="180" t="s">
        <v>81</v>
      </c>
      <c r="E711" s="181" t="s">
        <v>792</v>
      </c>
      <c r="F711" s="181" t="s">
        <v>793</v>
      </c>
      <c r="I711" s="172"/>
      <c r="J711" s="182">
        <f>BK711</f>
        <v>0</v>
      </c>
      <c r="L711" s="169"/>
      <c r="M711" s="174"/>
      <c r="N711" s="175"/>
      <c r="O711" s="175"/>
      <c r="P711" s="176">
        <f>SUM(P712:P731)</f>
        <v>0</v>
      </c>
      <c r="Q711" s="175"/>
      <c r="R711" s="176">
        <f>SUM(R712:R731)</f>
        <v>9.9077000000000002E-3</v>
      </c>
      <c r="S711" s="175"/>
      <c r="T711" s="177">
        <f>SUM(T712:T731)</f>
        <v>0</v>
      </c>
      <c r="AR711" s="170" t="s">
        <v>89</v>
      </c>
      <c r="AT711" s="178" t="s">
        <v>81</v>
      </c>
      <c r="AU711" s="178" t="s">
        <v>45</v>
      </c>
      <c r="AY711" s="170" t="s">
        <v>152</v>
      </c>
      <c r="BK711" s="179">
        <f>SUM(BK712:BK731)</f>
        <v>0</v>
      </c>
    </row>
    <row r="712" spans="2:65" s="1" customFormat="1" ht="22.5" customHeight="1">
      <c r="B712" s="183"/>
      <c r="C712" s="184" t="s">
        <v>1465</v>
      </c>
      <c r="D712" s="184" t="s">
        <v>154</v>
      </c>
      <c r="E712" s="185" t="s">
        <v>1466</v>
      </c>
      <c r="F712" s="186" t="s">
        <v>1467</v>
      </c>
      <c r="G712" s="187" t="s">
        <v>247</v>
      </c>
      <c r="H712" s="188">
        <v>4.6929999999999996</v>
      </c>
      <c r="I712" s="189"/>
      <c r="J712" s="190">
        <f>ROUND(I712*H712,2)</f>
        <v>0</v>
      </c>
      <c r="K712" s="186" t="s">
        <v>158</v>
      </c>
      <c r="L712" s="43"/>
      <c r="M712" s="191" t="s">
        <v>5</v>
      </c>
      <c r="N712" s="192" t="s">
        <v>53</v>
      </c>
      <c r="O712" s="44"/>
      <c r="P712" s="193">
        <f>O712*H712</f>
        <v>0</v>
      </c>
      <c r="Q712" s="193">
        <v>0</v>
      </c>
      <c r="R712" s="193">
        <f>Q712*H712</f>
        <v>0</v>
      </c>
      <c r="S712" s="193">
        <v>0</v>
      </c>
      <c r="T712" s="194">
        <f>S712*H712</f>
        <v>0</v>
      </c>
      <c r="AR712" s="25" t="s">
        <v>259</v>
      </c>
      <c r="AT712" s="25" t="s">
        <v>154</v>
      </c>
      <c r="AU712" s="25" t="s">
        <v>89</v>
      </c>
      <c r="AY712" s="25" t="s">
        <v>152</v>
      </c>
      <c r="BE712" s="195">
        <f>IF(N712="základní",J712,0)</f>
        <v>0</v>
      </c>
      <c r="BF712" s="195">
        <f>IF(N712="snížená",J712,0)</f>
        <v>0</v>
      </c>
      <c r="BG712" s="195">
        <f>IF(N712="zákl. přenesená",J712,0)</f>
        <v>0</v>
      </c>
      <c r="BH712" s="195">
        <f>IF(N712="sníž. přenesená",J712,0)</f>
        <v>0</v>
      </c>
      <c r="BI712" s="195">
        <f>IF(N712="nulová",J712,0)</f>
        <v>0</v>
      </c>
      <c r="BJ712" s="25" t="s">
        <v>45</v>
      </c>
      <c r="BK712" s="195">
        <f>ROUND(I712*H712,2)</f>
        <v>0</v>
      </c>
      <c r="BL712" s="25" t="s">
        <v>259</v>
      </c>
      <c r="BM712" s="25" t="s">
        <v>1468</v>
      </c>
    </row>
    <row r="713" spans="2:65" s="12" customFormat="1">
      <c r="B713" s="200"/>
      <c r="D713" s="196" t="s">
        <v>163</v>
      </c>
      <c r="E713" s="201" t="s">
        <v>5</v>
      </c>
      <c r="F713" s="202" t="s">
        <v>1311</v>
      </c>
      <c r="H713" s="203" t="s">
        <v>5</v>
      </c>
      <c r="I713" s="204"/>
      <c r="L713" s="200"/>
      <c r="M713" s="205"/>
      <c r="N713" s="206"/>
      <c r="O713" s="206"/>
      <c r="P713" s="206"/>
      <c r="Q713" s="206"/>
      <c r="R713" s="206"/>
      <c r="S713" s="206"/>
      <c r="T713" s="207"/>
      <c r="AT713" s="203" t="s">
        <v>163</v>
      </c>
      <c r="AU713" s="203" t="s">
        <v>89</v>
      </c>
      <c r="AV713" s="12" t="s">
        <v>45</v>
      </c>
      <c r="AW713" s="12" t="s">
        <v>42</v>
      </c>
      <c r="AX713" s="12" t="s">
        <v>82</v>
      </c>
      <c r="AY713" s="203" t="s">
        <v>152</v>
      </c>
    </row>
    <row r="714" spans="2:65" s="13" customFormat="1">
      <c r="B714" s="208"/>
      <c r="D714" s="196" t="s">
        <v>163</v>
      </c>
      <c r="E714" s="209" t="s">
        <v>5</v>
      </c>
      <c r="F714" s="210" t="s">
        <v>1469</v>
      </c>
      <c r="H714" s="211">
        <v>4.6929999999999996</v>
      </c>
      <c r="I714" s="212"/>
      <c r="L714" s="208"/>
      <c r="M714" s="213"/>
      <c r="N714" s="214"/>
      <c r="O714" s="214"/>
      <c r="P714" s="214"/>
      <c r="Q714" s="214"/>
      <c r="R714" s="214"/>
      <c r="S714" s="214"/>
      <c r="T714" s="215"/>
      <c r="AT714" s="209" t="s">
        <v>163</v>
      </c>
      <c r="AU714" s="209" t="s">
        <v>89</v>
      </c>
      <c r="AV714" s="13" t="s">
        <v>89</v>
      </c>
      <c r="AW714" s="13" t="s">
        <v>42</v>
      </c>
      <c r="AX714" s="13" t="s">
        <v>82</v>
      </c>
      <c r="AY714" s="209" t="s">
        <v>152</v>
      </c>
    </row>
    <row r="715" spans="2:65" s="15" customFormat="1">
      <c r="B715" s="224"/>
      <c r="D715" s="225" t="s">
        <v>163</v>
      </c>
      <c r="E715" s="226" t="s">
        <v>5</v>
      </c>
      <c r="F715" s="227" t="s">
        <v>170</v>
      </c>
      <c r="H715" s="228">
        <v>4.6929999999999996</v>
      </c>
      <c r="I715" s="229"/>
      <c r="L715" s="224"/>
      <c r="M715" s="230"/>
      <c r="N715" s="231"/>
      <c r="O715" s="231"/>
      <c r="P715" s="231"/>
      <c r="Q715" s="231"/>
      <c r="R715" s="231"/>
      <c r="S715" s="231"/>
      <c r="T715" s="232"/>
      <c r="AT715" s="233" t="s">
        <v>163</v>
      </c>
      <c r="AU715" s="233" t="s">
        <v>89</v>
      </c>
      <c r="AV715" s="15" t="s">
        <v>159</v>
      </c>
      <c r="AW715" s="15" t="s">
        <v>42</v>
      </c>
      <c r="AX715" s="15" t="s">
        <v>45</v>
      </c>
      <c r="AY715" s="233" t="s">
        <v>152</v>
      </c>
    </row>
    <row r="716" spans="2:65" s="1" customFormat="1" ht="22.5" customHeight="1">
      <c r="B716" s="183"/>
      <c r="C716" s="184" t="s">
        <v>1470</v>
      </c>
      <c r="D716" s="184" t="s">
        <v>154</v>
      </c>
      <c r="E716" s="185" t="s">
        <v>1471</v>
      </c>
      <c r="F716" s="186" t="s">
        <v>1472</v>
      </c>
      <c r="G716" s="187" t="s">
        <v>247</v>
      </c>
      <c r="H716" s="188">
        <v>4.6929999999999996</v>
      </c>
      <c r="I716" s="189"/>
      <c r="J716" s="190">
        <f>ROUND(I716*H716,2)</f>
        <v>0</v>
      </c>
      <c r="K716" s="186" t="s">
        <v>158</v>
      </c>
      <c r="L716" s="43"/>
      <c r="M716" s="191" t="s">
        <v>5</v>
      </c>
      <c r="N716" s="192" t="s">
        <v>53</v>
      </c>
      <c r="O716" s="44"/>
      <c r="P716" s="193">
        <f>O716*H716</f>
        <v>0</v>
      </c>
      <c r="Q716" s="193">
        <v>0</v>
      </c>
      <c r="R716" s="193">
        <f>Q716*H716</f>
        <v>0</v>
      </c>
      <c r="S716" s="193">
        <v>0</v>
      </c>
      <c r="T716" s="194">
        <f>S716*H716</f>
        <v>0</v>
      </c>
      <c r="AR716" s="25" t="s">
        <v>259</v>
      </c>
      <c r="AT716" s="25" t="s">
        <v>154</v>
      </c>
      <c r="AU716" s="25" t="s">
        <v>89</v>
      </c>
      <c r="AY716" s="25" t="s">
        <v>152</v>
      </c>
      <c r="BE716" s="195">
        <f>IF(N716="základní",J716,0)</f>
        <v>0</v>
      </c>
      <c r="BF716" s="195">
        <f>IF(N716="snížená",J716,0)</f>
        <v>0</v>
      </c>
      <c r="BG716" s="195">
        <f>IF(N716="zákl. přenesená",J716,0)</f>
        <v>0</v>
      </c>
      <c r="BH716" s="195">
        <f>IF(N716="sníž. přenesená",J716,0)</f>
        <v>0</v>
      </c>
      <c r="BI716" s="195">
        <f>IF(N716="nulová",J716,0)</f>
        <v>0</v>
      </c>
      <c r="BJ716" s="25" t="s">
        <v>45</v>
      </c>
      <c r="BK716" s="195">
        <f>ROUND(I716*H716,2)</f>
        <v>0</v>
      </c>
      <c r="BL716" s="25" t="s">
        <v>259</v>
      </c>
      <c r="BM716" s="25" t="s">
        <v>1473</v>
      </c>
    </row>
    <row r="717" spans="2:65" s="1" customFormat="1" ht="22.5" customHeight="1">
      <c r="B717" s="183"/>
      <c r="C717" s="184" t="s">
        <v>1474</v>
      </c>
      <c r="D717" s="184" t="s">
        <v>154</v>
      </c>
      <c r="E717" s="185" t="s">
        <v>1475</v>
      </c>
      <c r="F717" s="186" t="s">
        <v>1476</v>
      </c>
      <c r="G717" s="187" t="s">
        <v>247</v>
      </c>
      <c r="H717" s="188">
        <v>4.6929999999999996</v>
      </c>
      <c r="I717" s="189"/>
      <c r="J717" s="190">
        <f>ROUND(I717*H717,2)</f>
        <v>0</v>
      </c>
      <c r="K717" s="186" t="s">
        <v>158</v>
      </c>
      <c r="L717" s="43"/>
      <c r="M717" s="191" t="s">
        <v>5</v>
      </c>
      <c r="N717" s="192" t="s">
        <v>53</v>
      </c>
      <c r="O717" s="44"/>
      <c r="P717" s="193">
        <f>O717*H717</f>
        <v>0</v>
      </c>
      <c r="Q717" s="193">
        <v>1.5E-3</v>
      </c>
      <c r="R717" s="193">
        <f>Q717*H717</f>
        <v>7.0394999999999998E-3</v>
      </c>
      <c r="S717" s="193">
        <v>0</v>
      </c>
      <c r="T717" s="194">
        <f>S717*H717</f>
        <v>0</v>
      </c>
      <c r="AR717" s="25" t="s">
        <v>259</v>
      </c>
      <c r="AT717" s="25" t="s">
        <v>154</v>
      </c>
      <c r="AU717" s="25" t="s">
        <v>89</v>
      </c>
      <c r="AY717" s="25" t="s">
        <v>152</v>
      </c>
      <c r="BE717" s="195">
        <f>IF(N717="základní",J717,0)</f>
        <v>0</v>
      </c>
      <c r="BF717" s="195">
        <f>IF(N717="snížená",J717,0)</f>
        <v>0</v>
      </c>
      <c r="BG717" s="195">
        <f>IF(N717="zákl. přenesená",J717,0)</f>
        <v>0</v>
      </c>
      <c r="BH717" s="195">
        <f>IF(N717="sníž. přenesená",J717,0)</f>
        <v>0</v>
      </c>
      <c r="BI717" s="195">
        <f>IF(N717="nulová",J717,0)</f>
        <v>0</v>
      </c>
      <c r="BJ717" s="25" t="s">
        <v>45</v>
      </c>
      <c r="BK717" s="195">
        <f>ROUND(I717*H717,2)</f>
        <v>0</v>
      </c>
      <c r="BL717" s="25" t="s">
        <v>259</v>
      </c>
      <c r="BM717" s="25" t="s">
        <v>1477</v>
      </c>
    </row>
    <row r="718" spans="2:65" s="1" customFormat="1" ht="31.5" customHeight="1">
      <c r="B718" s="183"/>
      <c r="C718" s="184" t="s">
        <v>1478</v>
      </c>
      <c r="D718" s="184" t="s">
        <v>154</v>
      </c>
      <c r="E718" s="185" t="s">
        <v>1479</v>
      </c>
      <c r="F718" s="186" t="s">
        <v>1480</v>
      </c>
      <c r="G718" s="187" t="s">
        <v>247</v>
      </c>
      <c r="H718" s="188">
        <v>4.6929999999999996</v>
      </c>
      <c r="I718" s="189"/>
      <c r="J718" s="190">
        <f>ROUND(I718*H718,2)</f>
        <v>0</v>
      </c>
      <c r="K718" s="186" t="s">
        <v>158</v>
      </c>
      <c r="L718" s="43"/>
      <c r="M718" s="191" t="s">
        <v>5</v>
      </c>
      <c r="N718" s="192" t="s">
        <v>53</v>
      </c>
      <c r="O718" s="44"/>
      <c r="P718" s="193">
        <f>O718*H718</f>
        <v>0</v>
      </c>
      <c r="Q718" s="193">
        <v>2.0000000000000001E-4</v>
      </c>
      <c r="R718" s="193">
        <f>Q718*H718</f>
        <v>9.3859999999999994E-4</v>
      </c>
      <c r="S718" s="193">
        <v>0</v>
      </c>
      <c r="T718" s="194">
        <f>S718*H718</f>
        <v>0</v>
      </c>
      <c r="AR718" s="25" t="s">
        <v>259</v>
      </c>
      <c r="AT718" s="25" t="s">
        <v>154</v>
      </c>
      <c r="AU718" s="25" t="s">
        <v>89</v>
      </c>
      <c r="AY718" s="25" t="s">
        <v>152</v>
      </c>
      <c r="BE718" s="195">
        <f>IF(N718="základní",J718,0)</f>
        <v>0</v>
      </c>
      <c r="BF718" s="195">
        <f>IF(N718="snížená",J718,0)</f>
        <v>0</v>
      </c>
      <c r="BG718" s="195">
        <f>IF(N718="zákl. přenesená",J718,0)</f>
        <v>0</v>
      </c>
      <c r="BH718" s="195">
        <f>IF(N718="sníž. přenesená",J718,0)</f>
        <v>0</v>
      </c>
      <c r="BI718" s="195">
        <f>IF(N718="nulová",J718,0)</f>
        <v>0</v>
      </c>
      <c r="BJ718" s="25" t="s">
        <v>45</v>
      </c>
      <c r="BK718" s="195">
        <f>ROUND(I718*H718,2)</f>
        <v>0</v>
      </c>
      <c r="BL718" s="25" t="s">
        <v>259</v>
      </c>
      <c r="BM718" s="25" t="s">
        <v>1481</v>
      </c>
    </row>
    <row r="719" spans="2:65" s="1" customFormat="1" ht="22.5" customHeight="1">
      <c r="B719" s="183"/>
      <c r="C719" s="184" t="s">
        <v>1482</v>
      </c>
      <c r="D719" s="184" t="s">
        <v>154</v>
      </c>
      <c r="E719" s="185" t="s">
        <v>1483</v>
      </c>
      <c r="F719" s="186" t="s">
        <v>1484</v>
      </c>
      <c r="G719" s="187" t="s">
        <v>247</v>
      </c>
      <c r="H719" s="188">
        <v>3.2160000000000002</v>
      </c>
      <c r="I719" s="189"/>
      <c r="J719" s="190">
        <f>ROUND(I719*H719,2)</f>
        <v>0</v>
      </c>
      <c r="K719" s="186" t="s">
        <v>158</v>
      </c>
      <c r="L719" s="43"/>
      <c r="M719" s="191" t="s">
        <v>5</v>
      </c>
      <c r="N719" s="192" t="s">
        <v>53</v>
      </c>
      <c r="O719" s="44"/>
      <c r="P719" s="193">
        <f>O719*H719</f>
        <v>0</v>
      </c>
      <c r="Q719" s="193">
        <v>0</v>
      </c>
      <c r="R719" s="193">
        <f>Q719*H719</f>
        <v>0</v>
      </c>
      <c r="S719" s="193">
        <v>0</v>
      </c>
      <c r="T719" s="194">
        <f>S719*H719</f>
        <v>0</v>
      </c>
      <c r="AR719" s="25" t="s">
        <v>259</v>
      </c>
      <c r="AT719" s="25" t="s">
        <v>154</v>
      </c>
      <c r="AU719" s="25" t="s">
        <v>89</v>
      </c>
      <c r="AY719" s="25" t="s">
        <v>152</v>
      </c>
      <c r="BE719" s="195">
        <f>IF(N719="základní",J719,0)</f>
        <v>0</v>
      </c>
      <c r="BF719" s="195">
        <f>IF(N719="snížená",J719,0)</f>
        <v>0</v>
      </c>
      <c r="BG719" s="195">
        <f>IF(N719="zákl. přenesená",J719,0)</f>
        <v>0</v>
      </c>
      <c r="BH719" s="195">
        <f>IF(N719="sníž. přenesená",J719,0)</f>
        <v>0</v>
      </c>
      <c r="BI719" s="195">
        <f>IF(N719="nulová",J719,0)</f>
        <v>0</v>
      </c>
      <c r="BJ719" s="25" t="s">
        <v>45</v>
      </c>
      <c r="BK719" s="195">
        <f>ROUND(I719*H719,2)</f>
        <v>0</v>
      </c>
      <c r="BL719" s="25" t="s">
        <v>259</v>
      </c>
      <c r="BM719" s="25" t="s">
        <v>1485</v>
      </c>
    </row>
    <row r="720" spans="2:65" s="12" customFormat="1">
      <c r="B720" s="200"/>
      <c r="D720" s="196" t="s">
        <v>163</v>
      </c>
      <c r="E720" s="201" t="s">
        <v>5</v>
      </c>
      <c r="F720" s="202" t="s">
        <v>1311</v>
      </c>
      <c r="H720" s="203" t="s">
        <v>5</v>
      </c>
      <c r="I720" s="204"/>
      <c r="L720" s="200"/>
      <c r="M720" s="205"/>
      <c r="N720" s="206"/>
      <c r="O720" s="206"/>
      <c r="P720" s="206"/>
      <c r="Q720" s="206"/>
      <c r="R720" s="206"/>
      <c r="S720" s="206"/>
      <c r="T720" s="207"/>
      <c r="AT720" s="203" t="s">
        <v>163</v>
      </c>
      <c r="AU720" s="203" t="s">
        <v>89</v>
      </c>
      <c r="AV720" s="12" t="s">
        <v>45</v>
      </c>
      <c r="AW720" s="12" t="s">
        <v>42</v>
      </c>
      <c r="AX720" s="12" t="s">
        <v>82</v>
      </c>
      <c r="AY720" s="203" t="s">
        <v>152</v>
      </c>
    </row>
    <row r="721" spans="2:65" s="13" customFormat="1">
      <c r="B721" s="208"/>
      <c r="D721" s="196" t="s">
        <v>163</v>
      </c>
      <c r="E721" s="209" t="s">
        <v>5</v>
      </c>
      <c r="F721" s="210" t="s">
        <v>943</v>
      </c>
      <c r="H721" s="211">
        <v>3.2160000000000002</v>
      </c>
      <c r="I721" s="212"/>
      <c r="L721" s="208"/>
      <c r="M721" s="213"/>
      <c r="N721" s="214"/>
      <c r="O721" s="214"/>
      <c r="P721" s="214"/>
      <c r="Q721" s="214"/>
      <c r="R721" s="214"/>
      <c r="S721" s="214"/>
      <c r="T721" s="215"/>
      <c r="AT721" s="209" t="s">
        <v>163</v>
      </c>
      <c r="AU721" s="209" t="s">
        <v>89</v>
      </c>
      <c r="AV721" s="13" t="s">
        <v>89</v>
      </c>
      <c r="AW721" s="13" t="s">
        <v>42</v>
      </c>
      <c r="AX721" s="13" t="s">
        <v>82</v>
      </c>
      <c r="AY721" s="209" t="s">
        <v>152</v>
      </c>
    </row>
    <row r="722" spans="2:65" s="15" customFormat="1">
      <c r="B722" s="224"/>
      <c r="D722" s="225" t="s">
        <v>163</v>
      </c>
      <c r="E722" s="226" t="s">
        <v>5</v>
      </c>
      <c r="F722" s="227" t="s">
        <v>170</v>
      </c>
      <c r="H722" s="228">
        <v>3.2160000000000002</v>
      </c>
      <c r="I722" s="229"/>
      <c r="L722" s="224"/>
      <c r="M722" s="230"/>
      <c r="N722" s="231"/>
      <c r="O722" s="231"/>
      <c r="P722" s="231"/>
      <c r="Q722" s="231"/>
      <c r="R722" s="231"/>
      <c r="S722" s="231"/>
      <c r="T722" s="232"/>
      <c r="AT722" s="233" t="s">
        <v>163</v>
      </c>
      <c r="AU722" s="233" t="s">
        <v>89</v>
      </c>
      <c r="AV722" s="15" t="s">
        <v>159</v>
      </c>
      <c r="AW722" s="15" t="s">
        <v>42</v>
      </c>
      <c r="AX722" s="15" t="s">
        <v>45</v>
      </c>
      <c r="AY722" s="233" t="s">
        <v>152</v>
      </c>
    </row>
    <row r="723" spans="2:65" s="1" customFormat="1" ht="22.5" customHeight="1">
      <c r="B723" s="183"/>
      <c r="C723" s="184" t="s">
        <v>1486</v>
      </c>
      <c r="D723" s="184" t="s">
        <v>154</v>
      </c>
      <c r="E723" s="185" t="s">
        <v>1487</v>
      </c>
      <c r="F723" s="186" t="s">
        <v>1488</v>
      </c>
      <c r="G723" s="187" t="s">
        <v>247</v>
      </c>
      <c r="H723" s="188">
        <v>3.2160000000000002</v>
      </c>
      <c r="I723" s="189"/>
      <c r="J723" s="190">
        <f>ROUND(I723*H723,2)</f>
        <v>0</v>
      </c>
      <c r="K723" s="186" t="s">
        <v>158</v>
      </c>
      <c r="L723" s="43"/>
      <c r="M723" s="191" t="s">
        <v>5</v>
      </c>
      <c r="N723" s="192" t="s">
        <v>53</v>
      </c>
      <c r="O723" s="44"/>
      <c r="P723" s="193">
        <f>O723*H723</f>
        <v>0</v>
      </c>
      <c r="Q723" s="193">
        <v>0</v>
      </c>
      <c r="R723" s="193">
        <f>Q723*H723</f>
        <v>0</v>
      </c>
      <c r="S723" s="193">
        <v>0</v>
      </c>
      <c r="T723" s="194">
        <f>S723*H723</f>
        <v>0</v>
      </c>
      <c r="AR723" s="25" t="s">
        <v>259</v>
      </c>
      <c r="AT723" s="25" t="s">
        <v>154</v>
      </c>
      <c r="AU723" s="25" t="s">
        <v>89</v>
      </c>
      <c r="AY723" s="25" t="s">
        <v>152</v>
      </c>
      <c r="BE723" s="195">
        <f>IF(N723="základní",J723,0)</f>
        <v>0</v>
      </c>
      <c r="BF723" s="195">
        <f>IF(N723="snížená",J723,0)</f>
        <v>0</v>
      </c>
      <c r="BG723" s="195">
        <f>IF(N723="zákl. přenesená",J723,0)</f>
        <v>0</v>
      </c>
      <c r="BH723" s="195">
        <f>IF(N723="sníž. přenesená",J723,0)</f>
        <v>0</v>
      </c>
      <c r="BI723" s="195">
        <f>IF(N723="nulová",J723,0)</f>
        <v>0</v>
      </c>
      <c r="BJ723" s="25" t="s">
        <v>45</v>
      </c>
      <c r="BK723" s="195">
        <f>ROUND(I723*H723,2)</f>
        <v>0</v>
      </c>
      <c r="BL723" s="25" t="s">
        <v>259</v>
      </c>
      <c r="BM723" s="25" t="s">
        <v>1489</v>
      </c>
    </row>
    <row r="724" spans="2:65" s="1" customFormat="1" ht="31.5" customHeight="1">
      <c r="B724" s="183"/>
      <c r="C724" s="184" t="s">
        <v>1490</v>
      </c>
      <c r="D724" s="184" t="s">
        <v>154</v>
      </c>
      <c r="E724" s="185" t="s">
        <v>1491</v>
      </c>
      <c r="F724" s="186" t="s">
        <v>1492</v>
      </c>
      <c r="G724" s="187" t="s">
        <v>247</v>
      </c>
      <c r="H724" s="188">
        <v>3.2160000000000002</v>
      </c>
      <c r="I724" s="189"/>
      <c r="J724" s="190">
        <f>ROUND(I724*H724,2)</f>
        <v>0</v>
      </c>
      <c r="K724" s="186" t="s">
        <v>158</v>
      </c>
      <c r="L724" s="43"/>
      <c r="M724" s="191" t="s">
        <v>5</v>
      </c>
      <c r="N724" s="192" t="s">
        <v>53</v>
      </c>
      <c r="O724" s="44"/>
      <c r="P724" s="193">
        <f>O724*H724</f>
        <v>0</v>
      </c>
      <c r="Q724" s="193">
        <v>1.2E-4</v>
      </c>
      <c r="R724" s="193">
        <f>Q724*H724</f>
        <v>3.8592000000000005E-4</v>
      </c>
      <c r="S724" s="193">
        <v>0</v>
      </c>
      <c r="T724" s="194">
        <f>S724*H724</f>
        <v>0</v>
      </c>
      <c r="AR724" s="25" t="s">
        <v>259</v>
      </c>
      <c r="AT724" s="25" t="s">
        <v>154</v>
      </c>
      <c r="AU724" s="25" t="s">
        <v>89</v>
      </c>
      <c r="AY724" s="25" t="s">
        <v>152</v>
      </c>
      <c r="BE724" s="195">
        <f>IF(N724="základní",J724,0)</f>
        <v>0</v>
      </c>
      <c r="BF724" s="195">
        <f>IF(N724="snížená",J724,0)</f>
        <v>0</v>
      </c>
      <c r="BG724" s="195">
        <f>IF(N724="zákl. přenesená",J724,0)</f>
        <v>0</v>
      </c>
      <c r="BH724" s="195">
        <f>IF(N724="sníž. přenesená",J724,0)</f>
        <v>0</v>
      </c>
      <c r="BI724" s="195">
        <f>IF(N724="nulová",J724,0)</f>
        <v>0</v>
      </c>
      <c r="BJ724" s="25" t="s">
        <v>45</v>
      </c>
      <c r="BK724" s="195">
        <f>ROUND(I724*H724,2)</f>
        <v>0</v>
      </c>
      <c r="BL724" s="25" t="s">
        <v>259</v>
      </c>
      <c r="BM724" s="25" t="s">
        <v>1493</v>
      </c>
    </row>
    <row r="725" spans="2:65" s="12" customFormat="1">
      <c r="B725" s="200"/>
      <c r="D725" s="196" t="s">
        <v>163</v>
      </c>
      <c r="E725" s="201" t="s">
        <v>5</v>
      </c>
      <c r="F725" s="202" t="s">
        <v>1311</v>
      </c>
      <c r="H725" s="203" t="s">
        <v>5</v>
      </c>
      <c r="I725" s="204"/>
      <c r="L725" s="200"/>
      <c r="M725" s="205"/>
      <c r="N725" s="206"/>
      <c r="O725" s="206"/>
      <c r="P725" s="206"/>
      <c r="Q725" s="206"/>
      <c r="R725" s="206"/>
      <c r="S725" s="206"/>
      <c r="T725" s="207"/>
      <c r="AT725" s="203" t="s">
        <v>163</v>
      </c>
      <c r="AU725" s="203" t="s">
        <v>89</v>
      </c>
      <c r="AV725" s="12" t="s">
        <v>45</v>
      </c>
      <c r="AW725" s="12" t="s">
        <v>42</v>
      </c>
      <c r="AX725" s="12" t="s">
        <v>82</v>
      </c>
      <c r="AY725" s="203" t="s">
        <v>152</v>
      </c>
    </row>
    <row r="726" spans="2:65" s="13" customFormat="1">
      <c r="B726" s="208"/>
      <c r="D726" s="196" t="s">
        <v>163</v>
      </c>
      <c r="E726" s="209" t="s">
        <v>5</v>
      </c>
      <c r="F726" s="210" t="s">
        <v>943</v>
      </c>
      <c r="H726" s="211">
        <v>3.2160000000000002</v>
      </c>
      <c r="I726" s="212"/>
      <c r="L726" s="208"/>
      <c r="M726" s="213"/>
      <c r="N726" s="214"/>
      <c r="O726" s="214"/>
      <c r="P726" s="214"/>
      <c r="Q726" s="214"/>
      <c r="R726" s="214"/>
      <c r="S726" s="214"/>
      <c r="T726" s="215"/>
      <c r="AT726" s="209" t="s">
        <v>163</v>
      </c>
      <c r="AU726" s="209" t="s">
        <v>89</v>
      </c>
      <c r="AV726" s="13" t="s">
        <v>89</v>
      </c>
      <c r="AW726" s="13" t="s">
        <v>42</v>
      </c>
      <c r="AX726" s="13" t="s">
        <v>82</v>
      </c>
      <c r="AY726" s="209" t="s">
        <v>152</v>
      </c>
    </row>
    <row r="727" spans="2:65" s="15" customFormat="1">
      <c r="B727" s="224"/>
      <c r="D727" s="225" t="s">
        <v>163</v>
      </c>
      <c r="E727" s="226" t="s">
        <v>5</v>
      </c>
      <c r="F727" s="227" t="s">
        <v>170</v>
      </c>
      <c r="H727" s="228">
        <v>3.2160000000000002</v>
      </c>
      <c r="I727" s="229"/>
      <c r="L727" s="224"/>
      <c r="M727" s="230"/>
      <c r="N727" s="231"/>
      <c r="O727" s="231"/>
      <c r="P727" s="231"/>
      <c r="Q727" s="231"/>
      <c r="R727" s="231"/>
      <c r="S727" s="231"/>
      <c r="T727" s="232"/>
      <c r="AT727" s="233" t="s">
        <v>163</v>
      </c>
      <c r="AU727" s="233" t="s">
        <v>89</v>
      </c>
      <c r="AV727" s="15" t="s">
        <v>159</v>
      </c>
      <c r="AW727" s="15" t="s">
        <v>42</v>
      </c>
      <c r="AX727" s="15" t="s">
        <v>45</v>
      </c>
      <c r="AY727" s="233" t="s">
        <v>152</v>
      </c>
    </row>
    <row r="728" spans="2:65" s="1" customFormat="1" ht="22.5" customHeight="1">
      <c r="B728" s="183"/>
      <c r="C728" s="184" t="s">
        <v>1494</v>
      </c>
      <c r="D728" s="184" t="s">
        <v>154</v>
      </c>
      <c r="E728" s="185" t="s">
        <v>1495</v>
      </c>
      <c r="F728" s="186" t="s">
        <v>1496</v>
      </c>
      <c r="G728" s="187" t="s">
        <v>247</v>
      </c>
      <c r="H728" s="188">
        <v>3.2160000000000002</v>
      </c>
      <c r="I728" s="189"/>
      <c r="J728" s="190">
        <f>ROUND(I728*H728,2)</f>
        <v>0</v>
      </c>
      <c r="K728" s="186" t="s">
        <v>158</v>
      </c>
      <c r="L728" s="43"/>
      <c r="M728" s="191" t="s">
        <v>5</v>
      </c>
      <c r="N728" s="192" t="s">
        <v>53</v>
      </c>
      <c r="O728" s="44"/>
      <c r="P728" s="193">
        <f>O728*H728</f>
        <v>0</v>
      </c>
      <c r="Q728" s="193">
        <v>4.8000000000000001E-4</v>
      </c>
      <c r="R728" s="193">
        <f>Q728*H728</f>
        <v>1.5436800000000002E-3</v>
      </c>
      <c r="S728" s="193">
        <v>0</v>
      </c>
      <c r="T728" s="194">
        <f>S728*H728</f>
        <v>0</v>
      </c>
      <c r="AR728" s="25" t="s">
        <v>259</v>
      </c>
      <c r="AT728" s="25" t="s">
        <v>154</v>
      </c>
      <c r="AU728" s="25" t="s">
        <v>89</v>
      </c>
      <c r="AY728" s="25" t="s">
        <v>152</v>
      </c>
      <c r="BE728" s="195">
        <f>IF(N728="základní",J728,0)</f>
        <v>0</v>
      </c>
      <c r="BF728" s="195">
        <f>IF(N728="snížená",J728,0)</f>
        <v>0</v>
      </c>
      <c r="BG728" s="195">
        <f>IF(N728="zákl. přenesená",J728,0)</f>
        <v>0</v>
      </c>
      <c r="BH728" s="195">
        <f>IF(N728="sníž. přenesená",J728,0)</f>
        <v>0</v>
      </c>
      <c r="BI728" s="195">
        <f>IF(N728="nulová",J728,0)</f>
        <v>0</v>
      </c>
      <c r="BJ728" s="25" t="s">
        <v>45</v>
      </c>
      <c r="BK728" s="195">
        <f>ROUND(I728*H728,2)</f>
        <v>0</v>
      </c>
      <c r="BL728" s="25" t="s">
        <v>259</v>
      </c>
      <c r="BM728" s="25" t="s">
        <v>1497</v>
      </c>
    </row>
    <row r="729" spans="2:65" s="12" customFormat="1">
      <c r="B729" s="200"/>
      <c r="D729" s="196" t="s">
        <v>163</v>
      </c>
      <c r="E729" s="201" t="s">
        <v>5</v>
      </c>
      <c r="F729" s="202" t="s">
        <v>1311</v>
      </c>
      <c r="H729" s="203" t="s">
        <v>5</v>
      </c>
      <c r="I729" s="204"/>
      <c r="L729" s="200"/>
      <c r="M729" s="205"/>
      <c r="N729" s="206"/>
      <c r="O729" s="206"/>
      <c r="P729" s="206"/>
      <c r="Q729" s="206"/>
      <c r="R729" s="206"/>
      <c r="S729" s="206"/>
      <c r="T729" s="207"/>
      <c r="AT729" s="203" t="s">
        <v>163</v>
      </c>
      <c r="AU729" s="203" t="s">
        <v>89</v>
      </c>
      <c r="AV729" s="12" t="s">
        <v>45</v>
      </c>
      <c r="AW729" s="12" t="s">
        <v>42</v>
      </c>
      <c r="AX729" s="12" t="s">
        <v>82</v>
      </c>
      <c r="AY729" s="203" t="s">
        <v>152</v>
      </c>
    </row>
    <row r="730" spans="2:65" s="13" customFormat="1">
      <c r="B730" s="208"/>
      <c r="D730" s="196" t="s">
        <v>163</v>
      </c>
      <c r="E730" s="209" t="s">
        <v>5</v>
      </c>
      <c r="F730" s="210" t="s">
        <v>943</v>
      </c>
      <c r="H730" s="211">
        <v>3.2160000000000002</v>
      </c>
      <c r="I730" s="212"/>
      <c r="L730" s="208"/>
      <c r="M730" s="213"/>
      <c r="N730" s="214"/>
      <c r="O730" s="214"/>
      <c r="P730" s="214"/>
      <c r="Q730" s="214"/>
      <c r="R730" s="214"/>
      <c r="S730" s="214"/>
      <c r="T730" s="215"/>
      <c r="AT730" s="209" t="s">
        <v>163</v>
      </c>
      <c r="AU730" s="209" t="s">
        <v>89</v>
      </c>
      <c r="AV730" s="13" t="s">
        <v>89</v>
      </c>
      <c r="AW730" s="13" t="s">
        <v>42</v>
      </c>
      <c r="AX730" s="13" t="s">
        <v>82</v>
      </c>
      <c r="AY730" s="209" t="s">
        <v>152</v>
      </c>
    </row>
    <row r="731" spans="2:65" s="15" customFormat="1">
      <c r="B731" s="224"/>
      <c r="D731" s="196" t="s">
        <v>163</v>
      </c>
      <c r="E731" s="247" t="s">
        <v>5</v>
      </c>
      <c r="F731" s="248" t="s">
        <v>170</v>
      </c>
      <c r="H731" s="249">
        <v>3.2160000000000002</v>
      </c>
      <c r="I731" s="229"/>
      <c r="L731" s="224"/>
      <c r="M731" s="230"/>
      <c r="N731" s="231"/>
      <c r="O731" s="231"/>
      <c r="P731" s="231"/>
      <c r="Q731" s="231"/>
      <c r="R731" s="231"/>
      <c r="S731" s="231"/>
      <c r="T731" s="232"/>
      <c r="AT731" s="233" t="s">
        <v>163</v>
      </c>
      <c r="AU731" s="233" t="s">
        <v>89</v>
      </c>
      <c r="AV731" s="15" t="s">
        <v>159</v>
      </c>
      <c r="AW731" s="15" t="s">
        <v>42</v>
      </c>
      <c r="AX731" s="15" t="s">
        <v>45</v>
      </c>
      <c r="AY731" s="233" t="s">
        <v>152</v>
      </c>
    </row>
    <row r="732" spans="2:65" s="11" customFormat="1" ht="29.85" customHeight="1">
      <c r="B732" s="169"/>
      <c r="D732" s="180" t="s">
        <v>81</v>
      </c>
      <c r="E732" s="181" t="s">
        <v>817</v>
      </c>
      <c r="F732" s="181" t="s">
        <v>818</v>
      </c>
      <c r="I732" s="172"/>
      <c r="J732" s="182">
        <f>BK732</f>
        <v>0</v>
      </c>
      <c r="L732" s="169"/>
      <c r="M732" s="174"/>
      <c r="N732" s="175"/>
      <c r="O732" s="175"/>
      <c r="P732" s="176">
        <f>SUM(P733:P801)</f>
        <v>0</v>
      </c>
      <c r="Q732" s="175"/>
      <c r="R732" s="176">
        <f>SUM(R733:R801)</f>
        <v>0.38043933000000008</v>
      </c>
      <c r="S732" s="175"/>
      <c r="T732" s="177">
        <f>SUM(T733:T801)</f>
        <v>7.7133270000000004E-2</v>
      </c>
      <c r="AR732" s="170" t="s">
        <v>89</v>
      </c>
      <c r="AT732" s="178" t="s">
        <v>81</v>
      </c>
      <c r="AU732" s="178" t="s">
        <v>45</v>
      </c>
      <c r="AY732" s="170" t="s">
        <v>152</v>
      </c>
      <c r="BK732" s="179">
        <f>SUM(BK733:BK801)</f>
        <v>0</v>
      </c>
    </row>
    <row r="733" spans="2:65" s="1" customFormat="1" ht="22.5" customHeight="1">
      <c r="B733" s="183"/>
      <c r="C733" s="184" t="s">
        <v>1498</v>
      </c>
      <c r="D733" s="184" t="s">
        <v>154</v>
      </c>
      <c r="E733" s="185" t="s">
        <v>820</v>
      </c>
      <c r="F733" s="186" t="s">
        <v>821</v>
      </c>
      <c r="G733" s="187" t="s">
        <v>247</v>
      </c>
      <c r="H733" s="188">
        <v>268.61700000000002</v>
      </c>
      <c r="I733" s="189"/>
      <c r="J733" s="190">
        <f>ROUND(I733*H733,2)</f>
        <v>0</v>
      </c>
      <c r="K733" s="186" t="s">
        <v>158</v>
      </c>
      <c r="L733" s="43"/>
      <c r="M733" s="191" t="s">
        <v>5</v>
      </c>
      <c r="N733" s="192" t="s">
        <v>53</v>
      </c>
      <c r="O733" s="44"/>
      <c r="P733" s="193">
        <f>O733*H733</f>
        <v>0</v>
      </c>
      <c r="Q733" s="193">
        <v>0</v>
      </c>
      <c r="R733" s="193">
        <f>Q733*H733</f>
        <v>0</v>
      </c>
      <c r="S733" s="193">
        <v>0</v>
      </c>
      <c r="T733" s="194">
        <f>S733*H733</f>
        <v>0</v>
      </c>
      <c r="AR733" s="25" t="s">
        <v>259</v>
      </c>
      <c r="AT733" s="25" t="s">
        <v>154</v>
      </c>
      <c r="AU733" s="25" t="s">
        <v>89</v>
      </c>
      <c r="AY733" s="25" t="s">
        <v>152</v>
      </c>
      <c r="BE733" s="195">
        <f>IF(N733="základní",J733,0)</f>
        <v>0</v>
      </c>
      <c r="BF733" s="195">
        <f>IF(N733="snížená",J733,0)</f>
        <v>0</v>
      </c>
      <c r="BG733" s="195">
        <f>IF(N733="zákl. přenesená",J733,0)</f>
        <v>0</v>
      </c>
      <c r="BH733" s="195">
        <f>IF(N733="sníž. přenesená",J733,0)</f>
        <v>0</v>
      </c>
      <c r="BI733" s="195">
        <f>IF(N733="nulová",J733,0)</f>
        <v>0</v>
      </c>
      <c r="BJ733" s="25" t="s">
        <v>45</v>
      </c>
      <c r="BK733" s="195">
        <f>ROUND(I733*H733,2)</f>
        <v>0</v>
      </c>
      <c r="BL733" s="25" t="s">
        <v>259</v>
      </c>
      <c r="BM733" s="25" t="s">
        <v>1499</v>
      </c>
    </row>
    <row r="734" spans="2:65" s="12" customFormat="1">
      <c r="B734" s="200"/>
      <c r="D734" s="196" t="s">
        <v>163</v>
      </c>
      <c r="E734" s="201" t="s">
        <v>5</v>
      </c>
      <c r="F734" s="202" t="s">
        <v>1500</v>
      </c>
      <c r="H734" s="203" t="s">
        <v>5</v>
      </c>
      <c r="I734" s="204"/>
      <c r="L734" s="200"/>
      <c r="M734" s="205"/>
      <c r="N734" s="206"/>
      <c r="O734" s="206"/>
      <c r="P734" s="206"/>
      <c r="Q734" s="206"/>
      <c r="R734" s="206"/>
      <c r="S734" s="206"/>
      <c r="T734" s="207"/>
      <c r="AT734" s="203" t="s">
        <v>163</v>
      </c>
      <c r="AU734" s="203" t="s">
        <v>89</v>
      </c>
      <c r="AV734" s="12" t="s">
        <v>45</v>
      </c>
      <c r="AW734" s="12" t="s">
        <v>42</v>
      </c>
      <c r="AX734" s="12" t="s">
        <v>82</v>
      </c>
      <c r="AY734" s="203" t="s">
        <v>152</v>
      </c>
    </row>
    <row r="735" spans="2:65" s="13" customFormat="1">
      <c r="B735" s="208"/>
      <c r="D735" s="196" t="s">
        <v>163</v>
      </c>
      <c r="E735" s="209" t="s">
        <v>5</v>
      </c>
      <c r="F735" s="210" t="s">
        <v>1501</v>
      </c>
      <c r="H735" s="211">
        <v>79.534000000000006</v>
      </c>
      <c r="I735" s="212"/>
      <c r="L735" s="208"/>
      <c r="M735" s="213"/>
      <c r="N735" s="214"/>
      <c r="O735" s="214"/>
      <c r="P735" s="214"/>
      <c r="Q735" s="214"/>
      <c r="R735" s="214"/>
      <c r="S735" s="214"/>
      <c r="T735" s="215"/>
      <c r="AT735" s="209" t="s">
        <v>163</v>
      </c>
      <c r="AU735" s="209" t="s">
        <v>89</v>
      </c>
      <c r="AV735" s="13" t="s">
        <v>89</v>
      </c>
      <c r="AW735" s="13" t="s">
        <v>42</v>
      </c>
      <c r="AX735" s="13" t="s">
        <v>82</v>
      </c>
      <c r="AY735" s="209" t="s">
        <v>152</v>
      </c>
    </row>
    <row r="736" spans="2:65" s="13" customFormat="1">
      <c r="B736" s="208"/>
      <c r="D736" s="196" t="s">
        <v>163</v>
      </c>
      <c r="E736" s="209" t="s">
        <v>5</v>
      </c>
      <c r="F736" s="210" t="s">
        <v>1502</v>
      </c>
      <c r="H736" s="211">
        <v>28.4</v>
      </c>
      <c r="I736" s="212"/>
      <c r="L736" s="208"/>
      <c r="M736" s="213"/>
      <c r="N736" s="214"/>
      <c r="O736" s="214"/>
      <c r="P736" s="214"/>
      <c r="Q736" s="214"/>
      <c r="R736" s="214"/>
      <c r="S736" s="214"/>
      <c r="T736" s="215"/>
      <c r="AT736" s="209" t="s">
        <v>163</v>
      </c>
      <c r="AU736" s="209" t="s">
        <v>89</v>
      </c>
      <c r="AV736" s="13" t="s">
        <v>89</v>
      </c>
      <c r="AW736" s="13" t="s">
        <v>42</v>
      </c>
      <c r="AX736" s="13" t="s">
        <v>82</v>
      </c>
      <c r="AY736" s="209" t="s">
        <v>152</v>
      </c>
    </row>
    <row r="737" spans="2:65" s="14" customFormat="1">
      <c r="B737" s="216"/>
      <c r="D737" s="196" t="s">
        <v>163</v>
      </c>
      <c r="E737" s="217" t="s">
        <v>5</v>
      </c>
      <c r="F737" s="218" t="s">
        <v>1503</v>
      </c>
      <c r="H737" s="219">
        <v>107.934</v>
      </c>
      <c r="I737" s="220"/>
      <c r="L737" s="216"/>
      <c r="M737" s="221"/>
      <c r="N737" s="222"/>
      <c r="O737" s="222"/>
      <c r="P737" s="222"/>
      <c r="Q737" s="222"/>
      <c r="R737" s="222"/>
      <c r="S737" s="222"/>
      <c r="T737" s="223"/>
      <c r="AT737" s="217" t="s">
        <v>163</v>
      </c>
      <c r="AU737" s="217" t="s">
        <v>89</v>
      </c>
      <c r="AV737" s="14" t="s">
        <v>169</v>
      </c>
      <c r="AW737" s="14" t="s">
        <v>42</v>
      </c>
      <c r="AX737" s="14" t="s">
        <v>82</v>
      </c>
      <c r="AY737" s="217" t="s">
        <v>152</v>
      </c>
    </row>
    <row r="738" spans="2:65" s="12" customFormat="1">
      <c r="B738" s="200"/>
      <c r="D738" s="196" t="s">
        <v>163</v>
      </c>
      <c r="E738" s="201" t="s">
        <v>5</v>
      </c>
      <c r="F738" s="202" t="s">
        <v>1504</v>
      </c>
      <c r="H738" s="203" t="s">
        <v>5</v>
      </c>
      <c r="I738" s="204"/>
      <c r="L738" s="200"/>
      <c r="M738" s="205"/>
      <c r="N738" s="206"/>
      <c r="O738" s="206"/>
      <c r="P738" s="206"/>
      <c r="Q738" s="206"/>
      <c r="R738" s="206"/>
      <c r="S738" s="206"/>
      <c r="T738" s="207"/>
      <c r="AT738" s="203" t="s">
        <v>163</v>
      </c>
      <c r="AU738" s="203" t="s">
        <v>89</v>
      </c>
      <c r="AV738" s="12" t="s">
        <v>45</v>
      </c>
      <c r="AW738" s="12" t="s">
        <v>42</v>
      </c>
      <c r="AX738" s="12" t="s">
        <v>82</v>
      </c>
      <c r="AY738" s="203" t="s">
        <v>152</v>
      </c>
    </row>
    <row r="739" spans="2:65" s="13" customFormat="1">
      <c r="B739" s="208"/>
      <c r="D739" s="196" t="s">
        <v>163</v>
      </c>
      <c r="E739" s="209" t="s">
        <v>5</v>
      </c>
      <c r="F739" s="210" t="s">
        <v>1505</v>
      </c>
      <c r="H739" s="211">
        <v>84.41</v>
      </c>
      <c r="I739" s="212"/>
      <c r="L739" s="208"/>
      <c r="M739" s="213"/>
      <c r="N739" s="214"/>
      <c r="O739" s="214"/>
      <c r="P739" s="214"/>
      <c r="Q739" s="214"/>
      <c r="R739" s="214"/>
      <c r="S739" s="214"/>
      <c r="T739" s="215"/>
      <c r="AT739" s="209" t="s">
        <v>163</v>
      </c>
      <c r="AU739" s="209" t="s">
        <v>89</v>
      </c>
      <c r="AV739" s="13" t="s">
        <v>89</v>
      </c>
      <c r="AW739" s="13" t="s">
        <v>42</v>
      </c>
      <c r="AX739" s="13" t="s">
        <v>82</v>
      </c>
      <c r="AY739" s="209" t="s">
        <v>152</v>
      </c>
    </row>
    <row r="740" spans="2:65" s="13" customFormat="1">
      <c r="B740" s="208"/>
      <c r="D740" s="196" t="s">
        <v>163</v>
      </c>
      <c r="E740" s="209" t="s">
        <v>5</v>
      </c>
      <c r="F740" s="210" t="s">
        <v>1506</v>
      </c>
      <c r="H740" s="211">
        <v>32.369</v>
      </c>
      <c r="I740" s="212"/>
      <c r="L740" s="208"/>
      <c r="M740" s="213"/>
      <c r="N740" s="214"/>
      <c r="O740" s="214"/>
      <c r="P740" s="214"/>
      <c r="Q740" s="214"/>
      <c r="R740" s="214"/>
      <c r="S740" s="214"/>
      <c r="T740" s="215"/>
      <c r="AT740" s="209" t="s">
        <v>163</v>
      </c>
      <c r="AU740" s="209" t="s">
        <v>89</v>
      </c>
      <c r="AV740" s="13" t="s">
        <v>89</v>
      </c>
      <c r="AW740" s="13" t="s">
        <v>42</v>
      </c>
      <c r="AX740" s="13" t="s">
        <v>82</v>
      </c>
      <c r="AY740" s="209" t="s">
        <v>152</v>
      </c>
    </row>
    <row r="741" spans="2:65" s="14" customFormat="1">
      <c r="B741" s="216"/>
      <c r="D741" s="196" t="s">
        <v>163</v>
      </c>
      <c r="E741" s="217" t="s">
        <v>5</v>
      </c>
      <c r="F741" s="218" t="s">
        <v>1507</v>
      </c>
      <c r="H741" s="219">
        <v>116.779</v>
      </c>
      <c r="I741" s="220"/>
      <c r="L741" s="216"/>
      <c r="M741" s="221"/>
      <c r="N741" s="222"/>
      <c r="O741" s="222"/>
      <c r="P741" s="222"/>
      <c r="Q741" s="222"/>
      <c r="R741" s="222"/>
      <c r="S741" s="222"/>
      <c r="T741" s="223"/>
      <c r="AT741" s="217" t="s">
        <v>163</v>
      </c>
      <c r="AU741" s="217" t="s">
        <v>89</v>
      </c>
      <c r="AV741" s="14" t="s">
        <v>169</v>
      </c>
      <c r="AW741" s="14" t="s">
        <v>42</v>
      </c>
      <c r="AX741" s="14" t="s">
        <v>82</v>
      </c>
      <c r="AY741" s="217" t="s">
        <v>152</v>
      </c>
    </row>
    <row r="742" spans="2:65" s="12" customFormat="1">
      <c r="B742" s="200"/>
      <c r="D742" s="196" t="s">
        <v>163</v>
      </c>
      <c r="E742" s="201" t="s">
        <v>5</v>
      </c>
      <c r="F742" s="202" t="s">
        <v>1508</v>
      </c>
      <c r="H742" s="203" t="s">
        <v>5</v>
      </c>
      <c r="I742" s="204"/>
      <c r="L742" s="200"/>
      <c r="M742" s="205"/>
      <c r="N742" s="206"/>
      <c r="O742" s="206"/>
      <c r="P742" s="206"/>
      <c r="Q742" s="206"/>
      <c r="R742" s="206"/>
      <c r="S742" s="206"/>
      <c r="T742" s="207"/>
      <c r="AT742" s="203" t="s">
        <v>163</v>
      </c>
      <c r="AU742" s="203" t="s">
        <v>89</v>
      </c>
      <c r="AV742" s="12" t="s">
        <v>45</v>
      </c>
      <c r="AW742" s="12" t="s">
        <v>42</v>
      </c>
      <c r="AX742" s="12" t="s">
        <v>82</v>
      </c>
      <c r="AY742" s="203" t="s">
        <v>152</v>
      </c>
    </row>
    <row r="743" spans="2:65" s="13" customFormat="1">
      <c r="B743" s="208"/>
      <c r="D743" s="196" t="s">
        <v>163</v>
      </c>
      <c r="E743" s="209" t="s">
        <v>5</v>
      </c>
      <c r="F743" s="210" t="s">
        <v>1509</v>
      </c>
      <c r="H743" s="211">
        <v>24.103999999999999</v>
      </c>
      <c r="I743" s="212"/>
      <c r="L743" s="208"/>
      <c r="M743" s="213"/>
      <c r="N743" s="214"/>
      <c r="O743" s="214"/>
      <c r="P743" s="214"/>
      <c r="Q743" s="214"/>
      <c r="R743" s="214"/>
      <c r="S743" s="214"/>
      <c r="T743" s="215"/>
      <c r="AT743" s="209" t="s">
        <v>163</v>
      </c>
      <c r="AU743" s="209" t="s">
        <v>89</v>
      </c>
      <c r="AV743" s="13" t="s">
        <v>89</v>
      </c>
      <c r="AW743" s="13" t="s">
        <v>42</v>
      </c>
      <c r="AX743" s="13" t="s">
        <v>82</v>
      </c>
      <c r="AY743" s="209" t="s">
        <v>152</v>
      </c>
    </row>
    <row r="744" spans="2:65" s="14" customFormat="1">
      <c r="B744" s="216"/>
      <c r="D744" s="196" t="s">
        <v>163</v>
      </c>
      <c r="E744" s="217" t="s">
        <v>5</v>
      </c>
      <c r="F744" s="218" t="s">
        <v>1510</v>
      </c>
      <c r="H744" s="219">
        <v>24.103999999999999</v>
      </c>
      <c r="I744" s="220"/>
      <c r="L744" s="216"/>
      <c r="M744" s="221"/>
      <c r="N744" s="222"/>
      <c r="O744" s="222"/>
      <c r="P744" s="222"/>
      <c r="Q744" s="222"/>
      <c r="R744" s="222"/>
      <c r="S744" s="222"/>
      <c r="T744" s="223"/>
      <c r="AT744" s="217" t="s">
        <v>163</v>
      </c>
      <c r="AU744" s="217" t="s">
        <v>89</v>
      </c>
      <c r="AV744" s="14" t="s">
        <v>169</v>
      </c>
      <c r="AW744" s="14" t="s">
        <v>42</v>
      </c>
      <c r="AX744" s="14" t="s">
        <v>82</v>
      </c>
      <c r="AY744" s="217" t="s">
        <v>152</v>
      </c>
    </row>
    <row r="745" spans="2:65" s="12" customFormat="1">
      <c r="B745" s="200"/>
      <c r="D745" s="196" t="s">
        <v>163</v>
      </c>
      <c r="E745" s="201" t="s">
        <v>5</v>
      </c>
      <c r="F745" s="202" t="s">
        <v>1511</v>
      </c>
      <c r="H745" s="203" t="s">
        <v>5</v>
      </c>
      <c r="I745" s="204"/>
      <c r="L745" s="200"/>
      <c r="M745" s="205"/>
      <c r="N745" s="206"/>
      <c r="O745" s="206"/>
      <c r="P745" s="206"/>
      <c r="Q745" s="206"/>
      <c r="R745" s="206"/>
      <c r="S745" s="206"/>
      <c r="T745" s="207"/>
      <c r="AT745" s="203" t="s">
        <v>163</v>
      </c>
      <c r="AU745" s="203" t="s">
        <v>89</v>
      </c>
      <c r="AV745" s="12" t="s">
        <v>45</v>
      </c>
      <c r="AW745" s="12" t="s">
        <v>42</v>
      </c>
      <c r="AX745" s="12" t="s">
        <v>82</v>
      </c>
      <c r="AY745" s="203" t="s">
        <v>152</v>
      </c>
    </row>
    <row r="746" spans="2:65" s="13" customFormat="1">
      <c r="B746" s="208"/>
      <c r="D746" s="196" t="s">
        <v>163</v>
      </c>
      <c r="E746" s="209" t="s">
        <v>5</v>
      </c>
      <c r="F746" s="210" t="s">
        <v>1009</v>
      </c>
      <c r="H746" s="211">
        <v>14.85</v>
      </c>
      <c r="I746" s="212"/>
      <c r="L746" s="208"/>
      <c r="M746" s="213"/>
      <c r="N746" s="214"/>
      <c r="O746" s="214"/>
      <c r="P746" s="214"/>
      <c r="Q746" s="214"/>
      <c r="R746" s="214"/>
      <c r="S746" s="214"/>
      <c r="T746" s="215"/>
      <c r="AT746" s="209" t="s">
        <v>163</v>
      </c>
      <c r="AU746" s="209" t="s">
        <v>89</v>
      </c>
      <c r="AV746" s="13" t="s">
        <v>89</v>
      </c>
      <c r="AW746" s="13" t="s">
        <v>42</v>
      </c>
      <c r="AX746" s="13" t="s">
        <v>82</v>
      </c>
      <c r="AY746" s="209" t="s">
        <v>152</v>
      </c>
    </row>
    <row r="747" spans="2:65" s="12" customFormat="1">
      <c r="B747" s="200"/>
      <c r="D747" s="196" t="s">
        <v>163</v>
      </c>
      <c r="E747" s="201" t="s">
        <v>5</v>
      </c>
      <c r="F747" s="202" t="s">
        <v>1512</v>
      </c>
      <c r="H747" s="203" t="s">
        <v>5</v>
      </c>
      <c r="I747" s="204"/>
      <c r="L747" s="200"/>
      <c r="M747" s="205"/>
      <c r="N747" s="206"/>
      <c r="O747" s="206"/>
      <c r="P747" s="206"/>
      <c r="Q747" s="206"/>
      <c r="R747" s="206"/>
      <c r="S747" s="206"/>
      <c r="T747" s="207"/>
      <c r="AT747" s="203" t="s">
        <v>163</v>
      </c>
      <c r="AU747" s="203" t="s">
        <v>89</v>
      </c>
      <c r="AV747" s="12" t="s">
        <v>45</v>
      </c>
      <c r="AW747" s="12" t="s">
        <v>42</v>
      </c>
      <c r="AX747" s="12" t="s">
        <v>82</v>
      </c>
      <c r="AY747" s="203" t="s">
        <v>152</v>
      </c>
    </row>
    <row r="748" spans="2:65" s="13" customFormat="1">
      <c r="B748" s="208"/>
      <c r="D748" s="196" t="s">
        <v>163</v>
      </c>
      <c r="E748" s="209" t="s">
        <v>5</v>
      </c>
      <c r="F748" s="210" t="s">
        <v>1513</v>
      </c>
      <c r="H748" s="211">
        <v>4.95</v>
      </c>
      <c r="I748" s="212"/>
      <c r="L748" s="208"/>
      <c r="M748" s="213"/>
      <c r="N748" s="214"/>
      <c r="O748" s="214"/>
      <c r="P748" s="214"/>
      <c r="Q748" s="214"/>
      <c r="R748" s="214"/>
      <c r="S748" s="214"/>
      <c r="T748" s="215"/>
      <c r="AT748" s="209" t="s">
        <v>163</v>
      </c>
      <c r="AU748" s="209" t="s">
        <v>89</v>
      </c>
      <c r="AV748" s="13" t="s">
        <v>89</v>
      </c>
      <c r="AW748" s="13" t="s">
        <v>42</v>
      </c>
      <c r="AX748" s="13" t="s">
        <v>82</v>
      </c>
      <c r="AY748" s="209" t="s">
        <v>152</v>
      </c>
    </row>
    <row r="749" spans="2:65" s="14" customFormat="1">
      <c r="B749" s="216"/>
      <c r="D749" s="196" t="s">
        <v>163</v>
      </c>
      <c r="E749" s="217" t="s">
        <v>5</v>
      </c>
      <c r="F749" s="218" t="s">
        <v>1428</v>
      </c>
      <c r="H749" s="219">
        <v>19.8</v>
      </c>
      <c r="I749" s="220"/>
      <c r="L749" s="216"/>
      <c r="M749" s="221"/>
      <c r="N749" s="222"/>
      <c r="O749" s="222"/>
      <c r="P749" s="222"/>
      <c r="Q749" s="222"/>
      <c r="R749" s="222"/>
      <c r="S749" s="222"/>
      <c r="T749" s="223"/>
      <c r="AT749" s="217" t="s">
        <v>163</v>
      </c>
      <c r="AU749" s="217" t="s">
        <v>89</v>
      </c>
      <c r="AV749" s="14" t="s">
        <v>169</v>
      </c>
      <c r="AW749" s="14" t="s">
        <v>42</v>
      </c>
      <c r="AX749" s="14" t="s">
        <v>82</v>
      </c>
      <c r="AY749" s="217" t="s">
        <v>152</v>
      </c>
    </row>
    <row r="750" spans="2:65" s="15" customFormat="1">
      <c r="B750" s="224"/>
      <c r="D750" s="225" t="s">
        <v>163</v>
      </c>
      <c r="E750" s="226" t="s">
        <v>5</v>
      </c>
      <c r="F750" s="227" t="s">
        <v>170</v>
      </c>
      <c r="H750" s="228">
        <v>268.61700000000002</v>
      </c>
      <c r="I750" s="229"/>
      <c r="L750" s="224"/>
      <c r="M750" s="230"/>
      <c r="N750" s="231"/>
      <c r="O750" s="231"/>
      <c r="P750" s="231"/>
      <c r="Q750" s="231"/>
      <c r="R750" s="231"/>
      <c r="S750" s="231"/>
      <c r="T750" s="232"/>
      <c r="AT750" s="233" t="s">
        <v>163</v>
      </c>
      <c r="AU750" s="233" t="s">
        <v>89</v>
      </c>
      <c r="AV750" s="15" t="s">
        <v>159</v>
      </c>
      <c r="AW750" s="15" t="s">
        <v>42</v>
      </c>
      <c r="AX750" s="15" t="s">
        <v>45</v>
      </c>
      <c r="AY750" s="233" t="s">
        <v>152</v>
      </c>
    </row>
    <row r="751" spans="2:65" s="1" customFormat="1" ht="22.5" customHeight="1">
      <c r="B751" s="183"/>
      <c r="C751" s="184" t="s">
        <v>1514</v>
      </c>
      <c r="D751" s="184" t="s">
        <v>154</v>
      </c>
      <c r="E751" s="185" t="s">
        <v>1515</v>
      </c>
      <c r="F751" s="186" t="s">
        <v>1516</v>
      </c>
      <c r="G751" s="187" t="s">
        <v>247</v>
      </c>
      <c r="H751" s="188">
        <v>248.81700000000001</v>
      </c>
      <c r="I751" s="189"/>
      <c r="J751" s="190">
        <f>ROUND(I751*H751,2)</f>
        <v>0</v>
      </c>
      <c r="K751" s="186" t="s">
        <v>158</v>
      </c>
      <c r="L751" s="43"/>
      <c r="M751" s="191" t="s">
        <v>5</v>
      </c>
      <c r="N751" s="192" t="s">
        <v>53</v>
      </c>
      <c r="O751" s="44"/>
      <c r="P751" s="193">
        <f>O751*H751</f>
        <v>0</v>
      </c>
      <c r="Q751" s="193">
        <v>1E-3</v>
      </c>
      <c r="R751" s="193">
        <f>Q751*H751</f>
        <v>0.24881700000000001</v>
      </c>
      <c r="S751" s="193">
        <v>3.1E-4</v>
      </c>
      <c r="T751" s="194">
        <f>S751*H751</f>
        <v>7.7133270000000004E-2</v>
      </c>
      <c r="AR751" s="25" t="s">
        <v>259</v>
      </c>
      <c r="AT751" s="25" t="s">
        <v>154</v>
      </c>
      <c r="AU751" s="25" t="s">
        <v>89</v>
      </c>
      <c r="AY751" s="25" t="s">
        <v>152</v>
      </c>
      <c r="BE751" s="195">
        <f>IF(N751="základní",J751,0)</f>
        <v>0</v>
      </c>
      <c r="BF751" s="195">
        <f>IF(N751="snížená",J751,0)</f>
        <v>0</v>
      </c>
      <c r="BG751" s="195">
        <f>IF(N751="zákl. přenesená",J751,0)</f>
        <v>0</v>
      </c>
      <c r="BH751" s="195">
        <f>IF(N751="sníž. přenesená",J751,0)</f>
        <v>0</v>
      </c>
      <c r="BI751" s="195">
        <f>IF(N751="nulová",J751,0)</f>
        <v>0</v>
      </c>
      <c r="BJ751" s="25" t="s">
        <v>45</v>
      </c>
      <c r="BK751" s="195">
        <f>ROUND(I751*H751,2)</f>
        <v>0</v>
      </c>
      <c r="BL751" s="25" t="s">
        <v>259</v>
      </c>
      <c r="BM751" s="25" t="s">
        <v>1517</v>
      </c>
    </row>
    <row r="752" spans="2:65" s="1" customFormat="1" ht="27">
      <c r="B752" s="43"/>
      <c r="D752" s="196" t="s">
        <v>161</v>
      </c>
      <c r="F752" s="197" t="s">
        <v>1518</v>
      </c>
      <c r="I752" s="198"/>
      <c r="L752" s="43"/>
      <c r="M752" s="199"/>
      <c r="N752" s="44"/>
      <c r="O752" s="44"/>
      <c r="P752" s="44"/>
      <c r="Q752" s="44"/>
      <c r="R752" s="44"/>
      <c r="S752" s="44"/>
      <c r="T752" s="72"/>
      <c r="AT752" s="25" t="s">
        <v>161</v>
      </c>
      <c r="AU752" s="25" t="s">
        <v>89</v>
      </c>
    </row>
    <row r="753" spans="2:65" s="12" customFormat="1">
      <c r="B753" s="200"/>
      <c r="D753" s="196" t="s">
        <v>163</v>
      </c>
      <c r="E753" s="201" t="s">
        <v>5</v>
      </c>
      <c r="F753" s="202" t="s">
        <v>1500</v>
      </c>
      <c r="H753" s="203" t="s">
        <v>5</v>
      </c>
      <c r="I753" s="204"/>
      <c r="L753" s="200"/>
      <c r="M753" s="205"/>
      <c r="N753" s="206"/>
      <c r="O753" s="206"/>
      <c r="P753" s="206"/>
      <c r="Q753" s="206"/>
      <c r="R753" s="206"/>
      <c r="S753" s="206"/>
      <c r="T753" s="207"/>
      <c r="AT753" s="203" t="s">
        <v>163</v>
      </c>
      <c r="AU753" s="203" t="s">
        <v>89</v>
      </c>
      <c r="AV753" s="12" t="s">
        <v>45</v>
      </c>
      <c r="AW753" s="12" t="s">
        <v>42</v>
      </c>
      <c r="AX753" s="12" t="s">
        <v>82</v>
      </c>
      <c r="AY753" s="203" t="s">
        <v>152</v>
      </c>
    </row>
    <row r="754" spans="2:65" s="13" customFormat="1">
      <c r="B754" s="208"/>
      <c r="D754" s="196" t="s">
        <v>163</v>
      </c>
      <c r="E754" s="209" t="s">
        <v>5</v>
      </c>
      <c r="F754" s="210" t="s">
        <v>1501</v>
      </c>
      <c r="H754" s="211">
        <v>79.534000000000006</v>
      </c>
      <c r="I754" s="212"/>
      <c r="L754" s="208"/>
      <c r="M754" s="213"/>
      <c r="N754" s="214"/>
      <c r="O754" s="214"/>
      <c r="P754" s="214"/>
      <c r="Q754" s="214"/>
      <c r="R754" s="214"/>
      <c r="S754" s="214"/>
      <c r="T754" s="215"/>
      <c r="AT754" s="209" t="s">
        <v>163</v>
      </c>
      <c r="AU754" s="209" t="s">
        <v>89</v>
      </c>
      <c r="AV754" s="13" t="s">
        <v>89</v>
      </c>
      <c r="AW754" s="13" t="s">
        <v>42</v>
      </c>
      <c r="AX754" s="13" t="s">
        <v>82</v>
      </c>
      <c r="AY754" s="209" t="s">
        <v>152</v>
      </c>
    </row>
    <row r="755" spans="2:65" s="13" customFormat="1">
      <c r="B755" s="208"/>
      <c r="D755" s="196" t="s">
        <v>163</v>
      </c>
      <c r="E755" s="209" t="s">
        <v>5</v>
      </c>
      <c r="F755" s="210" t="s">
        <v>1502</v>
      </c>
      <c r="H755" s="211">
        <v>28.4</v>
      </c>
      <c r="I755" s="212"/>
      <c r="L755" s="208"/>
      <c r="M755" s="213"/>
      <c r="N755" s="214"/>
      <c r="O755" s="214"/>
      <c r="P755" s="214"/>
      <c r="Q755" s="214"/>
      <c r="R755" s="214"/>
      <c r="S755" s="214"/>
      <c r="T755" s="215"/>
      <c r="AT755" s="209" t="s">
        <v>163</v>
      </c>
      <c r="AU755" s="209" t="s">
        <v>89</v>
      </c>
      <c r="AV755" s="13" t="s">
        <v>89</v>
      </c>
      <c r="AW755" s="13" t="s">
        <v>42</v>
      </c>
      <c r="AX755" s="13" t="s">
        <v>82</v>
      </c>
      <c r="AY755" s="209" t="s">
        <v>152</v>
      </c>
    </row>
    <row r="756" spans="2:65" s="14" customFormat="1">
      <c r="B756" s="216"/>
      <c r="D756" s="196" t="s">
        <v>163</v>
      </c>
      <c r="E756" s="217" t="s">
        <v>5</v>
      </c>
      <c r="F756" s="218" t="s">
        <v>1503</v>
      </c>
      <c r="H756" s="219">
        <v>107.934</v>
      </c>
      <c r="I756" s="220"/>
      <c r="L756" s="216"/>
      <c r="M756" s="221"/>
      <c r="N756" s="222"/>
      <c r="O756" s="222"/>
      <c r="P756" s="222"/>
      <c r="Q756" s="222"/>
      <c r="R756" s="222"/>
      <c r="S756" s="222"/>
      <c r="T756" s="223"/>
      <c r="AT756" s="217" t="s">
        <v>163</v>
      </c>
      <c r="AU756" s="217" t="s">
        <v>89</v>
      </c>
      <c r="AV756" s="14" t="s">
        <v>169</v>
      </c>
      <c r="AW756" s="14" t="s">
        <v>42</v>
      </c>
      <c r="AX756" s="14" t="s">
        <v>82</v>
      </c>
      <c r="AY756" s="217" t="s">
        <v>152</v>
      </c>
    </row>
    <row r="757" spans="2:65" s="12" customFormat="1">
      <c r="B757" s="200"/>
      <c r="D757" s="196" t="s">
        <v>163</v>
      </c>
      <c r="E757" s="201" t="s">
        <v>5</v>
      </c>
      <c r="F757" s="202" t="s">
        <v>1504</v>
      </c>
      <c r="H757" s="203" t="s">
        <v>5</v>
      </c>
      <c r="I757" s="204"/>
      <c r="L757" s="200"/>
      <c r="M757" s="205"/>
      <c r="N757" s="206"/>
      <c r="O757" s="206"/>
      <c r="P757" s="206"/>
      <c r="Q757" s="206"/>
      <c r="R757" s="206"/>
      <c r="S757" s="206"/>
      <c r="T757" s="207"/>
      <c r="AT757" s="203" t="s">
        <v>163</v>
      </c>
      <c r="AU757" s="203" t="s">
        <v>89</v>
      </c>
      <c r="AV757" s="12" t="s">
        <v>45</v>
      </c>
      <c r="AW757" s="12" t="s">
        <v>42</v>
      </c>
      <c r="AX757" s="12" t="s">
        <v>82</v>
      </c>
      <c r="AY757" s="203" t="s">
        <v>152</v>
      </c>
    </row>
    <row r="758" spans="2:65" s="13" customFormat="1">
      <c r="B758" s="208"/>
      <c r="D758" s="196" t="s">
        <v>163</v>
      </c>
      <c r="E758" s="209" t="s">
        <v>5</v>
      </c>
      <c r="F758" s="210" t="s">
        <v>1505</v>
      </c>
      <c r="H758" s="211">
        <v>84.41</v>
      </c>
      <c r="I758" s="212"/>
      <c r="L758" s="208"/>
      <c r="M758" s="213"/>
      <c r="N758" s="214"/>
      <c r="O758" s="214"/>
      <c r="P758" s="214"/>
      <c r="Q758" s="214"/>
      <c r="R758" s="214"/>
      <c r="S758" s="214"/>
      <c r="T758" s="215"/>
      <c r="AT758" s="209" t="s">
        <v>163</v>
      </c>
      <c r="AU758" s="209" t="s">
        <v>89</v>
      </c>
      <c r="AV758" s="13" t="s">
        <v>89</v>
      </c>
      <c r="AW758" s="13" t="s">
        <v>42</v>
      </c>
      <c r="AX758" s="13" t="s">
        <v>82</v>
      </c>
      <c r="AY758" s="209" t="s">
        <v>152</v>
      </c>
    </row>
    <row r="759" spans="2:65" s="13" customFormat="1">
      <c r="B759" s="208"/>
      <c r="D759" s="196" t="s">
        <v>163</v>
      </c>
      <c r="E759" s="209" t="s">
        <v>5</v>
      </c>
      <c r="F759" s="210" t="s">
        <v>1506</v>
      </c>
      <c r="H759" s="211">
        <v>32.369</v>
      </c>
      <c r="I759" s="212"/>
      <c r="L759" s="208"/>
      <c r="M759" s="213"/>
      <c r="N759" s="214"/>
      <c r="O759" s="214"/>
      <c r="P759" s="214"/>
      <c r="Q759" s="214"/>
      <c r="R759" s="214"/>
      <c r="S759" s="214"/>
      <c r="T759" s="215"/>
      <c r="AT759" s="209" t="s">
        <v>163</v>
      </c>
      <c r="AU759" s="209" t="s">
        <v>89</v>
      </c>
      <c r="AV759" s="13" t="s">
        <v>89</v>
      </c>
      <c r="AW759" s="13" t="s">
        <v>42</v>
      </c>
      <c r="AX759" s="13" t="s">
        <v>82</v>
      </c>
      <c r="AY759" s="209" t="s">
        <v>152</v>
      </c>
    </row>
    <row r="760" spans="2:65" s="14" customFormat="1">
      <c r="B760" s="216"/>
      <c r="D760" s="196" t="s">
        <v>163</v>
      </c>
      <c r="E760" s="217" t="s">
        <v>5</v>
      </c>
      <c r="F760" s="218" t="s">
        <v>1507</v>
      </c>
      <c r="H760" s="219">
        <v>116.779</v>
      </c>
      <c r="I760" s="220"/>
      <c r="L760" s="216"/>
      <c r="M760" s="221"/>
      <c r="N760" s="222"/>
      <c r="O760" s="222"/>
      <c r="P760" s="222"/>
      <c r="Q760" s="222"/>
      <c r="R760" s="222"/>
      <c r="S760" s="222"/>
      <c r="T760" s="223"/>
      <c r="AT760" s="217" t="s">
        <v>163</v>
      </c>
      <c r="AU760" s="217" t="s">
        <v>89</v>
      </c>
      <c r="AV760" s="14" t="s">
        <v>169</v>
      </c>
      <c r="AW760" s="14" t="s">
        <v>42</v>
      </c>
      <c r="AX760" s="14" t="s">
        <v>82</v>
      </c>
      <c r="AY760" s="217" t="s">
        <v>152</v>
      </c>
    </row>
    <row r="761" spans="2:65" s="12" customFormat="1">
      <c r="B761" s="200"/>
      <c r="D761" s="196" t="s">
        <v>163</v>
      </c>
      <c r="E761" s="201" t="s">
        <v>5</v>
      </c>
      <c r="F761" s="202" t="s">
        <v>1508</v>
      </c>
      <c r="H761" s="203" t="s">
        <v>5</v>
      </c>
      <c r="I761" s="204"/>
      <c r="L761" s="200"/>
      <c r="M761" s="205"/>
      <c r="N761" s="206"/>
      <c r="O761" s="206"/>
      <c r="P761" s="206"/>
      <c r="Q761" s="206"/>
      <c r="R761" s="206"/>
      <c r="S761" s="206"/>
      <c r="T761" s="207"/>
      <c r="AT761" s="203" t="s">
        <v>163</v>
      </c>
      <c r="AU761" s="203" t="s">
        <v>89</v>
      </c>
      <c r="AV761" s="12" t="s">
        <v>45</v>
      </c>
      <c r="AW761" s="12" t="s">
        <v>42</v>
      </c>
      <c r="AX761" s="12" t="s">
        <v>82</v>
      </c>
      <c r="AY761" s="203" t="s">
        <v>152</v>
      </c>
    </row>
    <row r="762" spans="2:65" s="13" customFormat="1">
      <c r="B762" s="208"/>
      <c r="D762" s="196" t="s">
        <v>163</v>
      </c>
      <c r="E762" s="209" t="s">
        <v>5</v>
      </c>
      <c r="F762" s="210" t="s">
        <v>1509</v>
      </c>
      <c r="H762" s="211">
        <v>24.103999999999999</v>
      </c>
      <c r="I762" s="212"/>
      <c r="L762" s="208"/>
      <c r="M762" s="213"/>
      <c r="N762" s="214"/>
      <c r="O762" s="214"/>
      <c r="P762" s="214"/>
      <c r="Q762" s="214"/>
      <c r="R762" s="214"/>
      <c r="S762" s="214"/>
      <c r="T762" s="215"/>
      <c r="AT762" s="209" t="s">
        <v>163</v>
      </c>
      <c r="AU762" s="209" t="s">
        <v>89</v>
      </c>
      <c r="AV762" s="13" t="s">
        <v>89</v>
      </c>
      <c r="AW762" s="13" t="s">
        <v>42</v>
      </c>
      <c r="AX762" s="13" t="s">
        <v>82</v>
      </c>
      <c r="AY762" s="209" t="s">
        <v>152</v>
      </c>
    </row>
    <row r="763" spans="2:65" s="14" customFormat="1">
      <c r="B763" s="216"/>
      <c r="D763" s="196" t="s">
        <v>163</v>
      </c>
      <c r="E763" s="217" t="s">
        <v>5</v>
      </c>
      <c r="F763" s="218" t="s">
        <v>1510</v>
      </c>
      <c r="H763" s="219">
        <v>24.103999999999999</v>
      </c>
      <c r="I763" s="220"/>
      <c r="L763" s="216"/>
      <c r="M763" s="221"/>
      <c r="N763" s="222"/>
      <c r="O763" s="222"/>
      <c r="P763" s="222"/>
      <c r="Q763" s="222"/>
      <c r="R763" s="222"/>
      <c r="S763" s="222"/>
      <c r="T763" s="223"/>
      <c r="AT763" s="217" t="s">
        <v>163</v>
      </c>
      <c r="AU763" s="217" t="s">
        <v>89</v>
      </c>
      <c r="AV763" s="14" t="s">
        <v>169</v>
      </c>
      <c r="AW763" s="14" t="s">
        <v>42</v>
      </c>
      <c r="AX763" s="14" t="s">
        <v>82</v>
      </c>
      <c r="AY763" s="217" t="s">
        <v>152</v>
      </c>
    </row>
    <row r="764" spans="2:65" s="15" customFormat="1">
      <c r="B764" s="224"/>
      <c r="D764" s="225" t="s">
        <v>163</v>
      </c>
      <c r="E764" s="226" t="s">
        <v>5</v>
      </c>
      <c r="F764" s="227" t="s">
        <v>170</v>
      </c>
      <c r="H764" s="228">
        <v>248.81700000000001</v>
      </c>
      <c r="I764" s="229"/>
      <c r="L764" s="224"/>
      <c r="M764" s="230"/>
      <c r="N764" s="231"/>
      <c r="O764" s="231"/>
      <c r="P764" s="231"/>
      <c r="Q764" s="231"/>
      <c r="R764" s="231"/>
      <c r="S764" s="231"/>
      <c r="T764" s="232"/>
      <c r="AT764" s="233" t="s">
        <v>163</v>
      </c>
      <c r="AU764" s="233" t="s">
        <v>89</v>
      </c>
      <c r="AV764" s="15" t="s">
        <v>159</v>
      </c>
      <c r="AW764" s="15" t="s">
        <v>42</v>
      </c>
      <c r="AX764" s="15" t="s">
        <v>45</v>
      </c>
      <c r="AY764" s="233" t="s">
        <v>152</v>
      </c>
    </row>
    <row r="765" spans="2:65" s="1" customFormat="1" ht="22.5" customHeight="1">
      <c r="B765" s="183"/>
      <c r="C765" s="184" t="s">
        <v>1519</v>
      </c>
      <c r="D765" s="184" t="s">
        <v>154</v>
      </c>
      <c r="E765" s="185" t="s">
        <v>1520</v>
      </c>
      <c r="F765" s="186" t="s">
        <v>1521</v>
      </c>
      <c r="G765" s="187" t="s">
        <v>247</v>
      </c>
      <c r="H765" s="188">
        <v>248.81700000000001</v>
      </c>
      <c r="I765" s="189"/>
      <c r="J765" s="190">
        <f>ROUND(I765*H765,2)</f>
        <v>0</v>
      </c>
      <c r="K765" s="186" t="s">
        <v>158</v>
      </c>
      <c r="L765" s="43"/>
      <c r="M765" s="191" t="s">
        <v>5</v>
      </c>
      <c r="N765" s="192" t="s">
        <v>53</v>
      </c>
      <c r="O765" s="44"/>
      <c r="P765" s="193">
        <f>O765*H765</f>
        <v>0</v>
      </c>
      <c r="Q765" s="193">
        <v>0</v>
      </c>
      <c r="R765" s="193">
        <f>Q765*H765</f>
        <v>0</v>
      </c>
      <c r="S765" s="193">
        <v>0</v>
      </c>
      <c r="T765" s="194">
        <f>S765*H765</f>
        <v>0</v>
      </c>
      <c r="AR765" s="25" t="s">
        <v>259</v>
      </c>
      <c r="AT765" s="25" t="s">
        <v>154</v>
      </c>
      <c r="AU765" s="25" t="s">
        <v>89</v>
      </c>
      <c r="AY765" s="25" t="s">
        <v>152</v>
      </c>
      <c r="BE765" s="195">
        <f>IF(N765="základní",J765,0)</f>
        <v>0</v>
      </c>
      <c r="BF765" s="195">
        <f>IF(N765="snížená",J765,0)</f>
        <v>0</v>
      </c>
      <c r="BG765" s="195">
        <f>IF(N765="zákl. přenesená",J765,0)</f>
        <v>0</v>
      </c>
      <c r="BH765" s="195">
        <f>IF(N765="sníž. přenesená",J765,0)</f>
        <v>0</v>
      </c>
      <c r="BI765" s="195">
        <f>IF(N765="nulová",J765,0)</f>
        <v>0</v>
      </c>
      <c r="BJ765" s="25" t="s">
        <v>45</v>
      </c>
      <c r="BK765" s="195">
        <f>ROUND(I765*H765,2)</f>
        <v>0</v>
      </c>
      <c r="BL765" s="25" t="s">
        <v>259</v>
      </c>
      <c r="BM765" s="25" t="s">
        <v>1522</v>
      </c>
    </row>
    <row r="766" spans="2:65" s="1" customFormat="1" ht="22.5" customHeight="1">
      <c r="B766" s="183"/>
      <c r="C766" s="184" t="s">
        <v>1523</v>
      </c>
      <c r="D766" s="184" t="s">
        <v>154</v>
      </c>
      <c r="E766" s="185" t="s">
        <v>1524</v>
      </c>
      <c r="F766" s="186" t="s">
        <v>1525</v>
      </c>
      <c r="G766" s="187" t="s">
        <v>247</v>
      </c>
      <c r="H766" s="188">
        <v>268.61700000000002</v>
      </c>
      <c r="I766" s="189"/>
      <c r="J766" s="190">
        <f>ROUND(I766*H766,2)</f>
        <v>0</v>
      </c>
      <c r="K766" s="186" t="s">
        <v>158</v>
      </c>
      <c r="L766" s="43"/>
      <c r="M766" s="191" t="s">
        <v>5</v>
      </c>
      <c r="N766" s="192" t="s">
        <v>53</v>
      </c>
      <c r="O766" s="44"/>
      <c r="P766" s="193">
        <f>O766*H766</f>
        <v>0</v>
      </c>
      <c r="Q766" s="193">
        <v>2.0000000000000001E-4</v>
      </c>
      <c r="R766" s="193">
        <f>Q766*H766</f>
        <v>5.3723400000000004E-2</v>
      </c>
      <c r="S766" s="193">
        <v>0</v>
      </c>
      <c r="T766" s="194">
        <f>S766*H766</f>
        <v>0</v>
      </c>
      <c r="AR766" s="25" t="s">
        <v>259</v>
      </c>
      <c r="AT766" s="25" t="s">
        <v>154</v>
      </c>
      <c r="AU766" s="25" t="s">
        <v>89</v>
      </c>
      <c r="AY766" s="25" t="s">
        <v>152</v>
      </c>
      <c r="BE766" s="195">
        <f>IF(N766="základní",J766,0)</f>
        <v>0</v>
      </c>
      <c r="BF766" s="195">
        <f>IF(N766="snížená",J766,0)</f>
        <v>0</v>
      </c>
      <c r="BG766" s="195">
        <f>IF(N766="zákl. přenesená",J766,0)</f>
        <v>0</v>
      </c>
      <c r="BH766" s="195">
        <f>IF(N766="sníž. přenesená",J766,0)</f>
        <v>0</v>
      </c>
      <c r="BI766" s="195">
        <f>IF(N766="nulová",J766,0)</f>
        <v>0</v>
      </c>
      <c r="BJ766" s="25" t="s">
        <v>45</v>
      </c>
      <c r="BK766" s="195">
        <f>ROUND(I766*H766,2)</f>
        <v>0</v>
      </c>
      <c r="BL766" s="25" t="s">
        <v>259</v>
      </c>
      <c r="BM766" s="25" t="s">
        <v>1526</v>
      </c>
    </row>
    <row r="767" spans="2:65" s="12" customFormat="1">
      <c r="B767" s="200"/>
      <c r="D767" s="196" t="s">
        <v>163</v>
      </c>
      <c r="E767" s="201" t="s">
        <v>5</v>
      </c>
      <c r="F767" s="202" t="s">
        <v>1500</v>
      </c>
      <c r="H767" s="203" t="s">
        <v>5</v>
      </c>
      <c r="I767" s="204"/>
      <c r="L767" s="200"/>
      <c r="M767" s="205"/>
      <c r="N767" s="206"/>
      <c r="O767" s="206"/>
      <c r="P767" s="206"/>
      <c r="Q767" s="206"/>
      <c r="R767" s="206"/>
      <c r="S767" s="206"/>
      <c r="T767" s="207"/>
      <c r="AT767" s="203" t="s">
        <v>163</v>
      </c>
      <c r="AU767" s="203" t="s">
        <v>89</v>
      </c>
      <c r="AV767" s="12" t="s">
        <v>45</v>
      </c>
      <c r="AW767" s="12" t="s">
        <v>42</v>
      </c>
      <c r="AX767" s="12" t="s">
        <v>82</v>
      </c>
      <c r="AY767" s="203" t="s">
        <v>152</v>
      </c>
    </row>
    <row r="768" spans="2:65" s="13" customFormat="1">
      <c r="B768" s="208"/>
      <c r="D768" s="196" t="s">
        <v>163</v>
      </c>
      <c r="E768" s="209" t="s">
        <v>5</v>
      </c>
      <c r="F768" s="210" t="s">
        <v>1501</v>
      </c>
      <c r="H768" s="211">
        <v>79.534000000000006</v>
      </c>
      <c r="I768" s="212"/>
      <c r="L768" s="208"/>
      <c r="M768" s="213"/>
      <c r="N768" s="214"/>
      <c r="O768" s="214"/>
      <c r="P768" s="214"/>
      <c r="Q768" s="214"/>
      <c r="R768" s="214"/>
      <c r="S768" s="214"/>
      <c r="T768" s="215"/>
      <c r="AT768" s="209" t="s">
        <v>163</v>
      </c>
      <c r="AU768" s="209" t="s">
        <v>89</v>
      </c>
      <c r="AV768" s="13" t="s">
        <v>89</v>
      </c>
      <c r="AW768" s="13" t="s">
        <v>42</v>
      </c>
      <c r="AX768" s="13" t="s">
        <v>82</v>
      </c>
      <c r="AY768" s="209" t="s">
        <v>152</v>
      </c>
    </row>
    <row r="769" spans="2:65" s="13" customFormat="1">
      <c r="B769" s="208"/>
      <c r="D769" s="196" t="s">
        <v>163</v>
      </c>
      <c r="E769" s="209" t="s">
        <v>5</v>
      </c>
      <c r="F769" s="210" t="s">
        <v>1502</v>
      </c>
      <c r="H769" s="211">
        <v>28.4</v>
      </c>
      <c r="I769" s="212"/>
      <c r="L769" s="208"/>
      <c r="M769" s="213"/>
      <c r="N769" s="214"/>
      <c r="O769" s="214"/>
      <c r="P769" s="214"/>
      <c r="Q769" s="214"/>
      <c r="R769" s="214"/>
      <c r="S769" s="214"/>
      <c r="T769" s="215"/>
      <c r="AT769" s="209" t="s">
        <v>163</v>
      </c>
      <c r="AU769" s="209" t="s">
        <v>89</v>
      </c>
      <c r="AV769" s="13" t="s">
        <v>89</v>
      </c>
      <c r="AW769" s="13" t="s">
        <v>42</v>
      </c>
      <c r="AX769" s="13" t="s">
        <v>82</v>
      </c>
      <c r="AY769" s="209" t="s">
        <v>152</v>
      </c>
    </row>
    <row r="770" spans="2:65" s="14" customFormat="1">
      <c r="B770" s="216"/>
      <c r="D770" s="196" t="s">
        <v>163</v>
      </c>
      <c r="E770" s="217" t="s">
        <v>5</v>
      </c>
      <c r="F770" s="218" t="s">
        <v>1503</v>
      </c>
      <c r="H770" s="219">
        <v>107.934</v>
      </c>
      <c r="I770" s="220"/>
      <c r="L770" s="216"/>
      <c r="M770" s="221"/>
      <c r="N770" s="222"/>
      <c r="O770" s="222"/>
      <c r="P770" s="222"/>
      <c r="Q770" s="222"/>
      <c r="R770" s="222"/>
      <c r="S770" s="222"/>
      <c r="T770" s="223"/>
      <c r="AT770" s="217" t="s">
        <v>163</v>
      </c>
      <c r="AU770" s="217" t="s">
        <v>89</v>
      </c>
      <c r="AV770" s="14" t="s">
        <v>169</v>
      </c>
      <c r="AW770" s="14" t="s">
        <v>42</v>
      </c>
      <c r="AX770" s="14" t="s">
        <v>82</v>
      </c>
      <c r="AY770" s="217" t="s">
        <v>152</v>
      </c>
    </row>
    <row r="771" spans="2:65" s="12" customFormat="1">
      <c r="B771" s="200"/>
      <c r="D771" s="196" t="s">
        <v>163</v>
      </c>
      <c r="E771" s="201" t="s">
        <v>5</v>
      </c>
      <c r="F771" s="202" t="s">
        <v>1504</v>
      </c>
      <c r="H771" s="203" t="s">
        <v>5</v>
      </c>
      <c r="I771" s="204"/>
      <c r="L771" s="200"/>
      <c r="M771" s="205"/>
      <c r="N771" s="206"/>
      <c r="O771" s="206"/>
      <c r="P771" s="206"/>
      <c r="Q771" s="206"/>
      <c r="R771" s="206"/>
      <c r="S771" s="206"/>
      <c r="T771" s="207"/>
      <c r="AT771" s="203" t="s">
        <v>163</v>
      </c>
      <c r="AU771" s="203" t="s">
        <v>89</v>
      </c>
      <c r="AV771" s="12" t="s">
        <v>45</v>
      </c>
      <c r="AW771" s="12" t="s">
        <v>42</v>
      </c>
      <c r="AX771" s="12" t="s">
        <v>82</v>
      </c>
      <c r="AY771" s="203" t="s">
        <v>152</v>
      </c>
    </row>
    <row r="772" spans="2:65" s="13" customFormat="1">
      <c r="B772" s="208"/>
      <c r="D772" s="196" t="s">
        <v>163</v>
      </c>
      <c r="E772" s="209" t="s">
        <v>5</v>
      </c>
      <c r="F772" s="210" t="s">
        <v>1505</v>
      </c>
      <c r="H772" s="211">
        <v>84.41</v>
      </c>
      <c r="I772" s="212"/>
      <c r="L772" s="208"/>
      <c r="M772" s="213"/>
      <c r="N772" s="214"/>
      <c r="O772" s="214"/>
      <c r="P772" s="214"/>
      <c r="Q772" s="214"/>
      <c r="R772" s="214"/>
      <c r="S772" s="214"/>
      <c r="T772" s="215"/>
      <c r="AT772" s="209" t="s">
        <v>163</v>
      </c>
      <c r="AU772" s="209" t="s">
        <v>89</v>
      </c>
      <c r="AV772" s="13" t="s">
        <v>89</v>
      </c>
      <c r="AW772" s="13" t="s">
        <v>42</v>
      </c>
      <c r="AX772" s="13" t="s">
        <v>82</v>
      </c>
      <c r="AY772" s="209" t="s">
        <v>152</v>
      </c>
    </row>
    <row r="773" spans="2:65" s="13" customFormat="1">
      <c r="B773" s="208"/>
      <c r="D773" s="196" t="s">
        <v>163</v>
      </c>
      <c r="E773" s="209" t="s">
        <v>5</v>
      </c>
      <c r="F773" s="210" t="s">
        <v>1506</v>
      </c>
      <c r="H773" s="211">
        <v>32.369</v>
      </c>
      <c r="I773" s="212"/>
      <c r="L773" s="208"/>
      <c r="M773" s="213"/>
      <c r="N773" s="214"/>
      <c r="O773" s="214"/>
      <c r="P773" s="214"/>
      <c r="Q773" s="214"/>
      <c r="R773" s="214"/>
      <c r="S773" s="214"/>
      <c r="T773" s="215"/>
      <c r="AT773" s="209" t="s">
        <v>163</v>
      </c>
      <c r="AU773" s="209" t="s">
        <v>89</v>
      </c>
      <c r="AV773" s="13" t="s">
        <v>89</v>
      </c>
      <c r="AW773" s="13" t="s">
        <v>42</v>
      </c>
      <c r="AX773" s="13" t="s">
        <v>82</v>
      </c>
      <c r="AY773" s="209" t="s">
        <v>152</v>
      </c>
    </row>
    <row r="774" spans="2:65" s="14" customFormat="1">
      <c r="B774" s="216"/>
      <c r="D774" s="196" t="s">
        <v>163</v>
      </c>
      <c r="E774" s="217" t="s">
        <v>5</v>
      </c>
      <c r="F774" s="218" t="s">
        <v>1507</v>
      </c>
      <c r="H774" s="219">
        <v>116.779</v>
      </c>
      <c r="I774" s="220"/>
      <c r="L774" s="216"/>
      <c r="M774" s="221"/>
      <c r="N774" s="222"/>
      <c r="O774" s="222"/>
      <c r="P774" s="222"/>
      <c r="Q774" s="222"/>
      <c r="R774" s="222"/>
      <c r="S774" s="222"/>
      <c r="T774" s="223"/>
      <c r="AT774" s="217" t="s">
        <v>163</v>
      </c>
      <c r="AU774" s="217" t="s">
        <v>89</v>
      </c>
      <c r="AV774" s="14" t="s">
        <v>169</v>
      </c>
      <c r="AW774" s="14" t="s">
        <v>42</v>
      </c>
      <c r="AX774" s="14" t="s">
        <v>82</v>
      </c>
      <c r="AY774" s="217" t="s">
        <v>152</v>
      </c>
    </row>
    <row r="775" spans="2:65" s="12" customFormat="1">
      <c r="B775" s="200"/>
      <c r="D775" s="196" t="s">
        <v>163</v>
      </c>
      <c r="E775" s="201" t="s">
        <v>5</v>
      </c>
      <c r="F775" s="202" t="s">
        <v>1508</v>
      </c>
      <c r="H775" s="203" t="s">
        <v>5</v>
      </c>
      <c r="I775" s="204"/>
      <c r="L775" s="200"/>
      <c r="M775" s="205"/>
      <c r="N775" s="206"/>
      <c r="O775" s="206"/>
      <c r="P775" s="206"/>
      <c r="Q775" s="206"/>
      <c r="R775" s="206"/>
      <c r="S775" s="206"/>
      <c r="T775" s="207"/>
      <c r="AT775" s="203" t="s">
        <v>163</v>
      </c>
      <c r="AU775" s="203" t="s">
        <v>89</v>
      </c>
      <c r="AV775" s="12" t="s">
        <v>45</v>
      </c>
      <c r="AW775" s="12" t="s">
        <v>42</v>
      </c>
      <c r="AX775" s="12" t="s">
        <v>82</v>
      </c>
      <c r="AY775" s="203" t="s">
        <v>152</v>
      </c>
    </row>
    <row r="776" spans="2:65" s="13" customFormat="1">
      <c r="B776" s="208"/>
      <c r="D776" s="196" t="s">
        <v>163</v>
      </c>
      <c r="E776" s="209" t="s">
        <v>5</v>
      </c>
      <c r="F776" s="210" t="s">
        <v>1509</v>
      </c>
      <c r="H776" s="211">
        <v>24.103999999999999</v>
      </c>
      <c r="I776" s="212"/>
      <c r="L776" s="208"/>
      <c r="M776" s="213"/>
      <c r="N776" s="214"/>
      <c r="O776" s="214"/>
      <c r="P776" s="214"/>
      <c r="Q776" s="214"/>
      <c r="R776" s="214"/>
      <c r="S776" s="214"/>
      <c r="T776" s="215"/>
      <c r="AT776" s="209" t="s">
        <v>163</v>
      </c>
      <c r="AU776" s="209" t="s">
        <v>89</v>
      </c>
      <c r="AV776" s="13" t="s">
        <v>89</v>
      </c>
      <c r="AW776" s="13" t="s">
        <v>42</v>
      </c>
      <c r="AX776" s="13" t="s">
        <v>82</v>
      </c>
      <c r="AY776" s="209" t="s">
        <v>152</v>
      </c>
    </row>
    <row r="777" spans="2:65" s="14" customFormat="1">
      <c r="B777" s="216"/>
      <c r="D777" s="196" t="s">
        <v>163</v>
      </c>
      <c r="E777" s="217" t="s">
        <v>5</v>
      </c>
      <c r="F777" s="218" t="s">
        <v>1510</v>
      </c>
      <c r="H777" s="219">
        <v>24.103999999999999</v>
      </c>
      <c r="I777" s="220"/>
      <c r="L777" s="216"/>
      <c r="M777" s="221"/>
      <c r="N777" s="222"/>
      <c r="O777" s="222"/>
      <c r="P777" s="222"/>
      <c r="Q777" s="222"/>
      <c r="R777" s="222"/>
      <c r="S777" s="222"/>
      <c r="T777" s="223"/>
      <c r="AT777" s="217" t="s">
        <v>163</v>
      </c>
      <c r="AU777" s="217" t="s">
        <v>89</v>
      </c>
      <c r="AV777" s="14" t="s">
        <v>169</v>
      </c>
      <c r="AW777" s="14" t="s">
        <v>42</v>
      </c>
      <c r="AX777" s="14" t="s">
        <v>82</v>
      </c>
      <c r="AY777" s="217" t="s">
        <v>152</v>
      </c>
    </row>
    <row r="778" spans="2:65" s="12" customFormat="1">
      <c r="B778" s="200"/>
      <c r="D778" s="196" t="s">
        <v>163</v>
      </c>
      <c r="E778" s="201" t="s">
        <v>5</v>
      </c>
      <c r="F778" s="202" t="s">
        <v>1511</v>
      </c>
      <c r="H778" s="203" t="s">
        <v>5</v>
      </c>
      <c r="I778" s="204"/>
      <c r="L778" s="200"/>
      <c r="M778" s="205"/>
      <c r="N778" s="206"/>
      <c r="O778" s="206"/>
      <c r="P778" s="206"/>
      <c r="Q778" s="206"/>
      <c r="R778" s="206"/>
      <c r="S778" s="206"/>
      <c r="T778" s="207"/>
      <c r="AT778" s="203" t="s">
        <v>163</v>
      </c>
      <c r="AU778" s="203" t="s">
        <v>89</v>
      </c>
      <c r="AV778" s="12" t="s">
        <v>45</v>
      </c>
      <c r="AW778" s="12" t="s">
        <v>42</v>
      </c>
      <c r="AX778" s="12" t="s">
        <v>82</v>
      </c>
      <c r="AY778" s="203" t="s">
        <v>152</v>
      </c>
    </row>
    <row r="779" spans="2:65" s="13" customFormat="1">
      <c r="B779" s="208"/>
      <c r="D779" s="196" t="s">
        <v>163</v>
      </c>
      <c r="E779" s="209" t="s">
        <v>5</v>
      </c>
      <c r="F779" s="210" t="s">
        <v>1009</v>
      </c>
      <c r="H779" s="211">
        <v>14.85</v>
      </c>
      <c r="I779" s="212"/>
      <c r="L779" s="208"/>
      <c r="M779" s="213"/>
      <c r="N779" s="214"/>
      <c r="O779" s="214"/>
      <c r="P779" s="214"/>
      <c r="Q779" s="214"/>
      <c r="R779" s="214"/>
      <c r="S779" s="214"/>
      <c r="T779" s="215"/>
      <c r="AT779" s="209" t="s">
        <v>163</v>
      </c>
      <c r="AU779" s="209" t="s">
        <v>89</v>
      </c>
      <c r="AV779" s="13" t="s">
        <v>89</v>
      </c>
      <c r="AW779" s="13" t="s">
        <v>42</v>
      </c>
      <c r="AX779" s="13" t="s">
        <v>82</v>
      </c>
      <c r="AY779" s="209" t="s">
        <v>152</v>
      </c>
    </row>
    <row r="780" spans="2:65" s="12" customFormat="1">
      <c r="B780" s="200"/>
      <c r="D780" s="196" t="s">
        <v>163</v>
      </c>
      <c r="E780" s="201" t="s">
        <v>5</v>
      </c>
      <c r="F780" s="202" t="s">
        <v>1512</v>
      </c>
      <c r="H780" s="203" t="s">
        <v>5</v>
      </c>
      <c r="I780" s="204"/>
      <c r="L780" s="200"/>
      <c r="M780" s="205"/>
      <c r="N780" s="206"/>
      <c r="O780" s="206"/>
      <c r="P780" s="206"/>
      <c r="Q780" s="206"/>
      <c r="R780" s="206"/>
      <c r="S780" s="206"/>
      <c r="T780" s="207"/>
      <c r="AT780" s="203" t="s">
        <v>163</v>
      </c>
      <c r="AU780" s="203" t="s">
        <v>89</v>
      </c>
      <c r="AV780" s="12" t="s">
        <v>45</v>
      </c>
      <c r="AW780" s="12" t="s">
        <v>42</v>
      </c>
      <c r="AX780" s="12" t="s">
        <v>82</v>
      </c>
      <c r="AY780" s="203" t="s">
        <v>152</v>
      </c>
    </row>
    <row r="781" spans="2:65" s="13" customFormat="1">
      <c r="B781" s="208"/>
      <c r="D781" s="196" t="s">
        <v>163</v>
      </c>
      <c r="E781" s="209" t="s">
        <v>5</v>
      </c>
      <c r="F781" s="210" t="s">
        <v>1513</v>
      </c>
      <c r="H781" s="211">
        <v>4.95</v>
      </c>
      <c r="I781" s="212"/>
      <c r="L781" s="208"/>
      <c r="M781" s="213"/>
      <c r="N781" s="214"/>
      <c r="O781" s="214"/>
      <c r="P781" s="214"/>
      <c r="Q781" s="214"/>
      <c r="R781" s="214"/>
      <c r="S781" s="214"/>
      <c r="T781" s="215"/>
      <c r="AT781" s="209" t="s">
        <v>163</v>
      </c>
      <c r="AU781" s="209" t="s">
        <v>89</v>
      </c>
      <c r="AV781" s="13" t="s">
        <v>89</v>
      </c>
      <c r="AW781" s="13" t="s">
        <v>42</v>
      </c>
      <c r="AX781" s="13" t="s">
        <v>82</v>
      </c>
      <c r="AY781" s="209" t="s">
        <v>152</v>
      </c>
    </row>
    <row r="782" spans="2:65" s="14" customFormat="1">
      <c r="B782" s="216"/>
      <c r="D782" s="196" t="s">
        <v>163</v>
      </c>
      <c r="E782" s="217" t="s">
        <v>5</v>
      </c>
      <c r="F782" s="218" t="s">
        <v>1428</v>
      </c>
      <c r="H782" s="219">
        <v>19.8</v>
      </c>
      <c r="I782" s="220"/>
      <c r="L782" s="216"/>
      <c r="M782" s="221"/>
      <c r="N782" s="222"/>
      <c r="O782" s="222"/>
      <c r="P782" s="222"/>
      <c r="Q782" s="222"/>
      <c r="R782" s="222"/>
      <c r="S782" s="222"/>
      <c r="T782" s="223"/>
      <c r="AT782" s="217" t="s">
        <v>163</v>
      </c>
      <c r="AU782" s="217" t="s">
        <v>89</v>
      </c>
      <c r="AV782" s="14" t="s">
        <v>169</v>
      </c>
      <c r="AW782" s="14" t="s">
        <v>42</v>
      </c>
      <c r="AX782" s="14" t="s">
        <v>82</v>
      </c>
      <c r="AY782" s="217" t="s">
        <v>152</v>
      </c>
    </row>
    <row r="783" spans="2:65" s="15" customFormat="1">
      <c r="B783" s="224"/>
      <c r="D783" s="225" t="s">
        <v>163</v>
      </c>
      <c r="E783" s="226" t="s">
        <v>5</v>
      </c>
      <c r="F783" s="227" t="s">
        <v>170</v>
      </c>
      <c r="H783" s="228">
        <v>268.61700000000002</v>
      </c>
      <c r="I783" s="229"/>
      <c r="L783" s="224"/>
      <c r="M783" s="230"/>
      <c r="N783" s="231"/>
      <c r="O783" s="231"/>
      <c r="P783" s="231"/>
      <c r="Q783" s="231"/>
      <c r="R783" s="231"/>
      <c r="S783" s="231"/>
      <c r="T783" s="232"/>
      <c r="AT783" s="233" t="s">
        <v>163</v>
      </c>
      <c r="AU783" s="233" t="s">
        <v>89</v>
      </c>
      <c r="AV783" s="15" t="s">
        <v>159</v>
      </c>
      <c r="AW783" s="15" t="s">
        <v>42</v>
      </c>
      <c r="AX783" s="15" t="s">
        <v>45</v>
      </c>
      <c r="AY783" s="233" t="s">
        <v>152</v>
      </c>
    </row>
    <row r="784" spans="2:65" s="1" customFormat="1" ht="31.5" customHeight="1">
      <c r="B784" s="183"/>
      <c r="C784" s="184" t="s">
        <v>1527</v>
      </c>
      <c r="D784" s="184" t="s">
        <v>154</v>
      </c>
      <c r="E784" s="185" t="s">
        <v>1528</v>
      </c>
      <c r="F784" s="186" t="s">
        <v>1529</v>
      </c>
      <c r="G784" s="187" t="s">
        <v>247</v>
      </c>
      <c r="H784" s="188">
        <v>268.61700000000002</v>
      </c>
      <c r="I784" s="189"/>
      <c r="J784" s="190">
        <f>ROUND(I784*H784,2)</f>
        <v>0</v>
      </c>
      <c r="K784" s="186" t="s">
        <v>158</v>
      </c>
      <c r="L784" s="43"/>
      <c r="M784" s="191" t="s">
        <v>5</v>
      </c>
      <c r="N784" s="192" t="s">
        <v>53</v>
      </c>
      <c r="O784" s="44"/>
      <c r="P784" s="193">
        <f>O784*H784</f>
        <v>0</v>
      </c>
      <c r="Q784" s="193">
        <v>2.9E-4</v>
      </c>
      <c r="R784" s="193">
        <f>Q784*H784</f>
        <v>7.7898930000000005E-2</v>
      </c>
      <c r="S784" s="193">
        <v>0</v>
      </c>
      <c r="T784" s="194">
        <f>S784*H784</f>
        <v>0</v>
      </c>
      <c r="AR784" s="25" t="s">
        <v>259</v>
      </c>
      <c r="AT784" s="25" t="s">
        <v>154</v>
      </c>
      <c r="AU784" s="25" t="s">
        <v>89</v>
      </c>
      <c r="AY784" s="25" t="s">
        <v>152</v>
      </c>
      <c r="BE784" s="195">
        <f>IF(N784="základní",J784,0)</f>
        <v>0</v>
      </c>
      <c r="BF784" s="195">
        <f>IF(N784="snížená",J784,0)</f>
        <v>0</v>
      </c>
      <c r="BG784" s="195">
        <f>IF(N784="zákl. přenesená",J784,0)</f>
        <v>0</v>
      </c>
      <c r="BH784" s="195">
        <f>IF(N784="sníž. přenesená",J784,0)</f>
        <v>0</v>
      </c>
      <c r="BI784" s="195">
        <f>IF(N784="nulová",J784,0)</f>
        <v>0</v>
      </c>
      <c r="BJ784" s="25" t="s">
        <v>45</v>
      </c>
      <c r="BK784" s="195">
        <f>ROUND(I784*H784,2)</f>
        <v>0</v>
      </c>
      <c r="BL784" s="25" t="s">
        <v>259</v>
      </c>
      <c r="BM784" s="25" t="s">
        <v>1530</v>
      </c>
    </row>
    <row r="785" spans="2:51" s="12" customFormat="1">
      <c r="B785" s="200"/>
      <c r="D785" s="196" t="s">
        <v>163</v>
      </c>
      <c r="E785" s="201" t="s">
        <v>5</v>
      </c>
      <c r="F785" s="202" t="s">
        <v>1500</v>
      </c>
      <c r="H785" s="203" t="s">
        <v>5</v>
      </c>
      <c r="I785" s="204"/>
      <c r="L785" s="200"/>
      <c r="M785" s="205"/>
      <c r="N785" s="206"/>
      <c r="O785" s="206"/>
      <c r="P785" s="206"/>
      <c r="Q785" s="206"/>
      <c r="R785" s="206"/>
      <c r="S785" s="206"/>
      <c r="T785" s="207"/>
      <c r="AT785" s="203" t="s">
        <v>163</v>
      </c>
      <c r="AU785" s="203" t="s">
        <v>89</v>
      </c>
      <c r="AV785" s="12" t="s">
        <v>45</v>
      </c>
      <c r="AW785" s="12" t="s">
        <v>42</v>
      </c>
      <c r="AX785" s="12" t="s">
        <v>82</v>
      </c>
      <c r="AY785" s="203" t="s">
        <v>152</v>
      </c>
    </row>
    <row r="786" spans="2:51" s="13" customFormat="1">
      <c r="B786" s="208"/>
      <c r="D786" s="196" t="s">
        <v>163</v>
      </c>
      <c r="E786" s="209" t="s">
        <v>5</v>
      </c>
      <c r="F786" s="210" t="s">
        <v>1501</v>
      </c>
      <c r="H786" s="211">
        <v>79.534000000000006</v>
      </c>
      <c r="I786" s="212"/>
      <c r="L786" s="208"/>
      <c r="M786" s="213"/>
      <c r="N786" s="214"/>
      <c r="O786" s="214"/>
      <c r="P786" s="214"/>
      <c r="Q786" s="214"/>
      <c r="R786" s="214"/>
      <c r="S786" s="214"/>
      <c r="T786" s="215"/>
      <c r="AT786" s="209" t="s">
        <v>163</v>
      </c>
      <c r="AU786" s="209" t="s">
        <v>89</v>
      </c>
      <c r="AV786" s="13" t="s">
        <v>89</v>
      </c>
      <c r="AW786" s="13" t="s">
        <v>42</v>
      </c>
      <c r="AX786" s="13" t="s">
        <v>82</v>
      </c>
      <c r="AY786" s="209" t="s">
        <v>152</v>
      </c>
    </row>
    <row r="787" spans="2:51" s="13" customFormat="1">
      <c r="B787" s="208"/>
      <c r="D787" s="196" t="s">
        <v>163</v>
      </c>
      <c r="E787" s="209" t="s">
        <v>5</v>
      </c>
      <c r="F787" s="210" t="s">
        <v>1502</v>
      </c>
      <c r="H787" s="211">
        <v>28.4</v>
      </c>
      <c r="I787" s="212"/>
      <c r="L787" s="208"/>
      <c r="M787" s="213"/>
      <c r="N787" s="214"/>
      <c r="O787" s="214"/>
      <c r="P787" s="214"/>
      <c r="Q787" s="214"/>
      <c r="R787" s="214"/>
      <c r="S787" s="214"/>
      <c r="T787" s="215"/>
      <c r="AT787" s="209" t="s">
        <v>163</v>
      </c>
      <c r="AU787" s="209" t="s">
        <v>89</v>
      </c>
      <c r="AV787" s="13" t="s">
        <v>89</v>
      </c>
      <c r="AW787" s="13" t="s">
        <v>42</v>
      </c>
      <c r="AX787" s="13" t="s">
        <v>82</v>
      </c>
      <c r="AY787" s="209" t="s">
        <v>152</v>
      </c>
    </row>
    <row r="788" spans="2:51" s="14" customFormat="1">
      <c r="B788" s="216"/>
      <c r="D788" s="196" t="s">
        <v>163</v>
      </c>
      <c r="E788" s="217" t="s">
        <v>5</v>
      </c>
      <c r="F788" s="218" t="s">
        <v>1503</v>
      </c>
      <c r="H788" s="219">
        <v>107.934</v>
      </c>
      <c r="I788" s="220"/>
      <c r="L788" s="216"/>
      <c r="M788" s="221"/>
      <c r="N788" s="222"/>
      <c r="O788" s="222"/>
      <c r="P788" s="222"/>
      <c r="Q788" s="222"/>
      <c r="R788" s="222"/>
      <c r="S788" s="222"/>
      <c r="T788" s="223"/>
      <c r="AT788" s="217" t="s">
        <v>163</v>
      </c>
      <c r="AU788" s="217" t="s">
        <v>89</v>
      </c>
      <c r="AV788" s="14" t="s">
        <v>169</v>
      </c>
      <c r="AW788" s="14" t="s">
        <v>42</v>
      </c>
      <c r="AX788" s="14" t="s">
        <v>82</v>
      </c>
      <c r="AY788" s="217" t="s">
        <v>152</v>
      </c>
    </row>
    <row r="789" spans="2:51" s="12" customFormat="1">
      <c r="B789" s="200"/>
      <c r="D789" s="196" t="s">
        <v>163</v>
      </c>
      <c r="E789" s="201" t="s">
        <v>5</v>
      </c>
      <c r="F789" s="202" t="s">
        <v>1504</v>
      </c>
      <c r="H789" s="203" t="s">
        <v>5</v>
      </c>
      <c r="I789" s="204"/>
      <c r="L789" s="200"/>
      <c r="M789" s="205"/>
      <c r="N789" s="206"/>
      <c r="O789" s="206"/>
      <c r="P789" s="206"/>
      <c r="Q789" s="206"/>
      <c r="R789" s="206"/>
      <c r="S789" s="206"/>
      <c r="T789" s="207"/>
      <c r="AT789" s="203" t="s">
        <v>163</v>
      </c>
      <c r="AU789" s="203" t="s">
        <v>89</v>
      </c>
      <c r="AV789" s="12" t="s">
        <v>45</v>
      </c>
      <c r="AW789" s="12" t="s">
        <v>42</v>
      </c>
      <c r="AX789" s="12" t="s">
        <v>82</v>
      </c>
      <c r="AY789" s="203" t="s">
        <v>152</v>
      </c>
    </row>
    <row r="790" spans="2:51" s="13" customFormat="1">
      <c r="B790" s="208"/>
      <c r="D790" s="196" t="s">
        <v>163</v>
      </c>
      <c r="E790" s="209" t="s">
        <v>5</v>
      </c>
      <c r="F790" s="210" t="s">
        <v>1505</v>
      </c>
      <c r="H790" s="211">
        <v>84.41</v>
      </c>
      <c r="I790" s="212"/>
      <c r="L790" s="208"/>
      <c r="M790" s="213"/>
      <c r="N790" s="214"/>
      <c r="O790" s="214"/>
      <c r="P790" s="214"/>
      <c r="Q790" s="214"/>
      <c r="R790" s="214"/>
      <c r="S790" s="214"/>
      <c r="T790" s="215"/>
      <c r="AT790" s="209" t="s">
        <v>163</v>
      </c>
      <c r="AU790" s="209" t="s">
        <v>89</v>
      </c>
      <c r="AV790" s="13" t="s">
        <v>89</v>
      </c>
      <c r="AW790" s="13" t="s">
        <v>42</v>
      </c>
      <c r="AX790" s="13" t="s">
        <v>82</v>
      </c>
      <c r="AY790" s="209" t="s">
        <v>152</v>
      </c>
    </row>
    <row r="791" spans="2:51" s="13" customFormat="1">
      <c r="B791" s="208"/>
      <c r="D791" s="196" t="s">
        <v>163</v>
      </c>
      <c r="E791" s="209" t="s">
        <v>5</v>
      </c>
      <c r="F791" s="210" t="s">
        <v>1506</v>
      </c>
      <c r="H791" s="211">
        <v>32.369</v>
      </c>
      <c r="I791" s="212"/>
      <c r="L791" s="208"/>
      <c r="M791" s="213"/>
      <c r="N791" s="214"/>
      <c r="O791" s="214"/>
      <c r="P791" s="214"/>
      <c r="Q791" s="214"/>
      <c r="R791" s="214"/>
      <c r="S791" s="214"/>
      <c r="T791" s="215"/>
      <c r="AT791" s="209" t="s">
        <v>163</v>
      </c>
      <c r="AU791" s="209" t="s">
        <v>89</v>
      </c>
      <c r="AV791" s="13" t="s">
        <v>89</v>
      </c>
      <c r="AW791" s="13" t="s">
        <v>42</v>
      </c>
      <c r="AX791" s="13" t="s">
        <v>82</v>
      </c>
      <c r="AY791" s="209" t="s">
        <v>152</v>
      </c>
    </row>
    <row r="792" spans="2:51" s="14" customFormat="1">
      <c r="B792" s="216"/>
      <c r="D792" s="196" t="s">
        <v>163</v>
      </c>
      <c r="E792" s="217" t="s">
        <v>5</v>
      </c>
      <c r="F792" s="218" t="s">
        <v>1507</v>
      </c>
      <c r="H792" s="219">
        <v>116.779</v>
      </c>
      <c r="I792" s="220"/>
      <c r="L792" s="216"/>
      <c r="M792" s="221"/>
      <c r="N792" s="222"/>
      <c r="O792" s="222"/>
      <c r="P792" s="222"/>
      <c r="Q792" s="222"/>
      <c r="R792" s="222"/>
      <c r="S792" s="222"/>
      <c r="T792" s="223"/>
      <c r="AT792" s="217" t="s">
        <v>163</v>
      </c>
      <c r="AU792" s="217" t="s">
        <v>89</v>
      </c>
      <c r="AV792" s="14" t="s">
        <v>169</v>
      </c>
      <c r="AW792" s="14" t="s">
        <v>42</v>
      </c>
      <c r="AX792" s="14" t="s">
        <v>82</v>
      </c>
      <c r="AY792" s="217" t="s">
        <v>152</v>
      </c>
    </row>
    <row r="793" spans="2:51" s="12" customFormat="1">
      <c r="B793" s="200"/>
      <c r="D793" s="196" t="s">
        <v>163</v>
      </c>
      <c r="E793" s="201" t="s">
        <v>5</v>
      </c>
      <c r="F793" s="202" t="s">
        <v>1508</v>
      </c>
      <c r="H793" s="203" t="s">
        <v>5</v>
      </c>
      <c r="I793" s="204"/>
      <c r="L793" s="200"/>
      <c r="M793" s="205"/>
      <c r="N793" s="206"/>
      <c r="O793" s="206"/>
      <c r="P793" s="206"/>
      <c r="Q793" s="206"/>
      <c r="R793" s="206"/>
      <c r="S793" s="206"/>
      <c r="T793" s="207"/>
      <c r="AT793" s="203" t="s">
        <v>163</v>
      </c>
      <c r="AU793" s="203" t="s">
        <v>89</v>
      </c>
      <c r="AV793" s="12" t="s">
        <v>45</v>
      </c>
      <c r="AW793" s="12" t="s">
        <v>42</v>
      </c>
      <c r="AX793" s="12" t="s">
        <v>82</v>
      </c>
      <c r="AY793" s="203" t="s">
        <v>152</v>
      </c>
    </row>
    <row r="794" spans="2:51" s="13" customFormat="1">
      <c r="B794" s="208"/>
      <c r="D794" s="196" t="s">
        <v>163</v>
      </c>
      <c r="E794" s="209" t="s">
        <v>5</v>
      </c>
      <c r="F794" s="210" t="s">
        <v>1509</v>
      </c>
      <c r="H794" s="211">
        <v>24.103999999999999</v>
      </c>
      <c r="I794" s="212"/>
      <c r="L794" s="208"/>
      <c r="M794" s="213"/>
      <c r="N794" s="214"/>
      <c r="O794" s="214"/>
      <c r="P794" s="214"/>
      <c r="Q794" s="214"/>
      <c r="R794" s="214"/>
      <c r="S794" s="214"/>
      <c r="T794" s="215"/>
      <c r="AT794" s="209" t="s">
        <v>163</v>
      </c>
      <c r="AU794" s="209" t="s">
        <v>89</v>
      </c>
      <c r="AV794" s="13" t="s">
        <v>89</v>
      </c>
      <c r="AW794" s="13" t="s">
        <v>42</v>
      </c>
      <c r="AX794" s="13" t="s">
        <v>82</v>
      </c>
      <c r="AY794" s="209" t="s">
        <v>152</v>
      </c>
    </row>
    <row r="795" spans="2:51" s="14" customFormat="1">
      <c r="B795" s="216"/>
      <c r="D795" s="196" t="s">
        <v>163</v>
      </c>
      <c r="E795" s="217" t="s">
        <v>5</v>
      </c>
      <c r="F795" s="218" t="s">
        <v>1510</v>
      </c>
      <c r="H795" s="219">
        <v>24.103999999999999</v>
      </c>
      <c r="I795" s="220"/>
      <c r="L795" s="216"/>
      <c r="M795" s="221"/>
      <c r="N795" s="222"/>
      <c r="O795" s="222"/>
      <c r="P795" s="222"/>
      <c r="Q795" s="222"/>
      <c r="R795" s="222"/>
      <c r="S795" s="222"/>
      <c r="T795" s="223"/>
      <c r="AT795" s="217" t="s">
        <v>163</v>
      </c>
      <c r="AU795" s="217" t="s">
        <v>89</v>
      </c>
      <c r="AV795" s="14" t="s">
        <v>169</v>
      </c>
      <c r="AW795" s="14" t="s">
        <v>42</v>
      </c>
      <c r="AX795" s="14" t="s">
        <v>82</v>
      </c>
      <c r="AY795" s="217" t="s">
        <v>152</v>
      </c>
    </row>
    <row r="796" spans="2:51" s="12" customFormat="1">
      <c r="B796" s="200"/>
      <c r="D796" s="196" t="s">
        <v>163</v>
      </c>
      <c r="E796" s="201" t="s">
        <v>5</v>
      </c>
      <c r="F796" s="202" t="s">
        <v>1511</v>
      </c>
      <c r="H796" s="203" t="s">
        <v>5</v>
      </c>
      <c r="I796" s="204"/>
      <c r="L796" s="200"/>
      <c r="M796" s="205"/>
      <c r="N796" s="206"/>
      <c r="O796" s="206"/>
      <c r="P796" s="206"/>
      <c r="Q796" s="206"/>
      <c r="R796" s="206"/>
      <c r="S796" s="206"/>
      <c r="T796" s="207"/>
      <c r="AT796" s="203" t="s">
        <v>163</v>
      </c>
      <c r="AU796" s="203" t="s">
        <v>89</v>
      </c>
      <c r="AV796" s="12" t="s">
        <v>45</v>
      </c>
      <c r="AW796" s="12" t="s">
        <v>42</v>
      </c>
      <c r="AX796" s="12" t="s">
        <v>82</v>
      </c>
      <c r="AY796" s="203" t="s">
        <v>152</v>
      </c>
    </row>
    <row r="797" spans="2:51" s="13" customFormat="1">
      <c r="B797" s="208"/>
      <c r="D797" s="196" t="s">
        <v>163</v>
      </c>
      <c r="E797" s="209" t="s">
        <v>5</v>
      </c>
      <c r="F797" s="210" t="s">
        <v>1009</v>
      </c>
      <c r="H797" s="211">
        <v>14.85</v>
      </c>
      <c r="I797" s="212"/>
      <c r="L797" s="208"/>
      <c r="M797" s="213"/>
      <c r="N797" s="214"/>
      <c r="O797" s="214"/>
      <c r="P797" s="214"/>
      <c r="Q797" s="214"/>
      <c r="R797" s="214"/>
      <c r="S797" s="214"/>
      <c r="T797" s="215"/>
      <c r="AT797" s="209" t="s">
        <v>163</v>
      </c>
      <c r="AU797" s="209" t="s">
        <v>89</v>
      </c>
      <c r="AV797" s="13" t="s">
        <v>89</v>
      </c>
      <c r="AW797" s="13" t="s">
        <v>42</v>
      </c>
      <c r="AX797" s="13" t="s">
        <v>82</v>
      </c>
      <c r="AY797" s="209" t="s">
        <v>152</v>
      </c>
    </row>
    <row r="798" spans="2:51" s="12" customFormat="1">
      <c r="B798" s="200"/>
      <c r="D798" s="196" t="s">
        <v>163</v>
      </c>
      <c r="E798" s="201" t="s">
        <v>5</v>
      </c>
      <c r="F798" s="202" t="s">
        <v>1512</v>
      </c>
      <c r="H798" s="203" t="s">
        <v>5</v>
      </c>
      <c r="I798" s="204"/>
      <c r="L798" s="200"/>
      <c r="M798" s="205"/>
      <c r="N798" s="206"/>
      <c r="O798" s="206"/>
      <c r="P798" s="206"/>
      <c r="Q798" s="206"/>
      <c r="R798" s="206"/>
      <c r="S798" s="206"/>
      <c r="T798" s="207"/>
      <c r="AT798" s="203" t="s">
        <v>163</v>
      </c>
      <c r="AU798" s="203" t="s">
        <v>89</v>
      </c>
      <c r="AV798" s="12" t="s">
        <v>45</v>
      </c>
      <c r="AW798" s="12" t="s">
        <v>42</v>
      </c>
      <c r="AX798" s="12" t="s">
        <v>82</v>
      </c>
      <c r="AY798" s="203" t="s">
        <v>152</v>
      </c>
    </row>
    <row r="799" spans="2:51" s="13" customFormat="1">
      <c r="B799" s="208"/>
      <c r="D799" s="196" t="s">
        <v>163</v>
      </c>
      <c r="E799" s="209" t="s">
        <v>5</v>
      </c>
      <c r="F799" s="210" t="s">
        <v>1513</v>
      </c>
      <c r="H799" s="211">
        <v>4.95</v>
      </c>
      <c r="I799" s="212"/>
      <c r="L799" s="208"/>
      <c r="M799" s="213"/>
      <c r="N799" s="214"/>
      <c r="O799" s="214"/>
      <c r="P799" s="214"/>
      <c r="Q799" s="214"/>
      <c r="R799" s="214"/>
      <c r="S799" s="214"/>
      <c r="T799" s="215"/>
      <c r="AT799" s="209" t="s">
        <v>163</v>
      </c>
      <c r="AU799" s="209" t="s">
        <v>89</v>
      </c>
      <c r="AV799" s="13" t="s">
        <v>89</v>
      </c>
      <c r="AW799" s="13" t="s">
        <v>42</v>
      </c>
      <c r="AX799" s="13" t="s">
        <v>82</v>
      </c>
      <c r="AY799" s="209" t="s">
        <v>152</v>
      </c>
    </row>
    <row r="800" spans="2:51" s="14" customFormat="1">
      <c r="B800" s="216"/>
      <c r="D800" s="196" t="s">
        <v>163</v>
      </c>
      <c r="E800" s="217" t="s">
        <v>5</v>
      </c>
      <c r="F800" s="218" t="s">
        <v>1428</v>
      </c>
      <c r="H800" s="219">
        <v>19.8</v>
      </c>
      <c r="I800" s="220"/>
      <c r="L800" s="216"/>
      <c r="M800" s="221"/>
      <c r="N800" s="222"/>
      <c r="O800" s="222"/>
      <c r="P800" s="222"/>
      <c r="Q800" s="222"/>
      <c r="R800" s="222"/>
      <c r="S800" s="222"/>
      <c r="T800" s="223"/>
      <c r="AT800" s="217" t="s">
        <v>163</v>
      </c>
      <c r="AU800" s="217" t="s">
        <v>89</v>
      </c>
      <c r="AV800" s="14" t="s">
        <v>169</v>
      </c>
      <c r="AW800" s="14" t="s">
        <v>42</v>
      </c>
      <c r="AX800" s="14" t="s">
        <v>82</v>
      </c>
      <c r="AY800" s="217" t="s">
        <v>152</v>
      </c>
    </row>
    <row r="801" spans="2:65" s="15" customFormat="1">
      <c r="B801" s="224"/>
      <c r="D801" s="196" t="s">
        <v>163</v>
      </c>
      <c r="E801" s="247" t="s">
        <v>5</v>
      </c>
      <c r="F801" s="248" t="s">
        <v>170</v>
      </c>
      <c r="H801" s="249">
        <v>268.61700000000002</v>
      </c>
      <c r="I801" s="229"/>
      <c r="L801" s="224"/>
      <c r="M801" s="230"/>
      <c r="N801" s="231"/>
      <c r="O801" s="231"/>
      <c r="P801" s="231"/>
      <c r="Q801" s="231"/>
      <c r="R801" s="231"/>
      <c r="S801" s="231"/>
      <c r="T801" s="232"/>
      <c r="AT801" s="233" t="s">
        <v>163</v>
      </c>
      <c r="AU801" s="233" t="s">
        <v>89</v>
      </c>
      <c r="AV801" s="15" t="s">
        <v>159</v>
      </c>
      <c r="AW801" s="15" t="s">
        <v>42</v>
      </c>
      <c r="AX801" s="15" t="s">
        <v>45</v>
      </c>
      <c r="AY801" s="233" t="s">
        <v>152</v>
      </c>
    </row>
    <row r="802" spans="2:65" s="11" customFormat="1" ht="37.35" customHeight="1">
      <c r="B802" s="169"/>
      <c r="D802" s="170" t="s">
        <v>81</v>
      </c>
      <c r="E802" s="171" t="s">
        <v>266</v>
      </c>
      <c r="F802" s="171" t="s">
        <v>1531</v>
      </c>
      <c r="I802" s="172"/>
      <c r="J802" s="173">
        <f>BK802</f>
        <v>0</v>
      </c>
      <c r="L802" s="169"/>
      <c r="M802" s="174"/>
      <c r="N802" s="175"/>
      <c r="O802" s="175"/>
      <c r="P802" s="176">
        <f>P803</f>
        <v>0</v>
      </c>
      <c r="Q802" s="175"/>
      <c r="R802" s="176">
        <f>R803</f>
        <v>3.049E-2</v>
      </c>
      <c r="S802" s="175"/>
      <c r="T802" s="177">
        <f>T803</f>
        <v>0</v>
      </c>
      <c r="AR802" s="170" t="s">
        <v>169</v>
      </c>
      <c r="AT802" s="178" t="s">
        <v>81</v>
      </c>
      <c r="AU802" s="178" t="s">
        <v>82</v>
      </c>
      <c r="AY802" s="170" t="s">
        <v>152</v>
      </c>
      <c r="BK802" s="179">
        <f>BK803</f>
        <v>0</v>
      </c>
    </row>
    <row r="803" spans="2:65" s="11" customFormat="1" ht="19.899999999999999" customHeight="1">
      <c r="B803" s="169"/>
      <c r="D803" s="180" t="s">
        <v>81</v>
      </c>
      <c r="E803" s="181" t="s">
        <v>1532</v>
      </c>
      <c r="F803" s="181" t="s">
        <v>1533</v>
      </c>
      <c r="I803" s="172"/>
      <c r="J803" s="182">
        <f>BK803</f>
        <v>0</v>
      </c>
      <c r="L803" s="169"/>
      <c r="M803" s="174"/>
      <c r="N803" s="175"/>
      <c r="O803" s="175"/>
      <c r="P803" s="176">
        <f>SUM(P804:P806)</f>
        <v>0</v>
      </c>
      <c r="Q803" s="175"/>
      <c r="R803" s="176">
        <f>SUM(R804:R806)</f>
        <v>3.049E-2</v>
      </c>
      <c r="S803" s="175"/>
      <c r="T803" s="177">
        <f>SUM(T804:T806)</f>
        <v>0</v>
      </c>
      <c r="AR803" s="170" t="s">
        <v>169</v>
      </c>
      <c r="AT803" s="178" t="s">
        <v>81</v>
      </c>
      <c r="AU803" s="178" t="s">
        <v>45</v>
      </c>
      <c r="AY803" s="170" t="s">
        <v>152</v>
      </c>
      <c r="BK803" s="179">
        <f>SUM(BK804:BK806)</f>
        <v>0</v>
      </c>
    </row>
    <row r="804" spans="2:65" s="1" customFormat="1" ht="22.5" customHeight="1">
      <c r="B804" s="183"/>
      <c r="C804" s="184" t="s">
        <v>1534</v>
      </c>
      <c r="D804" s="184" t="s">
        <v>154</v>
      </c>
      <c r="E804" s="185" t="s">
        <v>1535</v>
      </c>
      <c r="F804" s="186" t="s">
        <v>1536</v>
      </c>
      <c r="G804" s="187" t="s">
        <v>293</v>
      </c>
      <c r="H804" s="188">
        <v>1</v>
      </c>
      <c r="I804" s="189"/>
      <c r="J804" s="190">
        <f>ROUND(I804*H804,2)</f>
        <v>0</v>
      </c>
      <c r="K804" s="186" t="s">
        <v>158</v>
      </c>
      <c r="L804" s="43"/>
      <c r="M804" s="191" t="s">
        <v>5</v>
      </c>
      <c r="N804" s="192" t="s">
        <v>53</v>
      </c>
      <c r="O804" s="44"/>
      <c r="P804" s="193">
        <f>O804*H804</f>
        <v>0</v>
      </c>
      <c r="Q804" s="193">
        <v>2.6509999999999999E-2</v>
      </c>
      <c r="R804" s="193">
        <f>Q804*H804</f>
        <v>2.6509999999999999E-2</v>
      </c>
      <c r="S804" s="193">
        <v>0</v>
      </c>
      <c r="T804" s="194">
        <f>S804*H804</f>
        <v>0</v>
      </c>
      <c r="AR804" s="25" t="s">
        <v>602</v>
      </c>
      <c r="AT804" s="25" t="s">
        <v>154</v>
      </c>
      <c r="AU804" s="25" t="s">
        <v>89</v>
      </c>
      <c r="AY804" s="25" t="s">
        <v>152</v>
      </c>
      <c r="BE804" s="195">
        <f>IF(N804="základní",J804,0)</f>
        <v>0</v>
      </c>
      <c r="BF804" s="195">
        <f>IF(N804="snížená",J804,0)</f>
        <v>0</v>
      </c>
      <c r="BG804" s="195">
        <f>IF(N804="zákl. přenesená",J804,0)</f>
        <v>0</v>
      </c>
      <c r="BH804" s="195">
        <f>IF(N804="sníž. přenesená",J804,0)</f>
        <v>0</v>
      </c>
      <c r="BI804" s="195">
        <f>IF(N804="nulová",J804,0)</f>
        <v>0</v>
      </c>
      <c r="BJ804" s="25" t="s">
        <v>45</v>
      </c>
      <c r="BK804" s="195">
        <f>ROUND(I804*H804,2)</f>
        <v>0</v>
      </c>
      <c r="BL804" s="25" t="s">
        <v>602</v>
      </c>
      <c r="BM804" s="25" t="s">
        <v>1537</v>
      </c>
    </row>
    <row r="805" spans="2:65" s="1" customFormat="1" ht="22.5" customHeight="1">
      <c r="B805" s="183"/>
      <c r="C805" s="184" t="s">
        <v>1538</v>
      </c>
      <c r="D805" s="184" t="s">
        <v>154</v>
      </c>
      <c r="E805" s="185" t="s">
        <v>1539</v>
      </c>
      <c r="F805" s="186" t="s">
        <v>1540</v>
      </c>
      <c r="G805" s="187" t="s">
        <v>293</v>
      </c>
      <c r="H805" s="188">
        <v>1</v>
      </c>
      <c r="I805" s="189"/>
      <c r="J805" s="190">
        <f>ROUND(I805*H805,2)</f>
        <v>0</v>
      </c>
      <c r="K805" s="186" t="s">
        <v>158</v>
      </c>
      <c r="L805" s="43"/>
      <c r="M805" s="191" t="s">
        <v>5</v>
      </c>
      <c r="N805" s="192" t="s">
        <v>53</v>
      </c>
      <c r="O805" s="44"/>
      <c r="P805" s="193">
        <f>O805*H805</f>
        <v>0</v>
      </c>
      <c r="Q805" s="193">
        <v>3.98E-3</v>
      </c>
      <c r="R805" s="193">
        <f>Q805*H805</f>
        <v>3.98E-3</v>
      </c>
      <c r="S805" s="193">
        <v>0</v>
      </c>
      <c r="T805" s="194">
        <f>S805*H805</f>
        <v>0</v>
      </c>
      <c r="AR805" s="25" t="s">
        <v>602</v>
      </c>
      <c r="AT805" s="25" t="s">
        <v>154</v>
      </c>
      <c r="AU805" s="25" t="s">
        <v>89</v>
      </c>
      <c r="AY805" s="25" t="s">
        <v>152</v>
      </c>
      <c r="BE805" s="195">
        <f>IF(N805="základní",J805,0)</f>
        <v>0</v>
      </c>
      <c r="BF805" s="195">
        <f>IF(N805="snížená",J805,0)</f>
        <v>0</v>
      </c>
      <c r="BG805" s="195">
        <f>IF(N805="zákl. přenesená",J805,0)</f>
        <v>0</v>
      </c>
      <c r="BH805" s="195">
        <f>IF(N805="sníž. přenesená",J805,0)</f>
        <v>0</v>
      </c>
      <c r="BI805" s="195">
        <f>IF(N805="nulová",J805,0)</f>
        <v>0</v>
      </c>
      <c r="BJ805" s="25" t="s">
        <v>45</v>
      </c>
      <c r="BK805" s="195">
        <f>ROUND(I805*H805,2)</f>
        <v>0</v>
      </c>
      <c r="BL805" s="25" t="s">
        <v>602</v>
      </c>
      <c r="BM805" s="25" t="s">
        <v>1541</v>
      </c>
    </row>
    <row r="806" spans="2:65" s="1" customFormat="1" ht="44.25" customHeight="1">
      <c r="B806" s="183"/>
      <c r="C806" s="237" t="s">
        <v>1542</v>
      </c>
      <c r="D806" s="237" t="s">
        <v>266</v>
      </c>
      <c r="E806" s="238" t="s">
        <v>1543</v>
      </c>
      <c r="F806" s="239" t="s">
        <v>1544</v>
      </c>
      <c r="G806" s="240" t="s">
        <v>293</v>
      </c>
      <c r="H806" s="241">
        <v>1</v>
      </c>
      <c r="I806" s="242"/>
      <c r="J806" s="243">
        <f>ROUND(I806*H806,2)</f>
        <v>0</v>
      </c>
      <c r="K806" s="239" t="s">
        <v>1545</v>
      </c>
      <c r="L806" s="244"/>
      <c r="M806" s="245" t="s">
        <v>5</v>
      </c>
      <c r="N806" s="254" t="s">
        <v>53</v>
      </c>
      <c r="O806" s="255"/>
      <c r="P806" s="256">
        <f>O806*H806</f>
        <v>0</v>
      </c>
      <c r="Q806" s="256">
        <v>0</v>
      </c>
      <c r="R806" s="256">
        <f>Q806*H806</f>
        <v>0</v>
      </c>
      <c r="S806" s="256">
        <v>0</v>
      </c>
      <c r="T806" s="257">
        <f>S806*H806</f>
        <v>0</v>
      </c>
      <c r="AR806" s="25" t="s">
        <v>1546</v>
      </c>
      <c r="AT806" s="25" t="s">
        <v>266</v>
      </c>
      <c r="AU806" s="25" t="s">
        <v>89</v>
      </c>
      <c r="AY806" s="25" t="s">
        <v>152</v>
      </c>
      <c r="BE806" s="195">
        <f>IF(N806="základní",J806,0)</f>
        <v>0</v>
      </c>
      <c r="BF806" s="195">
        <f>IF(N806="snížená",J806,0)</f>
        <v>0</v>
      </c>
      <c r="BG806" s="195">
        <f>IF(N806="zákl. přenesená",J806,0)</f>
        <v>0</v>
      </c>
      <c r="BH806" s="195">
        <f>IF(N806="sníž. přenesená",J806,0)</f>
        <v>0</v>
      </c>
      <c r="BI806" s="195">
        <f>IF(N806="nulová",J806,0)</f>
        <v>0</v>
      </c>
      <c r="BJ806" s="25" t="s">
        <v>45</v>
      </c>
      <c r="BK806" s="195">
        <f>ROUND(I806*H806,2)</f>
        <v>0</v>
      </c>
      <c r="BL806" s="25" t="s">
        <v>602</v>
      </c>
      <c r="BM806" s="25" t="s">
        <v>1547</v>
      </c>
    </row>
    <row r="807" spans="2:65" s="1" customFormat="1" ht="6.95" customHeight="1">
      <c r="B807" s="58"/>
      <c r="C807" s="59"/>
      <c r="D807" s="59"/>
      <c r="E807" s="59"/>
      <c r="F807" s="59"/>
      <c r="G807" s="59"/>
      <c r="H807" s="59"/>
      <c r="I807" s="136"/>
      <c r="J807" s="59"/>
      <c r="K807" s="59"/>
      <c r="L807" s="43"/>
    </row>
  </sheetData>
  <autoFilter ref="C98:K806"/>
  <mergeCells count="12">
    <mergeCell ref="E89:H89"/>
    <mergeCell ref="E91:H91"/>
    <mergeCell ref="E7:H7"/>
    <mergeCell ref="E9:H9"/>
    <mergeCell ref="E11:H11"/>
    <mergeCell ref="E26:H26"/>
    <mergeCell ref="E47:H47"/>
    <mergeCell ref="G1:H1"/>
    <mergeCell ref="L2:V2"/>
    <mergeCell ref="E49:H49"/>
    <mergeCell ref="E51:H51"/>
    <mergeCell ref="E87:H87"/>
  </mergeCells>
  <hyperlinks>
    <hyperlink ref="F1:G1" location="C2" display="1) Krycí list soupisu"/>
    <hyperlink ref="G1:H1" location="C58" display="2) Rekapitulace"/>
    <hyperlink ref="J1" location="C9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BR1738"/>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09"/>
      <c r="C1" s="109"/>
      <c r="D1" s="110" t="s">
        <v>1</v>
      </c>
      <c r="E1" s="109"/>
      <c r="F1" s="111" t="s">
        <v>107</v>
      </c>
      <c r="G1" s="382" t="s">
        <v>108</v>
      </c>
      <c r="H1" s="382"/>
      <c r="I1" s="112"/>
      <c r="J1" s="111" t="s">
        <v>109</v>
      </c>
      <c r="K1" s="110" t="s">
        <v>110</v>
      </c>
      <c r="L1" s="111" t="s">
        <v>111</v>
      </c>
      <c r="M1" s="111"/>
      <c r="N1" s="111"/>
      <c r="O1" s="111"/>
      <c r="P1" s="111"/>
      <c r="Q1" s="111"/>
      <c r="R1" s="111"/>
      <c r="S1" s="111"/>
      <c r="T1" s="111"/>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43" t="s">
        <v>8</v>
      </c>
      <c r="M2" s="344"/>
      <c r="N2" s="344"/>
      <c r="O2" s="344"/>
      <c r="P2" s="344"/>
      <c r="Q2" s="344"/>
      <c r="R2" s="344"/>
      <c r="S2" s="344"/>
      <c r="T2" s="344"/>
      <c r="U2" s="344"/>
      <c r="V2" s="344"/>
      <c r="AT2" s="25" t="s">
        <v>100</v>
      </c>
    </row>
    <row r="3" spans="1:70" ht="6.95" customHeight="1">
      <c r="B3" s="26"/>
      <c r="C3" s="27"/>
      <c r="D3" s="27"/>
      <c r="E3" s="27"/>
      <c r="F3" s="27"/>
      <c r="G3" s="27"/>
      <c r="H3" s="27"/>
      <c r="I3" s="113"/>
      <c r="J3" s="27"/>
      <c r="K3" s="28"/>
      <c r="AT3" s="25" t="s">
        <v>89</v>
      </c>
    </row>
    <row r="4" spans="1:70" ht="36.950000000000003" customHeight="1">
      <c r="B4" s="29"/>
      <c r="C4" s="30"/>
      <c r="D4" s="31" t="s">
        <v>112</v>
      </c>
      <c r="E4" s="30"/>
      <c r="F4" s="30"/>
      <c r="G4" s="30"/>
      <c r="H4" s="30"/>
      <c r="I4" s="114"/>
      <c r="J4" s="30"/>
      <c r="K4" s="32"/>
      <c r="M4" s="33" t="s">
        <v>13</v>
      </c>
      <c r="AT4" s="25" t="s">
        <v>6</v>
      </c>
    </row>
    <row r="5" spans="1:70" ht="6.95" customHeight="1">
      <c r="B5" s="29"/>
      <c r="C5" s="30"/>
      <c r="D5" s="30"/>
      <c r="E5" s="30"/>
      <c r="F5" s="30"/>
      <c r="G5" s="30"/>
      <c r="H5" s="30"/>
      <c r="I5" s="114"/>
      <c r="J5" s="30"/>
      <c r="K5" s="32"/>
    </row>
    <row r="6" spans="1:70" ht="15">
      <c r="B6" s="29"/>
      <c r="C6" s="30"/>
      <c r="D6" s="38" t="s">
        <v>19</v>
      </c>
      <c r="E6" s="30"/>
      <c r="F6" s="30"/>
      <c r="G6" s="30"/>
      <c r="H6" s="30"/>
      <c r="I6" s="114"/>
      <c r="J6" s="30"/>
      <c r="K6" s="32"/>
    </row>
    <row r="7" spans="1:70" ht="22.5" customHeight="1">
      <c r="B7" s="29"/>
      <c r="C7" s="30"/>
      <c r="D7" s="30"/>
      <c r="E7" s="383" t="str">
        <f>'Rekapitulace stavby'!K6</f>
        <v>AQUACENTRUM TEPLICE - DĚTSKÝ SVĚT</v>
      </c>
      <c r="F7" s="389"/>
      <c r="G7" s="389"/>
      <c r="H7" s="389"/>
      <c r="I7" s="114"/>
      <c r="J7" s="30"/>
      <c r="K7" s="32"/>
    </row>
    <row r="8" spans="1:70" ht="15">
      <c r="B8" s="29"/>
      <c r="C8" s="30"/>
      <c r="D8" s="38" t="s">
        <v>113</v>
      </c>
      <c r="E8" s="30"/>
      <c r="F8" s="30"/>
      <c r="G8" s="30"/>
      <c r="H8" s="30"/>
      <c r="I8" s="114"/>
      <c r="J8" s="30"/>
      <c r="K8" s="32"/>
    </row>
    <row r="9" spans="1:70" s="1" customFormat="1" ht="22.5" customHeight="1">
      <c r="B9" s="43"/>
      <c r="C9" s="44"/>
      <c r="D9" s="44"/>
      <c r="E9" s="383" t="s">
        <v>114</v>
      </c>
      <c r="F9" s="384"/>
      <c r="G9" s="384"/>
      <c r="H9" s="384"/>
      <c r="I9" s="115"/>
      <c r="J9" s="44"/>
      <c r="K9" s="47"/>
    </row>
    <row r="10" spans="1:70" s="1" customFormat="1" ht="15">
      <c r="B10" s="43"/>
      <c r="C10" s="44"/>
      <c r="D10" s="38" t="s">
        <v>115</v>
      </c>
      <c r="E10" s="44"/>
      <c r="F10" s="44"/>
      <c r="G10" s="44"/>
      <c r="H10" s="44"/>
      <c r="I10" s="115"/>
      <c r="J10" s="44"/>
      <c r="K10" s="47"/>
    </row>
    <row r="11" spans="1:70" s="1" customFormat="1" ht="36.950000000000003" customHeight="1">
      <c r="B11" s="43"/>
      <c r="C11" s="44"/>
      <c r="D11" s="44"/>
      <c r="E11" s="385" t="s">
        <v>1548</v>
      </c>
      <c r="F11" s="384"/>
      <c r="G11" s="384"/>
      <c r="H11" s="384"/>
      <c r="I11" s="115"/>
      <c r="J11" s="44"/>
      <c r="K11" s="47"/>
    </row>
    <row r="12" spans="1:70" s="1" customFormat="1">
      <c r="B12" s="43"/>
      <c r="C12" s="44"/>
      <c r="D12" s="44"/>
      <c r="E12" s="44"/>
      <c r="F12" s="44"/>
      <c r="G12" s="44"/>
      <c r="H12" s="44"/>
      <c r="I12" s="115"/>
      <c r="J12" s="44"/>
      <c r="K12" s="47"/>
    </row>
    <row r="13" spans="1:70" s="1" customFormat="1" ht="14.45" customHeight="1">
      <c r="B13" s="43"/>
      <c r="C13" s="44"/>
      <c r="D13" s="38" t="s">
        <v>21</v>
      </c>
      <c r="E13" s="44"/>
      <c r="F13" s="36" t="s">
        <v>22</v>
      </c>
      <c r="G13" s="44"/>
      <c r="H13" s="44"/>
      <c r="I13" s="116" t="s">
        <v>23</v>
      </c>
      <c r="J13" s="36" t="s">
        <v>5</v>
      </c>
      <c r="K13" s="47"/>
    </row>
    <row r="14" spans="1:70" s="1" customFormat="1" ht="14.45" customHeight="1">
      <c r="B14" s="43"/>
      <c r="C14" s="44"/>
      <c r="D14" s="38" t="s">
        <v>25</v>
      </c>
      <c r="E14" s="44"/>
      <c r="F14" s="36" t="s">
        <v>26</v>
      </c>
      <c r="G14" s="44"/>
      <c r="H14" s="44"/>
      <c r="I14" s="116" t="s">
        <v>27</v>
      </c>
      <c r="J14" s="117" t="str">
        <f>'Rekapitulace stavby'!AN8</f>
        <v>10.11.2016</v>
      </c>
      <c r="K14" s="47"/>
    </row>
    <row r="15" spans="1:70" s="1" customFormat="1" ht="10.9" customHeight="1">
      <c r="B15" s="43"/>
      <c r="C15" s="44"/>
      <c r="D15" s="44"/>
      <c r="E15" s="44"/>
      <c r="F15" s="44"/>
      <c r="G15" s="44"/>
      <c r="H15" s="44"/>
      <c r="I15" s="115"/>
      <c r="J15" s="44"/>
      <c r="K15" s="47"/>
    </row>
    <row r="16" spans="1:70" s="1" customFormat="1" ht="14.45" customHeight="1">
      <c r="B16" s="43"/>
      <c r="C16" s="44"/>
      <c r="D16" s="38" t="s">
        <v>33</v>
      </c>
      <c r="E16" s="44"/>
      <c r="F16" s="44"/>
      <c r="G16" s="44"/>
      <c r="H16" s="44"/>
      <c r="I16" s="116" t="s">
        <v>34</v>
      </c>
      <c r="J16" s="36" t="s">
        <v>5</v>
      </c>
      <c r="K16" s="47"/>
    </row>
    <row r="17" spans="2:11" s="1" customFormat="1" ht="18" customHeight="1">
      <c r="B17" s="43"/>
      <c r="C17" s="44"/>
      <c r="D17" s="44"/>
      <c r="E17" s="36" t="s">
        <v>36</v>
      </c>
      <c r="F17" s="44"/>
      <c r="G17" s="44"/>
      <c r="H17" s="44"/>
      <c r="I17" s="116" t="s">
        <v>37</v>
      </c>
      <c r="J17" s="36" t="s">
        <v>5</v>
      </c>
      <c r="K17" s="47"/>
    </row>
    <row r="18" spans="2:11" s="1" customFormat="1" ht="6.95" customHeight="1">
      <c r="B18" s="43"/>
      <c r="C18" s="44"/>
      <c r="D18" s="44"/>
      <c r="E18" s="44"/>
      <c r="F18" s="44"/>
      <c r="G18" s="44"/>
      <c r="H18" s="44"/>
      <c r="I18" s="115"/>
      <c r="J18" s="44"/>
      <c r="K18" s="47"/>
    </row>
    <row r="19" spans="2:11" s="1" customFormat="1" ht="14.45" customHeight="1">
      <c r="B19" s="43"/>
      <c r="C19" s="44"/>
      <c r="D19" s="38" t="s">
        <v>38</v>
      </c>
      <c r="E19" s="44"/>
      <c r="F19" s="44"/>
      <c r="G19" s="44"/>
      <c r="H19" s="44"/>
      <c r="I19" s="116" t="s">
        <v>34</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16" t="s">
        <v>37</v>
      </c>
      <c r="J20" s="36" t="str">
        <f>IF('Rekapitulace stavby'!AN14="Vyplň údaj","",IF('Rekapitulace stavby'!AN14="","",'Rekapitulace stavby'!AN14))</f>
        <v/>
      </c>
      <c r="K20" s="47"/>
    </row>
    <row r="21" spans="2:11" s="1" customFormat="1" ht="6.95" customHeight="1">
      <c r="B21" s="43"/>
      <c r="C21" s="44"/>
      <c r="D21" s="44"/>
      <c r="E21" s="44"/>
      <c r="F21" s="44"/>
      <c r="G21" s="44"/>
      <c r="H21" s="44"/>
      <c r="I21" s="115"/>
      <c r="J21" s="44"/>
      <c r="K21" s="47"/>
    </row>
    <row r="22" spans="2:11" s="1" customFormat="1" ht="14.45" customHeight="1">
      <c r="B22" s="43"/>
      <c r="C22" s="44"/>
      <c r="D22" s="38" t="s">
        <v>40</v>
      </c>
      <c r="E22" s="44"/>
      <c r="F22" s="44"/>
      <c r="G22" s="44"/>
      <c r="H22" s="44"/>
      <c r="I22" s="116" t="s">
        <v>34</v>
      </c>
      <c r="J22" s="36" t="s">
        <v>41</v>
      </c>
      <c r="K22" s="47"/>
    </row>
    <row r="23" spans="2:11" s="1" customFormat="1" ht="18" customHeight="1">
      <c r="B23" s="43"/>
      <c r="C23" s="44"/>
      <c r="D23" s="44"/>
      <c r="E23" s="36" t="s">
        <v>43</v>
      </c>
      <c r="F23" s="44"/>
      <c r="G23" s="44"/>
      <c r="H23" s="44"/>
      <c r="I23" s="116" t="s">
        <v>37</v>
      </c>
      <c r="J23" s="36" t="s">
        <v>44</v>
      </c>
      <c r="K23" s="47"/>
    </row>
    <row r="24" spans="2:11" s="1" customFormat="1" ht="6.95" customHeight="1">
      <c r="B24" s="43"/>
      <c r="C24" s="44"/>
      <c r="D24" s="44"/>
      <c r="E24" s="44"/>
      <c r="F24" s="44"/>
      <c r="G24" s="44"/>
      <c r="H24" s="44"/>
      <c r="I24" s="115"/>
      <c r="J24" s="44"/>
      <c r="K24" s="47"/>
    </row>
    <row r="25" spans="2:11" s="1" customFormat="1" ht="14.45" customHeight="1">
      <c r="B25" s="43"/>
      <c r="C25" s="44"/>
      <c r="D25" s="38" t="s">
        <v>46</v>
      </c>
      <c r="E25" s="44"/>
      <c r="F25" s="44"/>
      <c r="G25" s="44"/>
      <c r="H25" s="44"/>
      <c r="I25" s="115"/>
      <c r="J25" s="44"/>
      <c r="K25" s="47"/>
    </row>
    <row r="26" spans="2:11" s="7" customFormat="1" ht="22.5" customHeight="1">
      <c r="B26" s="118"/>
      <c r="C26" s="119"/>
      <c r="D26" s="119"/>
      <c r="E26" s="378" t="s">
        <v>5</v>
      </c>
      <c r="F26" s="378"/>
      <c r="G26" s="378"/>
      <c r="H26" s="378"/>
      <c r="I26" s="120"/>
      <c r="J26" s="119"/>
      <c r="K26" s="121"/>
    </row>
    <row r="27" spans="2:11" s="1" customFormat="1" ht="6.95" customHeight="1">
      <c r="B27" s="43"/>
      <c r="C27" s="44"/>
      <c r="D27" s="44"/>
      <c r="E27" s="44"/>
      <c r="F27" s="44"/>
      <c r="G27" s="44"/>
      <c r="H27" s="44"/>
      <c r="I27" s="115"/>
      <c r="J27" s="44"/>
      <c r="K27" s="47"/>
    </row>
    <row r="28" spans="2:11" s="1" customFormat="1" ht="6.95" customHeight="1">
      <c r="B28" s="43"/>
      <c r="C28" s="44"/>
      <c r="D28" s="70"/>
      <c r="E28" s="70"/>
      <c r="F28" s="70"/>
      <c r="G28" s="70"/>
      <c r="H28" s="70"/>
      <c r="I28" s="122"/>
      <c r="J28" s="70"/>
      <c r="K28" s="123"/>
    </row>
    <row r="29" spans="2:11" s="1" customFormat="1" ht="25.35" customHeight="1">
      <c r="B29" s="43"/>
      <c r="C29" s="44"/>
      <c r="D29" s="124" t="s">
        <v>48</v>
      </c>
      <c r="E29" s="44"/>
      <c r="F29" s="44"/>
      <c r="G29" s="44"/>
      <c r="H29" s="44"/>
      <c r="I29" s="115"/>
      <c r="J29" s="125">
        <f>ROUND(J96,0)</f>
        <v>0</v>
      </c>
      <c r="K29" s="47"/>
    </row>
    <row r="30" spans="2:11" s="1" customFormat="1" ht="6.95" customHeight="1">
      <c r="B30" s="43"/>
      <c r="C30" s="44"/>
      <c r="D30" s="70"/>
      <c r="E30" s="70"/>
      <c r="F30" s="70"/>
      <c r="G30" s="70"/>
      <c r="H30" s="70"/>
      <c r="I30" s="122"/>
      <c r="J30" s="70"/>
      <c r="K30" s="123"/>
    </row>
    <row r="31" spans="2:11" s="1" customFormat="1" ht="14.45" customHeight="1">
      <c r="B31" s="43"/>
      <c r="C31" s="44"/>
      <c r="D31" s="44"/>
      <c r="E31" s="44"/>
      <c r="F31" s="48" t="s">
        <v>50</v>
      </c>
      <c r="G31" s="44"/>
      <c r="H31" s="44"/>
      <c r="I31" s="126" t="s">
        <v>49</v>
      </c>
      <c r="J31" s="48" t="s">
        <v>51</v>
      </c>
      <c r="K31" s="47"/>
    </row>
    <row r="32" spans="2:11" s="1" customFormat="1" ht="14.45" customHeight="1">
      <c r="B32" s="43"/>
      <c r="C32" s="44"/>
      <c r="D32" s="51" t="s">
        <v>52</v>
      </c>
      <c r="E32" s="51" t="s">
        <v>53</v>
      </c>
      <c r="F32" s="127">
        <f>ROUND(SUM(BE96:BE1737), 0)</f>
        <v>0</v>
      </c>
      <c r="G32" s="44"/>
      <c r="H32" s="44"/>
      <c r="I32" s="128">
        <v>0.21</v>
      </c>
      <c r="J32" s="127">
        <f>ROUND(ROUND((SUM(BE96:BE1737)), 0)*I32, 1)</f>
        <v>0</v>
      </c>
      <c r="K32" s="47"/>
    </row>
    <row r="33" spans="2:11" s="1" customFormat="1" ht="14.45" customHeight="1">
      <c r="B33" s="43"/>
      <c r="C33" s="44"/>
      <c r="D33" s="44"/>
      <c r="E33" s="51" t="s">
        <v>54</v>
      </c>
      <c r="F33" s="127">
        <f>ROUND(SUM(BF96:BF1737), 0)</f>
        <v>0</v>
      </c>
      <c r="G33" s="44"/>
      <c r="H33" s="44"/>
      <c r="I33" s="128">
        <v>0.15</v>
      </c>
      <c r="J33" s="127">
        <f>ROUND(ROUND((SUM(BF96:BF1737)), 0)*I33, 1)</f>
        <v>0</v>
      </c>
      <c r="K33" s="47"/>
    </row>
    <row r="34" spans="2:11" s="1" customFormat="1" ht="14.45" hidden="1" customHeight="1">
      <c r="B34" s="43"/>
      <c r="C34" s="44"/>
      <c r="D34" s="44"/>
      <c r="E34" s="51" t="s">
        <v>55</v>
      </c>
      <c r="F34" s="127">
        <f>ROUND(SUM(BG96:BG1737), 0)</f>
        <v>0</v>
      </c>
      <c r="G34" s="44"/>
      <c r="H34" s="44"/>
      <c r="I34" s="128">
        <v>0.21</v>
      </c>
      <c r="J34" s="127">
        <v>0</v>
      </c>
      <c r="K34" s="47"/>
    </row>
    <row r="35" spans="2:11" s="1" customFormat="1" ht="14.45" hidden="1" customHeight="1">
      <c r="B35" s="43"/>
      <c r="C35" s="44"/>
      <c r="D35" s="44"/>
      <c r="E35" s="51" t="s">
        <v>56</v>
      </c>
      <c r="F35" s="127">
        <f>ROUND(SUM(BH96:BH1737), 0)</f>
        <v>0</v>
      </c>
      <c r="G35" s="44"/>
      <c r="H35" s="44"/>
      <c r="I35" s="128">
        <v>0.15</v>
      </c>
      <c r="J35" s="127">
        <v>0</v>
      </c>
      <c r="K35" s="47"/>
    </row>
    <row r="36" spans="2:11" s="1" customFormat="1" ht="14.45" hidden="1" customHeight="1">
      <c r="B36" s="43"/>
      <c r="C36" s="44"/>
      <c r="D36" s="44"/>
      <c r="E36" s="51" t="s">
        <v>57</v>
      </c>
      <c r="F36" s="127">
        <f>ROUND(SUM(BI96:BI1737), 0)</f>
        <v>0</v>
      </c>
      <c r="G36" s="44"/>
      <c r="H36" s="44"/>
      <c r="I36" s="128">
        <v>0</v>
      </c>
      <c r="J36" s="127">
        <v>0</v>
      </c>
      <c r="K36" s="47"/>
    </row>
    <row r="37" spans="2:11" s="1" customFormat="1" ht="6.95" customHeight="1">
      <c r="B37" s="43"/>
      <c r="C37" s="44"/>
      <c r="D37" s="44"/>
      <c r="E37" s="44"/>
      <c r="F37" s="44"/>
      <c r="G37" s="44"/>
      <c r="H37" s="44"/>
      <c r="I37" s="115"/>
      <c r="J37" s="44"/>
      <c r="K37" s="47"/>
    </row>
    <row r="38" spans="2:11" s="1" customFormat="1" ht="25.35" customHeight="1">
      <c r="B38" s="43"/>
      <c r="C38" s="129"/>
      <c r="D38" s="130" t="s">
        <v>58</v>
      </c>
      <c r="E38" s="73"/>
      <c r="F38" s="73"/>
      <c r="G38" s="131" t="s">
        <v>59</v>
      </c>
      <c r="H38" s="132" t="s">
        <v>60</v>
      </c>
      <c r="I38" s="133"/>
      <c r="J38" s="134">
        <f>SUM(J29:J36)</f>
        <v>0</v>
      </c>
      <c r="K38" s="135"/>
    </row>
    <row r="39" spans="2:11" s="1" customFormat="1" ht="14.45" customHeight="1">
      <c r="B39" s="58"/>
      <c r="C39" s="59"/>
      <c r="D39" s="59"/>
      <c r="E39" s="59"/>
      <c r="F39" s="59"/>
      <c r="G39" s="59"/>
      <c r="H39" s="59"/>
      <c r="I39" s="136"/>
      <c r="J39" s="59"/>
      <c r="K39" s="60"/>
    </row>
    <row r="43" spans="2:11" s="1" customFormat="1" ht="6.95" customHeight="1">
      <c r="B43" s="61"/>
      <c r="C43" s="62"/>
      <c r="D43" s="62"/>
      <c r="E43" s="62"/>
      <c r="F43" s="62"/>
      <c r="G43" s="62"/>
      <c r="H43" s="62"/>
      <c r="I43" s="137"/>
      <c r="J43" s="62"/>
      <c r="K43" s="138"/>
    </row>
    <row r="44" spans="2:11" s="1" customFormat="1" ht="36.950000000000003" customHeight="1">
      <c r="B44" s="43"/>
      <c r="C44" s="31" t="s">
        <v>117</v>
      </c>
      <c r="D44" s="44"/>
      <c r="E44" s="44"/>
      <c r="F44" s="44"/>
      <c r="G44" s="44"/>
      <c r="H44" s="44"/>
      <c r="I44" s="115"/>
      <c r="J44" s="44"/>
      <c r="K44" s="47"/>
    </row>
    <row r="45" spans="2:11" s="1" customFormat="1" ht="6.95" customHeight="1">
      <c r="B45" s="43"/>
      <c r="C45" s="44"/>
      <c r="D45" s="44"/>
      <c r="E45" s="44"/>
      <c r="F45" s="44"/>
      <c r="G45" s="44"/>
      <c r="H45" s="44"/>
      <c r="I45" s="115"/>
      <c r="J45" s="44"/>
      <c r="K45" s="47"/>
    </row>
    <row r="46" spans="2:11" s="1" customFormat="1" ht="14.45" customHeight="1">
      <c r="B46" s="43"/>
      <c r="C46" s="38" t="s">
        <v>19</v>
      </c>
      <c r="D46" s="44"/>
      <c r="E46" s="44"/>
      <c r="F46" s="44"/>
      <c r="G46" s="44"/>
      <c r="H46" s="44"/>
      <c r="I46" s="115"/>
      <c r="J46" s="44"/>
      <c r="K46" s="47"/>
    </row>
    <row r="47" spans="2:11" s="1" customFormat="1" ht="22.5" customHeight="1">
      <c r="B47" s="43"/>
      <c r="C47" s="44"/>
      <c r="D47" s="44"/>
      <c r="E47" s="383" t="str">
        <f>E7</f>
        <v>AQUACENTRUM TEPLICE - DĚTSKÝ SVĚT</v>
      </c>
      <c r="F47" s="389"/>
      <c r="G47" s="389"/>
      <c r="H47" s="389"/>
      <c r="I47" s="115"/>
      <c r="J47" s="44"/>
      <c r="K47" s="47"/>
    </row>
    <row r="48" spans="2:11" ht="15">
      <c r="B48" s="29"/>
      <c r="C48" s="38" t="s">
        <v>113</v>
      </c>
      <c r="D48" s="30"/>
      <c r="E48" s="30"/>
      <c r="F48" s="30"/>
      <c r="G48" s="30"/>
      <c r="H48" s="30"/>
      <c r="I48" s="114"/>
      <c r="J48" s="30"/>
      <c r="K48" s="32"/>
    </row>
    <row r="49" spans="2:47" s="1" customFormat="1" ht="22.5" customHeight="1">
      <c r="B49" s="43"/>
      <c r="C49" s="44"/>
      <c r="D49" s="44"/>
      <c r="E49" s="383" t="s">
        <v>114</v>
      </c>
      <c r="F49" s="384"/>
      <c r="G49" s="384"/>
      <c r="H49" s="384"/>
      <c r="I49" s="115"/>
      <c r="J49" s="44"/>
      <c r="K49" s="47"/>
    </row>
    <row r="50" spans="2:47" s="1" customFormat="1" ht="14.45" customHeight="1">
      <c r="B50" s="43"/>
      <c r="C50" s="38" t="s">
        <v>115</v>
      </c>
      <c r="D50" s="44"/>
      <c r="E50" s="44"/>
      <c r="F50" s="44"/>
      <c r="G50" s="44"/>
      <c r="H50" s="44"/>
      <c r="I50" s="115"/>
      <c r="J50" s="44"/>
      <c r="K50" s="47"/>
    </row>
    <row r="51" spans="2:47" s="1" customFormat="1" ht="23.25" customHeight="1">
      <c r="B51" s="43"/>
      <c r="C51" s="44"/>
      <c r="D51" s="44"/>
      <c r="E51" s="385" t="str">
        <f>E11</f>
        <v>03 - SO 100.03 - Stavební úpravy v 1.NP</v>
      </c>
      <c r="F51" s="384"/>
      <c r="G51" s="384"/>
      <c r="H51" s="384"/>
      <c r="I51" s="115"/>
      <c r="J51" s="44"/>
      <c r="K51" s="47"/>
    </row>
    <row r="52" spans="2:47" s="1" customFormat="1" ht="6.95" customHeight="1">
      <c r="B52" s="43"/>
      <c r="C52" s="44"/>
      <c r="D52" s="44"/>
      <c r="E52" s="44"/>
      <c r="F52" s="44"/>
      <c r="G52" s="44"/>
      <c r="H52" s="44"/>
      <c r="I52" s="115"/>
      <c r="J52" s="44"/>
      <c r="K52" s="47"/>
    </row>
    <row r="53" spans="2:47" s="1" customFormat="1" ht="18" customHeight="1">
      <c r="B53" s="43"/>
      <c r="C53" s="38" t="s">
        <v>25</v>
      </c>
      <c r="D53" s="44"/>
      <c r="E53" s="44"/>
      <c r="F53" s="36" t="str">
        <f>F14</f>
        <v>Teplice</v>
      </c>
      <c r="G53" s="44"/>
      <c r="H53" s="44"/>
      <c r="I53" s="116" t="s">
        <v>27</v>
      </c>
      <c r="J53" s="117" t="str">
        <f>IF(J14="","",J14)</f>
        <v>10.11.2016</v>
      </c>
      <c r="K53" s="47"/>
    </row>
    <row r="54" spans="2:47" s="1" customFormat="1" ht="6.95" customHeight="1">
      <c r="B54" s="43"/>
      <c r="C54" s="44"/>
      <c r="D54" s="44"/>
      <c r="E54" s="44"/>
      <c r="F54" s="44"/>
      <c r="G54" s="44"/>
      <c r="H54" s="44"/>
      <c r="I54" s="115"/>
      <c r="J54" s="44"/>
      <c r="K54" s="47"/>
    </row>
    <row r="55" spans="2:47" s="1" customFormat="1" ht="15">
      <c r="B55" s="43"/>
      <c r="C55" s="38" t="s">
        <v>33</v>
      </c>
      <c r="D55" s="44"/>
      <c r="E55" s="44"/>
      <c r="F55" s="36" t="str">
        <f>E17</f>
        <v>AQUACENTRUM TEPLICE</v>
      </c>
      <c r="G55" s="44"/>
      <c r="H55" s="44"/>
      <c r="I55" s="116" t="s">
        <v>40</v>
      </c>
      <c r="J55" s="36" t="str">
        <f>E23</f>
        <v>PROJEKTY CZ, s.r.o.</v>
      </c>
      <c r="K55" s="47"/>
    </row>
    <row r="56" spans="2:47" s="1" customFormat="1" ht="14.45" customHeight="1">
      <c r="B56" s="43"/>
      <c r="C56" s="38" t="s">
        <v>38</v>
      </c>
      <c r="D56" s="44"/>
      <c r="E56" s="44"/>
      <c r="F56" s="36" t="str">
        <f>IF(E20="","",E20)</f>
        <v/>
      </c>
      <c r="G56" s="44"/>
      <c r="H56" s="44"/>
      <c r="I56" s="115"/>
      <c r="J56" s="44"/>
      <c r="K56" s="47"/>
    </row>
    <row r="57" spans="2:47" s="1" customFormat="1" ht="10.35" customHeight="1">
      <c r="B57" s="43"/>
      <c r="C57" s="44"/>
      <c r="D57" s="44"/>
      <c r="E57" s="44"/>
      <c r="F57" s="44"/>
      <c r="G57" s="44"/>
      <c r="H57" s="44"/>
      <c r="I57" s="115"/>
      <c r="J57" s="44"/>
      <c r="K57" s="47"/>
    </row>
    <row r="58" spans="2:47" s="1" customFormat="1" ht="29.25" customHeight="1">
      <c r="B58" s="43"/>
      <c r="C58" s="139" t="s">
        <v>118</v>
      </c>
      <c r="D58" s="129"/>
      <c r="E58" s="129"/>
      <c r="F58" s="129"/>
      <c r="G58" s="129"/>
      <c r="H58" s="129"/>
      <c r="I58" s="140"/>
      <c r="J58" s="141" t="s">
        <v>119</v>
      </c>
      <c r="K58" s="142"/>
    </row>
    <row r="59" spans="2:47" s="1" customFormat="1" ht="10.35" customHeight="1">
      <c r="B59" s="43"/>
      <c r="C59" s="44"/>
      <c r="D59" s="44"/>
      <c r="E59" s="44"/>
      <c r="F59" s="44"/>
      <c r="G59" s="44"/>
      <c r="H59" s="44"/>
      <c r="I59" s="115"/>
      <c r="J59" s="44"/>
      <c r="K59" s="47"/>
    </row>
    <row r="60" spans="2:47" s="1" customFormat="1" ht="29.25" customHeight="1">
      <c r="B60" s="43"/>
      <c r="C60" s="143" t="s">
        <v>120</v>
      </c>
      <c r="D60" s="44"/>
      <c r="E60" s="44"/>
      <c r="F60" s="44"/>
      <c r="G60" s="44"/>
      <c r="H60" s="44"/>
      <c r="I60" s="115"/>
      <c r="J60" s="125">
        <f>J96</f>
        <v>0</v>
      </c>
      <c r="K60" s="47"/>
      <c r="AU60" s="25" t="s">
        <v>121</v>
      </c>
    </row>
    <row r="61" spans="2:47" s="8" customFormat="1" ht="24.95" customHeight="1">
      <c r="B61" s="144"/>
      <c r="C61" s="145"/>
      <c r="D61" s="146" t="s">
        <v>122</v>
      </c>
      <c r="E61" s="147"/>
      <c r="F61" s="147"/>
      <c r="G61" s="147"/>
      <c r="H61" s="147"/>
      <c r="I61" s="148"/>
      <c r="J61" s="149">
        <f>J97</f>
        <v>0</v>
      </c>
      <c r="K61" s="150"/>
    </row>
    <row r="62" spans="2:47" s="9" customFormat="1" ht="19.899999999999999" customHeight="1">
      <c r="B62" s="151"/>
      <c r="C62" s="152"/>
      <c r="D62" s="153" t="s">
        <v>125</v>
      </c>
      <c r="E62" s="154"/>
      <c r="F62" s="154"/>
      <c r="G62" s="154"/>
      <c r="H62" s="154"/>
      <c r="I62" s="155"/>
      <c r="J62" s="156">
        <f>J98</f>
        <v>0</v>
      </c>
      <c r="K62" s="157"/>
    </row>
    <row r="63" spans="2:47" s="9" customFormat="1" ht="19.899999999999999" customHeight="1">
      <c r="B63" s="151"/>
      <c r="C63" s="152"/>
      <c r="D63" s="153" t="s">
        <v>126</v>
      </c>
      <c r="E63" s="154"/>
      <c r="F63" s="154"/>
      <c r="G63" s="154"/>
      <c r="H63" s="154"/>
      <c r="I63" s="155"/>
      <c r="J63" s="156">
        <f>J205</f>
        <v>0</v>
      </c>
      <c r="K63" s="157"/>
    </row>
    <row r="64" spans="2:47" s="9" customFormat="1" ht="19.899999999999999" customHeight="1">
      <c r="B64" s="151"/>
      <c r="C64" s="152"/>
      <c r="D64" s="153" t="s">
        <v>127</v>
      </c>
      <c r="E64" s="154"/>
      <c r="F64" s="154"/>
      <c r="G64" s="154"/>
      <c r="H64" s="154"/>
      <c r="I64" s="155"/>
      <c r="J64" s="156">
        <f>J690</f>
        <v>0</v>
      </c>
      <c r="K64" s="157"/>
    </row>
    <row r="65" spans="2:12" s="9" customFormat="1" ht="19.899999999999999" customHeight="1">
      <c r="B65" s="151"/>
      <c r="C65" s="152"/>
      <c r="D65" s="153" t="s">
        <v>128</v>
      </c>
      <c r="E65" s="154"/>
      <c r="F65" s="154"/>
      <c r="G65" s="154"/>
      <c r="H65" s="154"/>
      <c r="I65" s="155"/>
      <c r="J65" s="156">
        <f>J1038</f>
        <v>0</v>
      </c>
      <c r="K65" s="157"/>
    </row>
    <row r="66" spans="2:12" s="9" customFormat="1" ht="19.899999999999999" customHeight="1">
      <c r="B66" s="151"/>
      <c r="C66" s="152"/>
      <c r="D66" s="153" t="s">
        <v>129</v>
      </c>
      <c r="E66" s="154"/>
      <c r="F66" s="154"/>
      <c r="G66" s="154"/>
      <c r="H66" s="154"/>
      <c r="I66" s="155"/>
      <c r="J66" s="156">
        <f>J1065</f>
        <v>0</v>
      </c>
      <c r="K66" s="157"/>
    </row>
    <row r="67" spans="2:12" s="8" customFormat="1" ht="24.95" customHeight="1">
      <c r="B67" s="144"/>
      <c r="C67" s="145"/>
      <c r="D67" s="146" t="s">
        <v>130</v>
      </c>
      <c r="E67" s="147"/>
      <c r="F67" s="147"/>
      <c r="G67" s="147"/>
      <c r="H67" s="147"/>
      <c r="I67" s="148"/>
      <c r="J67" s="149">
        <f>J1068</f>
        <v>0</v>
      </c>
      <c r="K67" s="150"/>
    </row>
    <row r="68" spans="2:12" s="9" customFormat="1" ht="19.899999999999999" customHeight="1">
      <c r="B68" s="151"/>
      <c r="C68" s="152"/>
      <c r="D68" s="153" t="s">
        <v>131</v>
      </c>
      <c r="E68" s="154"/>
      <c r="F68" s="154"/>
      <c r="G68" s="154"/>
      <c r="H68" s="154"/>
      <c r="I68" s="155"/>
      <c r="J68" s="156">
        <f>J1069</f>
        <v>0</v>
      </c>
      <c r="K68" s="157"/>
    </row>
    <row r="69" spans="2:12" s="9" customFormat="1" ht="19.899999999999999" customHeight="1">
      <c r="B69" s="151"/>
      <c r="C69" s="152"/>
      <c r="D69" s="153" t="s">
        <v>1549</v>
      </c>
      <c r="E69" s="154"/>
      <c r="F69" s="154"/>
      <c r="G69" s="154"/>
      <c r="H69" s="154"/>
      <c r="I69" s="155"/>
      <c r="J69" s="156">
        <f>J1157</f>
        <v>0</v>
      </c>
      <c r="K69" s="157"/>
    </row>
    <row r="70" spans="2:12" s="9" customFormat="1" ht="19.899999999999999" customHeight="1">
      <c r="B70" s="151"/>
      <c r="C70" s="152"/>
      <c r="D70" s="153" t="s">
        <v>132</v>
      </c>
      <c r="E70" s="154"/>
      <c r="F70" s="154"/>
      <c r="G70" s="154"/>
      <c r="H70" s="154"/>
      <c r="I70" s="155"/>
      <c r="J70" s="156">
        <f>J1202</f>
        <v>0</v>
      </c>
      <c r="K70" s="157"/>
    </row>
    <row r="71" spans="2:12" s="9" customFormat="1" ht="19.899999999999999" customHeight="1">
      <c r="B71" s="151"/>
      <c r="C71" s="152"/>
      <c r="D71" s="153" t="s">
        <v>133</v>
      </c>
      <c r="E71" s="154"/>
      <c r="F71" s="154"/>
      <c r="G71" s="154"/>
      <c r="H71" s="154"/>
      <c r="I71" s="155"/>
      <c r="J71" s="156">
        <f>J1277</f>
        <v>0</v>
      </c>
      <c r="K71" s="157"/>
    </row>
    <row r="72" spans="2:12" s="9" customFormat="1" ht="19.899999999999999" customHeight="1">
      <c r="B72" s="151"/>
      <c r="C72" s="152"/>
      <c r="D72" s="153" t="s">
        <v>851</v>
      </c>
      <c r="E72" s="154"/>
      <c r="F72" s="154"/>
      <c r="G72" s="154"/>
      <c r="H72" s="154"/>
      <c r="I72" s="155"/>
      <c r="J72" s="156">
        <f>J1319</f>
        <v>0</v>
      </c>
      <c r="K72" s="157"/>
    </row>
    <row r="73" spans="2:12" s="9" customFormat="1" ht="19.899999999999999" customHeight="1">
      <c r="B73" s="151"/>
      <c r="C73" s="152"/>
      <c r="D73" s="153" t="s">
        <v>852</v>
      </c>
      <c r="E73" s="154"/>
      <c r="F73" s="154"/>
      <c r="G73" s="154"/>
      <c r="H73" s="154"/>
      <c r="I73" s="155"/>
      <c r="J73" s="156">
        <f>J1400</f>
        <v>0</v>
      </c>
      <c r="K73" s="157"/>
    </row>
    <row r="74" spans="2:12" s="9" customFormat="1" ht="19.899999999999999" customHeight="1">
      <c r="B74" s="151"/>
      <c r="C74" s="152"/>
      <c r="D74" s="153" t="s">
        <v>1550</v>
      </c>
      <c r="E74" s="154"/>
      <c r="F74" s="154"/>
      <c r="G74" s="154"/>
      <c r="H74" s="154"/>
      <c r="I74" s="155"/>
      <c r="J74" s="156">
        <f>J1541</f>
        <v>0</v>
      </c>
      <c r="K74" s="157"/>
    </row>
    <row r="75" spans="2:12" s="1" customFormat="1" ht="21.75" customHeight="1">
      <c r="B75" s="43"/>
      <c r="C75" s="44"/>
      <c r="D75" s="44"/>
      <c r="E75" s="44"/>
      <c r="F75" s="44"/>
      <c r="G75" s="44"/>
      <c r="H75" s="44"/>
      <c r="I75" s="115"/>
      <c r="J75" s="44"/>
      <c r="K75" s="47"/>
    </row>
    <row r="76" spans="2:12" s="1" customFormat="1" ht="6.95" customHeight="1">
      <c r="B76" s="58"/>
      <c r="C76" s="59"/>
      <c r="D76" s="59"/>
      <c r="E76" s="59"/>
      <c r="F76" s="59"/>
      <c r="G76" s="59"/>
      <c r="H76" s="59"/>
      <c r="I76" s="136"/>
      <c r="J76" s="59"/>
      <c r="K76" s="60"/>
    </row>
    <row r="80" spans="2:12" s="1" customFormat="1" ht="6.95" customHeight="1">
      <c r="B80" s="61"/>
      <c r="C80" s="62"/>
      <c r="D80" s="62"/>
      <c r="E80" s="62"/>
      <c r="F80" s="62"/>
      <c r="G80" s="62"/>
      <c r="H80" s="62"/>
      <c r="I80" s="137"/>
      <c r="J80" s="62"/>
      <c r="K80" s="62"/>
      <c r="L80" s="43"/>
    </row>
    <row r="81" spans="2:63" s="1" customFormat="1" ht="36.950000000000003" customHeight="1">
      <c r="B81" s="43"/>
      <c r="C81" s="63" t="s">
        <v>136</v>
      </c>
      <c r="L81" s="43"/>
    </row>
    <row r="82" spans="2:63" s="1" customFormat="1" ht="6.95" customHeight="1">
      <c r="B82" s="43"/>
      <c r="L82" s="43"/>
    </row>
    <row r="83" spans="2:63" s="1" customFormat="1" ht="14.45" customHeight="1">
      <c r="B83" s="43"/>
      <c r="C83" s="65" t="s">
        <v>19</v>
      </c>
      <c r="L83" s="43"/>
    </row>
    <row r="84" spans="2:63" s="1" customFormat="1" ht="22.5" customHeight="1">
      <c r="B84" s="43"/>
      <c r="E84" s="386" t="str">
        <f>E7</f>
        <v>AQUACENTRUM TEPLICE - DĚTSKÝ SVĚT</v>
      </c>
      <c r="F84" s="387"/>
      <c r="G84" s="387"/>
      <c r="H84" s="387"/>
      <c r="L84" s="43"/>
    </row>
    <row r="85" spans="2:63" ht="15">
      <c r="B85" s="29"/>
      <c r="C85" s="65" t="s">
        <v>113</v>
      </c>
      <c r="L85" s="29"/>
    </row>
    <row r="86" spans="2:63" s="1" customFormat="1" ht="22.5" customHeight="1">
      <c r="B86" s="43"/>
      <c r="E86" s="386" t="s">
        <v>114</v>
      </c>
      <c r="F86" s="388"/>
      <c r="G86" s="388"/>
      <c r="H86" s="388"/>
      <c r="L86" s="43"/>
    </row>
    <row r="87" spans="2:63" s="1" customFormat="1" ht="14.45" customHeight="1">
      <c r="B87" s="43"/>
      <c r="C87" s="65" t="s">
        <v>115</v>
      </c>
      <c r="L87" s="43"/>
    </row>
    <row r="88" spans="2:63" s="1" customFormat="1" ht="23.25" customHeight="1">
      <c r="B88" s="43"/>
      <c r="E88" s="352" t="str">
        <f>E11</f>
        <v>03 - SO 100.03 - Stavební úpravy v 1.NP</v>
      </c>
      <c r="F88" s="388"/>
      <c r="G88" s="388"/>
      <c r="H88" s="388"/>
      <c r="L88" s="43"/>
    </row>
    <row r="89" spans="2:63" s="1" customFormat="1" ht="6.95" customHeight="1">
      <c r="B89" s="43"/>
      <c r="L89" s="43"/>
    </row>
    <row r="90" spans="2:63" s="1" customFormat="1" ht="18" customHeight="1">
      <c r="B90" s="43"/>
      <c r="C90" s="65" t="s">
        <v>25</v>
      </c>
      <c r="F90" s="158" t="str">
        <f>F14</f>
        <v>Teplice</v>
      </c>
      <c r="I90" s="159" t="s">
        <v>27</v>
      </c>
      <c r="J90" s="69" t="str">
        <f>IF(J14="","",J14)</f>
        <v>10.11.2016</v>
      </c>
      <c r="L90" s="43"/>
    </row>
    <row r="91" spans="2:63" s="1" customFormat="1" ht="6.95" customHeight="1">
      <c r="B91" s="43"/>
      <c r="L91" s="43"/>
    </row>
    <row r="92" spans="2:63" s="1" customFormat="1" ht="15">
      <c r="B92" s="43"/>
      <c r="C92" s="65" t="s">
        <v>33</v>
      </c>
      <c r="F92" s="158" t="str">
        <f>E17</f>
        <v>AQUACENTRUM TEPLICE</v>
      </c>
      <c r="I92" s="159" t="s">
        <v>40</v>
      </c>
      <c r="J92" s="158" t="str">
        <f>E23</f>
        <v>PROJEKTY CZ, s.r.o.</v>
      </c>
      <c r="L92" s="43"/>
    </row>
    <row r="93" spans="2:63" s="1" customFormat="1" ht="14.45" customHeight="1">
      <c r="B93" s="43"/>
      <c r="C93" s="65" t="s">
        <v>38</v>
      </c>
      <c r="F93" s="158" t="str">
        <f>IF(E20="","",E20)</f>
        <v/>
      </c>
      <c r="L93" s="43"/>
    </row>
    <row r="94" spans="2:63" s="1" customFormat="1" ht="10.35" customHeight="1">
      <c r="B94" s="43"/>
      <c r="L94" s="43"/>
    </row>
    <row r="95" spans="2:63" s="10" customFormat="1" ht="29.25" customHeight="1">
      <c r="B95" s="160"/>
      <c r="C95" s="161" t="s">
        <v>137</v>
      </c>
      <c r="D95" s="162" t="s">
        <v>67</v>
      </c>
      <c r="E95" s="162" t="s">
        <v>63</v>
      </c>
      <c r="F95" s="162" t="s">
        <v>138</v>
      </c>
      <c r="G95" s="162" t="s">
        <v>139</v>
      </c>
      <c r="H95" s="162" t="s">
        <v>140</v>
      </c>
      <c r="I95" s="163" t="s">
        <v>141</v>
      </c>
      <c r="J95" s="162" t="s">
        <v>119</v>
      </c>
      <c r="K95" s="164" t="s">
        <v>142</v>
      </c>
      <c r="L95" s="160"/>
      <c r="M95" s="75" t="s">
        <v>143</v>
      </c>
      <c r="N95" s="76" t="s">
        <v>52</v>
      </c>
      <c r="O95" s="76" t="s">
        <v>144</v>
      </c>
      <c r="P95" s="76" t="s">
        <v>145</v>
      </c>
      <c r="Q95" s="76" t="s">
        <v>146</v>
      </c>
      <c r="R95" s="76" t="s">
        <v>147</v>
      </c>
      <c r="S95" s="76" t="s">
        <v>148</v>
      </c>
      <c r="T95" s="77" t="s">
        <v>149</v>
      </c>
    </row>
    <row r="96" spans="2:63" s="1" customFormat="1" ht="29.25" customHeight="1">
      <c r="B96" s="43"/>
      <c r="C96" s="79" t="s">
        <v>120</v>
      </c>
      <c r="J96" s="165">
        <f>BK96</f>
        <v>0</v>
      </c>
      <c r="L96" s="43"/>
      <c r="M96" s="78"/>
      <c r="N96" s="70"/>
      <c r="O96" s="70"/>
      <c r="P96" s="166">
        <f>P97+P1068</f>
        <v>0</v>
      </c>
      <c r="Q96" s="70"/>
      <c r="R96" s="166">
        <f>R97+R1068</f>
        <v>1862.2132937900001</v>
      </c>
      <c r="S96" s="70"/>
      <c r="T96" s="167">
        <f>T97+T1068</f>
        <v>1180.1185027000004</v>
      </c>
      <c r="AT96" s="25" t="s">
        <v>81</v>
      </c>
      <c r="AU96" s="25" t="s">
        <v>121</v>
      </c>
      <c r="BK96" s="168">
        <f>BK97+BK1068</f>
        <v>0</v>
      </c>
    </row>
    <row r="97" spans="2:65" s="11" customFormat="1" ht="37.35" customHeight="1">
      <c r="B97" s="169"/>
      <c r="D97" s="170" t="s">
        <v>81</v>
      </c>
      <c r="E97" s="171" t="s">
        <v>150</v>
      </c>
      <c r="F97" s="171" t="s">
        <v>151</v>
      </c>
      <c r="I97" s="172"/>
      <c r="J97" s="173">
        <f>BK97</f>
        <v>0</v>
      </c>
      <c r="L97" s="169"/>
      <c r="M97" s="174"/>
      <c r="N97" s="175"/>
      <c r="O97" s="175"/>
      <c r="P97" s="176">
        <f>P98+P205+P690+P1038+P1065</f>
        <v>0</v>
      </c>
      <c r="Q97" s="175"/>
      <c r="R97" s="176">
        <f>R98+R205+R690+R1038+R1065</f>
        <v>1696.55532778</v>
      </c>
      <c r="S97" s="175"/>
      <c r="T97" s="177">
        <f>T98+T205+T690+T1038+T1065</f>
        <v>1049.9104810000003</v>
      </c>
      <c r="AR97" s="170" t="s">
        <v>45</v>
      </c>
      <c r="AT97" s="178" t="s">
        <v>81</v>
      </c>
      <c r="AU97" s="178" t="s">
        <v>82</v>
      </c>
      <c r="AY97" s="170" t="s">
        <v>152</v>
      </c>
      <c r="BK97" s="179">
        <f>BK98+BK205+BK690+BK1038+BK1065</f>
        <v>0</v>
      </c>
    </row>
    <row r="98" spans="2:65" s="11" customFormat="1" ht="19.899999999999999" customHeight="1">
      <c r="B98" s="169"/>
      <c r="D98" s="180" t="s">
        <v>81</v>
      </c>
      <c r="E98" s="181" t="s">
        <v>169</v>
      </c>
      <c r="F98" s="181" t="s">
        <v>276</v>
      </c>
      <c r="I98" s="172"/>
      <c r="J98" s="182">
        <f>BK98</f>
        <v>0</v>
      </c>
      <c r="L98" s="169"/>
      <c r="M98" s="174"/>
      <c r="N98" s="175"/>
      <c r="O98" s="175"/>
      <c r="P98" s="176">
        <f>SUM(P99:P204)</f>
        <v>0</v>
      </c>
      <c r="Q98" s="175"/>
      <c r="R98" s="176">
        <f>SUM(R99:R204)</f>
        <v>1156.2970701300001</v>
      </c>
      <c r="S98" s="175"/>
      <c r="T98" s="177">
        <f>SUM(T99:T204)</f>
        <v>0</v>
      </c>
      <c r="AR98" s="170" t="s">
        <v>45</v>
      </c>
      <c r="AT98" s="178" t="s">
        <v>81</v>
      </c>
      <c r="AU98" s="178" t="s">
        <v>45</v>
      </c>
      <c r="AY98" s="170" t="s">
        <v>152</v>
      </c>
      <c r="BK98" s="179">
        <f>SUM(BK99:BK204)</f>
        <v>0</v>
      </c>
    </row>
    <row r="99" spans="2:65" s="1" customFormat="1" ht="31.5" customHeight="1">
      <c r="B99" s="183"/>
      <c r="C99" s="184" t="s">
        <v>45</v>
      </c>
      <c r="D99" s="184" t="s">
        <v>154</v>
      </c>
      <c r="E99" s="185" t="s">
        <v>1551</v>
      </c>
      <c r="F99" s="186" t="s">
        <v>1552</v>
      </c>
      <c r="G99" s="187" t="s">
        <v>157</v>
      </c>
      <c r="H99" s="188">
        <v>0.54</v>
      </c>
      <c r="I99" s="189"/>
      <c r="J99" s="190">
        <f>ROUND(I99*H99,2)</f>
        <v>0</v>
      </c>
      <c r="K99" s="186" t="s">
        <v>158</v>
      </c>
      <c r="L99" s="43"/>
      <c r="M99" s="191" t="s">
        <v>5</v>
      </c>
      <c r="N99" s="192" t="s">
        <v>53</v>
      </c>
      <c r="O99" s="44"/>
      <c r="P99" s="193">
        <f>O99*H99</f>
        <v>0</v>
      </c>
      <c r="Q99" s="193">
        <v>1.6627000000000001</v>
      </c>
      <c r="R99" s="193">
        <f>Q99*H99</f>
        <v>0.89785800000000004</v>
      </c>
      <c r="S99" s="193">
        <v>0</v>
      </c>
      <c r="T99" s="194">
        <f>S99*H99</f>
        <v>0</v>
      </c>
      <c r="AR99" s="25" t="s">
        <v>159</v>
      </c>
      <c r="AT99" s="25" t="s">
        <v>154</v>
      </c>
      <c r="AU99" s="25" t="s">
        <v>89</v>
      </c>
      <c r="AY99" s="25" t="s">
        <v>152</v>
      </c>
      <c r="BE99" s="195">
        <f>IF(N99="základní",J99,0)</f>
        <v>0</v>
      </c>
      <c r="BF99" s="195">
        <f>IF(N99="snížená",J99,0)</f>
        <v>0</v>
      </c>
      <c r="BG99" s="195">
        <f>IF(N99="zákl. přenesená",J99,0)</f>
        <v>0</v>
      </c>
      <c r="BH99" s="195">
        <f>IF(N99="sníž. přenesená",J99,0)</f>
        <v>0</v>
      </c>
      <c r="BI99" s="195">
        <f>IF(N99="nulová",J99,0)</f>
        <v>0</v>
      </c>
      <c r="BJ99" s="25" t="s">
        <v>45</v>
      </c>
      <c r="BK99" s="195">
        <f>ROUND(I99*H99,2)</f>
        <v>0</v>
      </c>
      <c r="BL99" s="25" t="s">
        <v>159</v>
      </c>
      <c r="BM99" s="25" t="s">
        <v>1553</v>
      </c>
    </row>
    <row r="100" spans="2:65" s="1" customFormat="1" ht="81">
      <c r="B100" s="43"/>
      <c r="D100" s="196" t="s">
        <v>161</v>
      </c>
      <c r="F100" s="197" t="s">
        <v>1554</v>
      </c>
      <c r="I100" s="198"/>
      <c r="L100" s="43"/>
      <c r="M100" s="199"/>
      <c r="N100" s="44"/>
      <c r="O100" s="44"/>
      <c r="P100" s="44"/>
      <c r="Q100" s="44"/>
      <c r="R100" s="44"/>
      <c r="S100" s="44"/>
      <c r="T100" s="72"/>
      <c r="AT100" s="25" t="s">
        <v>161</v>
      </c>
      <c r="AU100" s="25" t="s">
        <v>89</v>
      </c>
    </row>
    <row r="101" spans="2:65" s="12" customFormat="1">
      <c r="B101" s="200"/>
      <c r="D101" s="196" t="s">
        <v>163</v>
      </c>
      <c r="E101" s="201" t="s">
        <v>5</v>
      </c>
      <c r="F101" s="202" t="s">
        <v>1555</v>
      </c>
      <c r="H101" s="203" t="s">
        <v>5</v>
      </c>
      <c r="I101" s="204"/>
      <c r="L101" s="200"/>
      <c r="M101" s="205"/>
      <c r="N101" s="206"/>
      <c r="O101" s="206"/>
      <c r="P101" s="206"/>
      <c r="Q101" s="206"/>
      <c r="R101" s="206"/>
      <c r="S101" s="206"/>
      <c r="T101" s="207"/>
      <c r="AT101" s="203" t="s">
        <v>163</v>
      </c>
      <c r="AU101" s="203" t="s">
        <v>89</v>
      </c>
      <c r="AV101" s="12" t="s">
        <v>45</v>
      </c>
      <c r="AW101" s="12" t="s">
        <v>42</v>
      </c>
      <c r="AX101" s="12" t="s">
        <v>82</v>
      </c>
      <c r="AY101" s="203" t="s">
        <v>152</v>
      </c>
    </row>
    <row r="102" spans="2:65" s="12" customFormat="1">
      <c r="B102" s="200"/>
      <c r="D102" s="196" t="s">
        <v>163</v>
      </c>
      <c r="E102" s="201" t="s">
        <v>5</v>
      </c>
      <c r="F102" s="202" t="s">
        <v>1556</v>
      </c>
      <c r="H102" s="203" t="s">
        <v>5</v>
      </c>
      <c r="I102" s="204"/>
      <c r="L102" s="200"/>
      <c r="M102" s="205"/>
      <c r="N102" s="206"/>
      <c r="O102" s="206"/>
      <c r="P102" s="206"/>
      <c r="Q102" s="206"/>
      <c r="R102" s="206"/>
      <c r="S102" s="206"/>
      <c r="T102" s="207"/>
      <c r="AT102" s="203" t="s">
        <v>163</v>
      </c>
      <c r="AU102" s="203" t="s">
        <v>89</v>
      </c>
      <c r="AV102" s="12" t="s">
        <v>45</v>
      </c>
      <c r="AW102" s="12" t="s">
        <v>42</v>
      </c>
      <c r="AX102" s="12" t="s">
        <v>82</v>
      </c>
      <c r="AY102" s="203" t="s">
        <v>152</v>
      </c>
    </row>
    <row r="103" spans="2:65" s="13" customFormat="1">
      <c r="B103" s="208"/>
      <c r="D103" s="196" t="s">
        <v>163</v>
      </c>
      <c r="E103" s="209" t="s">
        <v>5</v>
      </c>
      <c r="F103" s="210" t="s">
        <v>1557</v>
      </c>
      <c r="H103" s="211">
        <v>0.13500000000000001</v>
      </c>
      <c r="I103" s="212"/>
      <c r="L103" s="208"/>
      <c r="M103" s="213"/>
      <c r="N103" s="214"/>
      <c r="O103" s="214"/>
      <c r="P103" s="214"/>
      <c r="Q103" s="214"/>
      <c r="R103" s="214"/>
      <c r="S103" s="214"/>
      <c r="T103" s="215"/>
      <c r="AT103" s="209" t="s">
        <v>163</v>
      </c>
      <c r="AU103" s="209" t="s">
        <v>89</v>
      </c>
      <c r="AV103" s="13" t="s">
        <v>89</v>
      </c>
      <c r="AW103" s="13" t="s">
        <v>42</v>
      </c>
      <c r="AX103" s="13" t="s">
        <v>82</v>
      </c>
      <c r="AY103" s="209" t="s">
        <v>152</v>
      </c>
    </row>
    <row r="104" spans="2:65" s="13" customFormat="1">
      <c r="B104" s="208"/>
      <c r="D104" s="196" t="s">
        <v>163</v>
      </c>
      <c r="E104" s="209" t="s">
        <v>5</v>
      </c>
      <c r="F104" s="210" t="s">
        <v>1558</v>
      </c>
      <c r="H104" s="211">
        <v>0.13500000000000001</v>
      </c>
      <c r="I104" s="212"/>
      <c r="L104" s="208"/>
      <c r="M104" s="213"/>
      <c r="N104" s="214"/>
      <c r="O104" s="214"/>
      <c r="P104" s="214"/>
      <c r="Q104" s="214"/>
      <c r="R104" s="214"/>
      <c r="S104" s="214"/>
      <c r="T104" s="215"/>
      <c r="AT104" s="209" t="s">
        <v>163</v>
      </c>
      <c r="AU104" s="209" t="s">
        <v>89</v>
      </c>
      <c r="AV104" s="13" t="s">
        <v>89</v>
      </c>
      <c r="AW104" s="13" t="s">
        <v>42</v>
      </c>
      <c r="AX104" s="13" t="s">
        <v>82</v>
      </c>
      <c r="AY104" s="209" t="s">
        <v>152</v>
      </c>
    </row>
    <row r="105" spans="2:65" s="13" customFormat="1">
      <c r="B105" s="208"/>
      <c r="D105" s="196" t="s">
        <v>163</v>
      </c>
      <c r="E105" s="209" t="s">
        <v>5</v>
      </c>
      <c r="F105" s="210" t="s">
        <v>1559</v>
      </c>
      <c r="H105" s="211">
        <v>0.13500000000000001</v>
      </c>
      <c r="I105" s="212"/>
      <c r="L105" s="208"/>
      <c r="M105" s="213"/>
      <c r="N105" s="214"/>
      <c r="O105" s="214"/>
      <c r="P105" s="214"/>
      <c r="Q105" s="214"/>
      <c r="R105" s="214"/>
      <c r="S105" s="214"/>
      <c r="T105" s="215"/>
      <c r="AT105" s="209" t="s">
        <v>163</v>
      </c>
      <c r="AU105" s="209" t="s">
        <v>89</v>
      </c>
      <c r="AV105" s="13" t="s">
        <v>89</v>
      </c>
      <c r="AW105" s="13" t="s">
        <v>42</v>
      </c>
      <c r="AX105" s="13" t="s">
        <v>82</v>
      </c>
      <c r="AY105" s="209" t="s">
        <v>152</v>
      </c>
    </row>
    <row r="106" spans="2:65" s="13" customFormat="1">
      <c r="B106" s="208"/>
      <c r="D106" s="196" t="s">
        <v>163</v>
      </c>
      <c r="E106" s="209" t="s">
        <v>5</v>
      </c>
      <c r="F106" s="210" t="s">
        <v>1560</v>
      </c>
      <c r="H106" s="211">
        <v>0.13500000000000001</v>
      </c>
      <c r="I106" s="212"/>
      <c r="L106" s="208"/>
      <c r="M106" s="213"/>
      <c r="N106" s="214"/>
      <c r="O106" s="214"/>
      <c r="P106" s="214"/>
      <c r="Q106" s="214"/>
      <c r="R106" s="214"/>
      <c r="S106" s="214"/>
      <c r="T106" s="215"/>
      <c r="AT106" s="209" t="s">
        <v>163</v>
      </c>
      <c r="AU106" s="209" t="s">
        <v>89</v>
      </c>
      <c r="AV106" s="13" t="s">
        <v>89</v>
      </c>
      <c r="AW106" s="13" t="s">
        <v>42</v>
      </c>
      <c r="AX106" s="13" t="s">
        <v>82</v>
      </c>
      <c r="AY106" s="209" t="s">
        <v>152</v>
      </c>
    </row>
    <row r="107" spans="2:65" s="15" customFormat="1">
      <c r="B107" s="224"/>
      <c r="D107" s="225" t="s">
        <v>163</v>
      </c>
      <c r="E107" s="226" t="s">
        <v>5</v>
      </c>
      <c r="F107" s="227" t="s">
        <v>170</v>
      </c>
      <c r="H107" s="228">
        <v>0.54</v>
      </c>
      <c r="I107" s="229"/>
      <c r="L107" s="224"/>
      <c r="M107" s="230"/>
      <c r="N107" s="231"/>
      <c r="O107" s="231"/>
      <c r="P107" s="231"/>
      <c r="Q107" s="231"/>
      <c r="R107" s="231"/>
      <c r="S107" s="231"/>
      <c r="T107" s="232"/>
      <c r="AT107" s="233" t="s">
        <v>163</v>
      </c>
      <c r="AU107" s="233" t="s">
        <v>89</v>
      </c>
      <c r="AV107" s="15" t="s">
        <v>159</v>
      </c>
      <c r="AW107" s="15" t="s">
        <v>42</v>
      </c>
      <c r="AX107" s="15" t="s">
        <v>45</v>
      </c>
      <c r="AY107" s="233" t="s">
        <v>152</v>
      </c>
    </row>
    <row r="108" spans="2:65" s="1" customFormat="1" ht="31.5" customHeight="1">
      <c r="B108" s="183"/>
      <c r="C108" s="184" t="s">
        <v>89</v>
      </c>
      <c r="D108" s="184" t="s">
        <v>154</v>
      </c>
      <c r="E108" s="185" t="s">
        <v>1561</v>
      </c>
      <c r="F108" s="186" t="s">
        <v>1562</v>
      </c>
      <c r="G108" s="187" t="s">
        <v>157</v>
      </c>
      <c r="H108" s="188">
        <v>0.85899999999999999</v>
      </c>
      <c r="I108" s="189"/>
      <c r="J108" s="190">
        <f>ROUND(I108*H108,2)</f>
        <v>0</v>
      </c>
      <c r="K108" s="186" t="s">
        <v>158</v>
      </c>
      <c r="L108" s="43"/>
      <c r="M108" s="191" t="s">
        <v>5</v>
      </c>
      <c r="N108" s="192" t="s">
        <v>53</v>
      </c>
      <c r="O108" s="44"/>
      <c r="P108" s="193">
        <f>O108*H108</f>
        <v>0</v>
      </c>
      <c r="Q108" s="193">
        <v>0.74970000000000003</v>
      </c>
      <c r="R108" s="193">
        <f>Q108*H108</f>
        <v>0.64399230000000007</v>
      </c>
      <c r="S108" s="193">
        <v>0</v>
      </c>
      <c r="T108" s="194">
        <f>S108*H108</f>
        <v>0</v>
      </c>
      <c r="AR108" s="25" t="s">
        <v>159</v>
      </c>
      <c r="AT108" s="25" t="s">
        <v>154</v>
      </c>
      <c r="AU108" s="25" t="s">
        <v>89</v>
      </c>
      <c r="AY108" s="25" t="s">
        <v>152</v>
      </c>
      <c r="BE108" s="195">
        <f>IF(N108="základní",J108,0)</f>
        <v>0</v>
      </c>
      <c r="BF108" s="195">
        <f>IF(N108="snížená",J108,0)</f>
        <v>0</v>
      </c>
      <c r="BG108" s="195">
        <f>IF(N108="zákl. přenesená",J108,0)</f>
        <v>0</v>
      </c>
      <c r="BH108" s="195">
        <f>IF(N108="sníž. přenesená",J108,0)</f>
        <v>0</v>
      </c>
      <c r="BI108" s="195">
        <f>IF(N108="nulová",J108,0)</f>
        <v>0</v>
      </c>
      <c r="BJ108" s="25" t="s">
        <v>45</v>
      </c>
      <c r="BK108" s="195">
        <f>ROUND(I108*H108,2)</f>
        <v>0</v>
      </c>
      <c r="BL108" s="25" t="s">
        <v>159</v>
      </c>
      <c r="BM108" s="25" t="s">
        <v>1563</v>
      </c>
    </row>
    <row r="109" spans="2:65" s="12" customFormat="1">
      <c r="B109" s="200"/>
      <c r="D109" s="196" t="s">
        <v>163</v>
      </c>
      <c r="E109" s="201" t="s">
        <v>5</v>
      </c>
      <c r="F109" s="202" t="s">
        <v>540</v>
      </c>
      <c r="H109" s="203" t="s">
        <v>5</v>
      </c>
      <c r="I109" s="204"/>
      <c r="L109" s="200"/>
      <c r="M109" s="205"/>
      <c r="N109" s="206"/>
      <c r="O109" s="206"/>
      <c r="P109" s="206"/>
      <c r="Q109" s="206"/>
      <c r="R109" s="206"/>
      <c r="S109" s="206"/>
      <c r="T109" s="207"/>
      <c r="AT109" s="203" t="s">
        <v>163</v>
      </c>
      <c r="AU109" s="203" t="s">
        <v>89</v>
      </c>
      <c r="AV109" s="12" t="s">
        <v>45</v>
      </c>
      <c r="AW109" s="12" t="s">
        <v>42</v>
      </c>
      <c r="AX109" s="12" t="s">
        <v>82</v>
      </c>
      <c r="AY109" s="203" t="s">
        <v>152</v>
      </c>
    </row>
    <row r="110" spans="2:65" s="12" customFormat="1">
      <c r="B110" s="200"/>
      <c r="D110" s="196" t="s">
        <v>163</v>
      </c>
      <c r="E110" s="201" t="s">
        <v>5</v>
      </c>
      <c r="F110" s="202" t="s">
        <v>1564</v>
      </c>
      <c r="H110" s="203" t="s">
        <v>5</v>
      </c>
      <c r="I110" s="204"/>
      <c r="L110" s="200"/>
      <c r="M110" s="205"/>
      <c r="N110" s="206"/>
      <c r="O110" s="206"/>
      <c r="P110" s="206"/>
      <c r="Q110" s="206"/>
      <c r="R110" s="206"/>
      <c r="S110" s="206"/>
      <c r="T110" s="207"/>
      <c r="AT110" s="203" t="s">
        <v>163</v>
      </c>
      <c r="AU110" s="203" t="s">
        <v>89</v>
      </c>
      <c r="AV110" s="12" t="s">
        <v>45</v>
      </c>
      <c r="AW110" s="12" t="s">
        <v>42</v>
      </c>
      <c r="AX110" s="12" t="s">
        <v>82</v>
      </c>
      <c r="AY110" s="203" t="s">
        <v>152</v>
      </c>
    </row>
    <row r="111" spans="2:65" s="13" customFormat="1">
      <c r="B111" s="208"/>
      <c r="D111" s="196" t="s">
        <v>163</v>
      </c>
      <c r="E111" s="209" t="s">
        <v>5</v>
      </c>
      <c r="F111" s="210" t="s">
        <v>1565</v>
      </c>
      <c r="H111" s="211">
        <v>1.3520000000000001</v>
      </c>
      <c r="I111" s="212"/>
      <c r="L111" s="208"/>
      <c r="M111" s="213"/>
      <c r="N111" s="214"/>
      <c r="O111" s="214"/>
      <c r="P111" s="214"/>
      <c r="Q111" s="214"/>
      <c r="R111" s="214"/>
      <c r="S111" s="214"/>
      <c r="T111" s="215"/>
      <c r="AT111" s="209" t="s">
        <v>163</v>
      </c>
      <c r="AU111" s="209" t="s">
        <v>89</v>
      </c>
      <c r="AV111" s="13" t="s">
        <v>89</v>
      </c>
      <c r="AW111" s="13" t="s">
        <v>42</v>
      </c>
      <c r="AX111" s="13" t="s">
        <v>82</v>
      </c>
      <c r="AY111" s="209" t="s">
        <v>152</v>
      </c>
    </row>
    <row r="112" spans="2:65" s="13" customFormat="1">
      <c r="B112" s="208"/>
      <c r="D112" s="196" t="s">
        <v>163</v>
      </c>
      <c r="E112" s="209" t="s">
        <v>5</v>
      </c>
      <c r="F112" s="210" t="s">
        <v>1566</v>
      </c>
      <c r="H112" s="211">
        <v>-0.49299999999999999</v>
      </c>
      <c r="I112" s="212"/>
      <c r="L112" s="208"/>
      <c r="M112" s="213"/>
      <c r="N112" s="214"/>
      <c r="O112" s="214"/>
      <c r="P112" s="214"/>
      <c r="Q112" s="214"/>
      <c r="R112" s="214"/>
      <c r="S112" s="214"/>
      <c r="T112" s="215"/>
      <c r="AT112" s="209" t="s">
        <v>163</v>
      </c>
      <c r="AU112" s="209" t="s">
        <v>89</v>
      </c>
      <c r="AV112" s="13" t="s">
        <v>89</v>
      </c>
      <c r="AW112" s="13" t="s">
        <v>42</v>
      </c>
      <c r="AX112" s="13" t="s">
        <v>82</v>
      </c>
      <c r="AY112" s="209" t="s">
        <v>152</v>
      </c>
    </row>
    <row r="113" spans="2:65" s="15" customFormat="1">
      <c r="B113" s="224"/>
      <c r="D113" s="225" t="s">
        <v>163</v>
      </c>
      <c r="E113" s="226" t="s">
        <v>5</v>
      </c>
      <c r="F113" s="227" t="s">
        <v>170</v>
      </c>
      <c r="H113" s="228">
        <v>0.85899999999999999</v>
      </c>
      <c r="I113" s="229"/>
      <c r="L113" s="224"/>
      <c r="M113" s="230"/>
      <c r="N113" s="231"/>
      <c r="O113" s="231"/>
      <c r="P113" s="231"/>
      <c r="Q113" s="231"/>
      <c r="R113" s="231"/>
      <c r="S113" s="231"/>
      <c r="T113" s="232"/>
      <c r="AT113" s="233" t="s">
        <v>163</v>
      </c>
      <c r="AU113" s="233" t="s">
        <v>89</v>
      </c>
      <c r="AV113" s="15" t="s">
        <v>159</v>
      </c>
      <c r="AW113" s="15" t="s">
        <v>42</v>
      </c>
      <c r="AX113" s="15" t="s">
        <v>45</v>
      </c>
      <c r="AY113" s="233" t="s">
        <v>152</v>
      </c>
    </row>
    <row r="114" spans="2:65" s="1" customFormat="1" ht="31.5" customHeight="1">
      <c r="B114" s="183"/>
      <c r="C114" s="184" t="s">
        <v>169</v>
      </c>
      <c r="D114" s="184" t="s">
        <v>154</v>
      </c>
      <c r="E114" s="185" t="s">
        <v>1567</v>
      </c>
      <c r="F114" s="186" t="s">
        <v>1568</v>
      </c>
      <c r="G114" s="187" t="s">
        <v>157</v>
      </c>
      <c r="H114" s="188">
        <v>0.64400000000000002</v>
      </c>
      <c r="I114" s="189"/>
      <c r="J114" s="190">
        <f>ROUND(I114*H114,2)</f>
        <v>0</v>
      </c>
      <c r="K114" s="186" t="s">
        <v>158</v>
      </c>
      <c r="L114" s="43"/>
      <c r="M114" s="191" t="s">
        <v>5</v>
      </c>
      <c r="N114" s="192" t="s">
        <v>53</v>
      </c>
      <c r="O114" s="44"/>
      <c r="P114" s="193">
        <f>O114*H114</f>
        <v>0</v>
      </c>
      <c r="Q114" s="193">
        <v>0.70067999999999997</v>
      </c>
      <c r="R114" s="193">
        <f>Q114*H114</f>
        <v>0.45123792000000001</v>
      </c>
      <c r="S114" s="193">
        <v>0</v>
      </c>
      <c r="T114" s="194">
        <f>S114*H114</f>
        <v>0</v>
      </c>
      <c r="AR114" s="25" t="s">
        <v>159</v>
      </c>
      <c r="AT114" s="25" t="s">
        <v>154</v>
      </c>
      <c r="AU114" s="25" t="s">
        <v>89</v>
      </c>
      <c r="AY114" s="25" t="s">
        <v>152</v>
      </c>
      <c r="BE114" s="195">
        <f>IF(N114="základní",J114,0)</f>
        <v>0</v>
      </c>
      <c r="BF114" s="195">
        <f>IF(N114="snížená",J114,0)</f>
        <v>0</v>
      </c>
      <c r="BG114" s="195">
        <f>IF(N114="zákl. přenesená",J114,0)</f>
        <v>0</v>
      </c>
      <c r="BH114" s="195">
        <f>IF(N114="sníž. přenesená",J114,0)</f>
        <v>0</v>
      </c>
      <c r="BI114" s="195">
        <f>IF(N114="nulová",J114,0)</f>
        <v>0</v>
      </c>
      <c r="BJ114" s="25" t="s">
        <v>45</v>
      </c>
      <c r="BK114" s="195">
        <f>ROUND(I114*H114,2)</f>
        <v>0</v>
      </c>
      <c r="BL114" s="25" t="s">
        <v>159</v>
      </c>
      <c r="BM114" s="25" t="s">
        <v>1569</v>
      </c>
    </row>
    <row r="115" spans="2:65" s="12" customFormat="1">
      <c r="B115" s="200"/>
      <c r="D115" s="196" t="s">
        <v>163</v>
      </c>
      <c r="E115" s="201" t="s">
        <v>5</v>
      </c>
      <c r="F115" s="202" t="s">
        <v>540</v>
      </c>
      <c r="H115" s="203" t="s">
        <v>5</v>
      </c>
      <c r="I115" s="204"/>
      <c r="L115" s="200"/>
      <c r="M115" s="205"/>
      <c r="N115" s="206"/>
      <c r="O115" s="206"/>
      <c r="P115" s="206"/>
      <c r="Q115" s="206"/>
      <c r="R115" s="206"/>
      <c r="S115" s="206"/>
      <c r="T115" s="207"/>
      <c r="AT115" s="203" t="s">
        <v>163</v>
      </c>
      <c r="AU115" s="203" t="s">
        <v>89</v>
      </c>
      <c r="AV115" s="12" t="s">
        <v>45</v>
      </c>
      <c r="AW115" s="12" t="s">
        <v>42</v>
      </c>
      <c r="AX115" s="12" t="s">
        <v>82</v>
      </c>
      <c r="AY115" s="203" t="s">
        <v>152</v>
      </c>
    </row>
    <row r="116" spans="2:65" s="13" customFormat="1">
      <c r="B116" s="208"/>
      <c r="D116" s="196" t="s">
        <v>163</v>
      </c>
      <c r="E116" s="209" t="s">
        <v>5</v>
      </c>
      <c r="F116" s="210" t="s">
        <v>1570</v>
      </c>
      <c r="H116" s="211">
        <v>0.64400000000000002</v>
      </c>
      <c r="I116" s="212"/>
      <c r="L116" s="208"/>
      <c r="M116" s="213"/>
      <c r="N116" s="214"/>
      <c r="O116" s="214"/>
      <c r="P116" s="214"/>
      <c r="Q116" s="214"/>
      <c r="R116" s="214"/>
      <c r="S116" s="214"/>
      <c r="T116" s="215"/>
      <c r="AT116" s="209" t="s">
        <v>163</v>
      </c>
      <c r="AU116" s="209" t="s">
        <v>89</v>
      </c>
      <c r="AV116" s="13" t="s">
        <v>89</v>
      </c>
      <c r="AW116" s="13" t="s">
        <v>42</v>
      </c>
      <c r="AX116" s="13" t="s">
        <v>82</v>
      </c>
      <c r="AY116" s="209" t="s">
        <v>152</v>
      </c>
    </row>
    <row r="117" spans="2:65" s="15" customFormat="1">
      <c r="B117" s="224"/>
      <c r="D117" s="225" t="s">
        <v>163</v>
      </c>
      <c r="E117" s="226" t="s">
        <v>5</v>
      </c>
      <c r="F117" s="227" t="s">
        <v>170</v>
      </c>
      <c r="H117" s="228">
        <v>0.64400000000000002</v>
      </c>
      <c r="I117" s="229"/>
      <c r="L117" s="224"/>
      <c r="M117" s="230"/>
      <c r="N117" s="231"/>
      <c r="O117" s="231"/>
      <c r="P117" s="231"/>
      <c r="Q117" s="231"/>
      <c r="R117" s="231"/>
      <c r="S117" s="231"/>
      <c r="T117" s="232"/>
      <c r="AT117" s="233" t="s">
        <v>163</v>
      </c>
      <c r="AU117" s="233" t="s">
        <v>89</v>
      </c>
      <c r="AV117" s="15" t="s">
        <v>159</v>
      </c>
      <c r="AW117" s="15" t="s">
        <v>42</v>
      </c>
      <c r="AX117" s="15" t="s">
        <v>45</v>
      </c>
      <c r="AY117" s="233" t="s">
        <v>152</v>
      </c>
    </row>
    <row r="118" spans="2:65" s="1" customFormat="1" ht="31.5" customHeight="1">
      <c r="B118" s="183"/>
      <c r="C118" s="184" t="s">
        <v>159</v>
      </c>
      <c r="D118" s="184" t="s">
        <v>154</v>
      </c>
      <c r="E118" s="185" t="s">
        <v>1571</v>
      </c>
      <c r="F118" s="186" t="s">
        <v>1572</v>
      </c>
      <c r="G118" s="187" t="s">
        <v>157</v>
      </c>
      <c r="H118" s="188">
        <v>18.273</v>
      </c>
      <c r="I118" s="189"/>
      <c r="J118" s="190">
        <f>ROUND(I118*H118,2)</f>
        <v>0</v>
      </c>
      <c r="K118" s="186" t="s">
        <v>158</v>
      </c>
      <c r="L118" s="43"/>
      <c r="M118" s="191" t="s">
        <v>5</v>
      </c>
      <c r="N118" s="192" t="s">
        <v>53</v>
      </c>
      <c r="O118" s="44"/>
      <c r="P118" s="193">
        <f>O118*H118</f>
        <v>0</v>
      </c>
      <c r="Q118" s="193">
        <v>0.46046999999999999</v>
      </c>
      <c r="R118" s="193">
        <f>Q118*H118</f>
        <v>8.4141683099999991</v>
      </c>
      <c r="S118" s="193">
        <v>0</v>
      </c>
      <c r="T118" s="194">
        <f>S118*H118</f>
        <v>0</v>
      </c>
      <c r="AR118" s="25" t="s">
        <v>159</v>
      </c>
      <c r="AT118" s="25" t="s">
        <v>154</v>
      </c>
      <c r="AU118" s="25" t="s">
        <v>89</v>
      </c>
      <c r="AY118" s="25" t="s">
        <v>152</v>
      </c>
      <c r="BE118" s="195">
        <f>IF(N118="základní",J118,0)</f>
        <v>0</v>
      </c>
      <c r="BF118" s="195">
        <f>IF(N118="snížená",J118,0)</f>
        <v>0</v>
      </c>
      <c r="BG118" s="195">
        <f>IF(N118="zákl. přenesená",J118,0)</f>
        <v>0</v>
      </c>
      <c r="BH118" s="195">
        <f>IF(N118="sníž. přenesená",J118,0)</f>
        <v>0</v>
      </c>
      <c r="BI118" s="195">
        <f>IF(N118="nulová",J118,0)</f>
        <v>0</v>
      </c>
      <c r="BJ118" s="25" t="s">
        <v>45</v>
      </c>
      <c r="BK118" s="195">
        <f>ROUND(I118*H118,2)</f>
        <v>0</v>
      </c>
      <c r="BL118" s="25" t="s">
        <v>159</v>
      </c>
      <c r="BM118" s="25" t="s">
        <v>1573</v>
      </c>
    </row>
    <row r="119" spans="2:65" s="12" customFormat="1">
      <c r="B119" s="200"/>
      <c r="D119" s="196" t="s">
        <v>163</v>
      </c>
      <c r="E119" s="201" t="s">
        <v>5</v>
      </c>
      <c r="F119" s="202" t="s">
        <v>540</v>
      </c>
      <c r="H119" s="203" t="s">
        <v>5</v>
      </c>
      <c r="I119" s="204"/>
      <c r="L119" s="200"/>
      <c r="M119" s="205"/>
      <c r="N119" s="206"/>
      <c r="O119" s="206"/>
      <c r="P119" s="206"/>
      <c r="Q119" s="206"/>
      <c r="R119" s="206"/>
      <c r="S119" s="206"/>
      <c r="T119" s="207"/>
      <c r="AT119" s="203" t="s">
        <v>163</v>
      </c>
      <c r="AU119" s="203" t="s">
        <v>89</v>
      </c>
      <c r="AV119" s="12" t="s">
        <v>45</v>
      </c>
      <c r="AW119" s="12" t="s">
        <v>42</v>
      </c>
      <c r="AX119" s="12" t="s">
        <v>82</v>
      </c>
      <c r="AY119" s="203" t="s">
        <v>152</v>
      </c>
    </row>
    <row r="120" spans="2:65" s="12" customFormat="1">
      <c r="B120" s="200"/>
      <c r="D120" s="196" t="s">
        <v>163</v>
      </c>
      <c r="E120" s="201" t="s">
        <v>5</v>
      </c>
      <c r="F120" s="202" t="s">
        <v>1574</v>
      </c>
      <c r="H120" s="203" t="s">
        <v>5</v>
      </c>
      <c r="I120" s="204"/>
      <c r="L120" s="200"/>
      <c r="M120" s="205"/>
      <c r="N120" s="206"/>
      <c r="O120" s="206"/>
      <c r="P120" s="206"/>
      <c r="Q120" s="206"/>
      <c r="R120" s="206"/>
      <c r="S120" s="206"/>
      <c r="T120" s="207"/>
      <c r="AT120" s="203" t="s">
        <v>163</v>
      </c>
      <c r="AU120" s="203" t="s">
        <v>89</v>
      </c>
      <c r="AV120" s="12" t="s">
        <v>45</v>
      </c>
      <c r="AW120" s="12" t="s">
        <v>42</v>
      </c>
      <c r="AX120" s="12" t="s">
        <v>82</v>
      </c>
      <c r="AY120" s="203" t="s">
        <v>152</v>
      </c>
    </row>
    <row r="121" spans="2:65" s="12" customFormat="1">
      <c r="B121" s="200"/>
      <c r="D121" s="196" t="s">
        <v>163</v>
      </c>
      <c r="E121" s="201" t="s">
        <v>5</v>
      </c>
      <c r="F121" s="202" t="s">
        <v>1575</v>
      </c>
      <c r="H121" s="203" t="s">
        <v>5</v>
      </c>
      <c r="I121" s="204"/>
      <c r="L121" s="200"/>
      <c r="M121" s="205"/>
      <c r="N121" s="206"/>
      <c r="O121" s="206"/>
      <c r="P121" s="206"/>
      <c r="Q121" s="206"/>
      <c r="R121" s="206"/>
      <c r="S121" s="206"/>
      <c r="T121" s="207"/>
      <c r="AT121" s="203" t="s">
        <v>163</v>
      </c>
      <c r="AU121" s="203" t="s">
        <v>89</v>
      </c>
      <c r="AV121" s="12" t="s">
        <v>45</v>
      </c>
      <c r="AW121" s="12" t="s">
        <v>42</v>
      </c>
      <c r="AX121" s="12" t="s">
        <v>82</v>
      </c>
      <c r="AY121" s="203" t="s">
        <v>152</v>
      </c>
    </row>
    <row r="122" spans="2:65" s="13" customFormat="1">
      <c r="B122" s="208"/>
      <c r="D122" s="196" t="s">
        <v>163</v>
      </c>
      <c r="E122" s="209" t="s">
        <v>5</v>
      </c>
      <c r="F122" s="210" t="s">
        <v>1576</v>
      </c>
      <c r="H122" s="211">
        <v>3.8849999999999998</v>
      </c>
      <c r="I122" s="212"/>
      <c r="L122" s="208"/>
      <c r="M122" s="213"/>
      <c r="N122" s="214"/>
      <c r="O122" s="214"/>
      <c r="P122" s="214"/>
      <c r="Q122" s="214"/>
      <c r="R122" s="214"/>
      <c r="S122" s="214"/>
      <c r="T122" s="215"/>
      <c r="AT122" s="209" t="s">
        <v>163</v>
      </c>
      <c r="AU122" s="209" t="s">
        <v>89</v>
      </c>
      <c r="AV122" s="13" t="s">
        <v>89</v>
      </c>
      <c r="AW122" s="13" t="s">
        <v>42</v>
      </c>
      <c r="AX122" s="13" t="s">
        <v>82</v>
      </c>
      <c r="AY122" s="209" t="s">
        <v>152</v>
      </c>
    </row>
    <row r="123" spans="2:65" s="13" customFormat="1">
      <c r="B123" s="208"/>
      <c r="D123" s="196" t="s">
        <v>163</v>
      </c>
      <c r="E123" s="209" t="s">
        <v>5</v>
      </c>
      <c r="F123" s="210" t="s">
        <v>1577</v>
      </c>
      <c r="H123" s="211">
        <v>7.7880000000000003</v>
      </c>
      <c r="I123" s="212"/>
      <c r="L123" s="208"/>
      <c r="M123" s="213"/>
      <c r="N123" s="214"/>
      <c r="O123" s="214"/>
      <c r="P123" s="214"/>
      <c r="Q123" s="214"/>
      <c r="R123" s="214"/>
      <c r="S123" s="214"/>
      <c r="T123" s="215"/>
      <c r="AT123" s="209" t="s">
        <v>163</v>
      </c>
      <c r="AU123" s="209" t="s">
        <v>89</v>
      </c>
      <c r="AV123" s="13" t="s">
        <v>89</v>
      </c>
      <c r="AW123" s="13" t="s">
        <v>42</v>
      </c>
      <c r="AX123" s="13" t="s">
        <v>82</v>
      </c>
      <c r="AY123" s="209" t="s">
        <v>152</v>
      </c>
    </row>
    <row r="124" spans="2:65" s="13" customFormat="1">
      <c r="B124" s="208"/>
      <c r="D124" s="196" t="s">
        <v>163</v>
      </c>
      <c r="E124" s="209" t="s">
        <v>5</v>
      </c>
      <c r="F124" s="210" t="s">
        <v>1578</v>
      </c>
      <c r="H124" s="211">
        <v>0.48</v>
      </c>
      <c r="I124" s="212"/>
      <c r="L124" s="208"/>
      <c r="M124" s="213"/>
      <c r="N124" s="214"/>
      <c r="O124" s="214"/>
      <c r="P124" s="214"/>
      <c r="Q124" s="214"/>
      <c r="R124" s="214"/>
      <c r="S124" s="214"/>
      <c r="T124" s="215"/>
      <c r="AT124" s="209" t="s">
        <v>163</v>
      </c>
      <c r="AU124" s="209" t="s">
        <v>89</v>
      </c>
      <c r="AV124" s="13" t="s">
        <v>89</v>
      </c>
      <c r="AW124" s="13" t="s">
        <v>42</v>
      </c>
      <c r="AX124" s="13" t="s">
        <v>82</v>
      </c>
      <c r="AY124" s="209" t="s">
        <v>152</v>
      </c>
    </row>
    <row r="125" spans="2:65" s="13" customFormat="1">
      <c r="B125" s="208"/>
      <c r="D125" s="196" t="s">
        <v>163</v>
      </c>
      <c r="E125" s="209" t="s">
        <v>5</v>
      </c>
      <c r="F125" s="210" t="s">
        <v>1579</v>
      </c>
      <c r="H125" s="211">
        <v>2.88</v>
      </c>
      <c r="I125" s="212"/>
      <c r="L125" s="208"/>
      <c r="M125" s="213"/>
      <c r="N125" s="214"/>
      <c r="O125" s="214"/>
      <c r="P125" s="214"/>
      <c r="Q125" s="214"/>
      <c r="R125" s="214"/>
      <c r="S125" s="214"/>
      <c r="T125" s="215"/>
      <c r="AT125" s="209" t="s">
        <v>163</v>
      </c>
      <c r="AU125" s="209" t="s">
        <v>89</v>
      </c>
      <c r="AV125" s="13" t="s">
        <v>89</v>
      </c>
      <c r="AW125" s="13" t="s">
        <v>42</v>
      </c>
      <c r="AX125" s="13" t="s">
        <v>82</v>
      </c>
      <c r="AY125" s="209" t="s">
        <v>152</v>
      </c>
    </row>
    <row r="126" spans="2:65" s="13" customFormat="1">
      <c r="B126" s="208"/>
      <c r="D126" s="196" t="s">
        <v>163</v>
      </c>
      <c r="E126" s="209" t="s">
        <v>5</v>
      </c>
      <c r="F126" s="210" t="s">
        <v>1580</v>
      </c>
      <c r="H126" s="211">
        <v>1.08</v>
      </c>
      <c r="I126" s="212"/>
      <c r="L126" s="208"/>
      <c r="M126" s="213"/>
      <c r="N126" s="214"/>
      <c r="O126" s="214"/>
      <c r="P126" s="214"/>
      <c r="Q126" s="214"/>
      <c r="R126" s="214"/>
      <c r="S126" s="214"/>
      <c r="T126" s="215"/>
      <c r="AT126" s="209" t="s">
        <v>163</v>
      </c>
      <c r="AU126" s="209" t="s">
        <v>89</v>
      </c>
      <c r="AV126" s="13" t="s">
        <v>89</v>
      </c>
      <c r="AW126" s="13" t="s">
        <v>42</v>
      </c>
      <c r="AX126" s="13" t="s">
        <v>82</v>
      </c>
      <c r="AY126" s="209" t="s">
        <v>152</v>
      </c>
    </row>
    <row r="127" spans="2:65" s="13" customFormat="1">
      <c r="B127" s="208"/>
      <c r="D127" s="196" t="s">
        <v>163</v>
      </c>
      <c r="E127" s="209" t="s">
        <v>5</v>
      </c>
      <c r="F127" s="210" t="s">
        <v>1581</v>
      </c>
      <c r="H127" s="211">
        <v>2.16</v>
      </c>
      <c r="I127" s="212"/>
      <c r="L127" s="208"/>
      <c r="M127" s="213"/>
      <c r="N127" s="214"/>
      <c r="O127" s="214"/>
      <c r="P127" s="214"/>
      <c r="Q127" s="214"/>
      <c r="R127" s="214"/>
      <c r="S127" s="214"/>
      <c r="T127" s="215"/>
      <c r="AT127" s="209" t="s">
        <v>163</v>
      </c>
      <c r="AU127" s="209" t="s">
        <v>89</v>
      </c>
      <c r="AV127" s="13" t="s">
        <v>89</v>
      </c>
      <c r="AW127" s="13" t="s">
        <v>42</v>
      </c>
      <c r="AX127" s="13" t="s">
        <v>82</v>
      </c>
      <c r="AY127" s="209" t="s">
        <v>152</v>
      </c>
    </row>
    <row r="128" spans="2:65" s="15" customFormat="1">
      <c r="B128" s="224"/>
      <c r="D128" s="225" t="s">
        <v>163</v>
      </c>
      <c r="E128" s="226" t="s">
        <v>5</v>
      </c>
      <c r="F128" s="227" t="s">
        <v>170</v>
      </c>
      <c r="H128" s="228">
        <v>18.273</v>
      </c>
      <c r="I128" s="229"/>
      <c r="L128" s="224"/>
      <c r="M128" s="230"/>
      <c r="N128" s="231"/>
      <c r="O128" s="231"/>
      <c r="P128" s="231"/>
      <c r="Q128" s="231"/>
      <c r="R128" s="231"/>
      <c r="S128" s="231"/>
      <c r="T128" s="232"/>
      <c r="AT128" s="233" t="s">
        <v>163</v>
      </c>
      <c r="AU128" s="233" t="s">
        <v>89</v>
      </c>
      <c r="AV128" s="15" t="s">
        <v>159</v>
      </c>
      <c r="AW128" s="15" t="s">
        <v>42</v>
      </c>
      <c r="AX128" s="15" t="s">
        <v>45</v>
      </c>
      <c r="AY128" s="233" t="s">
        <v>152</v>
      </c>
    </row>
    <row r="129" spans="2:65" s="1" customFormat="1" ht="44.25" customHeight="1">
      <c r="B129" s="183"/>
      <c r="C129" s="184" t="s">
        <v>185</v>
      </c>
      <c r="D129" s="184" t="s">
        <v>154</v>
      </c>
      <c r="E129" s="185" t="s">
        <v>1582</v>
      </c>
      <c r="F129" s="186" t="s">
        <v>1583</v>
      </c>
      <c r="G129" s="187" t="s">
        <v>293</v>
      </c>
      <c r="H129" s="188">
        <v>1</v>
      </c>
      <c r="I129" s="189"/>
      <c r="J129" s="190">
        <f>ROUND(I129*H129,2)</f>
        <v>0</v>
      </c>
      <c r="K129" s="186" t="s">
        <v>158</v>
      </c>
      <c r="L129" s="43"/>
      <c r="M129" s="191" t="s">
        <v>5</v>
      </c>
      <c r="N129" s="192" t="s">
        <v>53</v>
      </c>
      <c r="O129" s="44"/>
      <c r="P129" s="193">
        <f>O129*H129</f>
        <v>0</v>
      </c>
      <c r="Q129" s="193">
        <v>2.869E-2</v>
      </c>
      <c r="R129" s="193">
        <f>Q129*H129</f>
        <v>2.869E-2</v>
      </c>
      <c r="S129" s="193">
        <v>0</v>
      </c>
      <c r="T129" s="194">
        <f>S129*H129</f>
        <v>0</v>
      </c>
      <c r="AR129" s="25" t="s">
        <v>159</v>
      </c>
      <c r="AT129" s="25" t="s">
        <v>154</v>
      </c>
      <c r="AU129" s="25" t="s">
        <v>89</v>
      </c>
      <c r="AY129" s="25" t="s">
        <v>152</v>
      </c>
      <c r="BE129" s="195">
        <f>IF(N129="základní",J129,0)</f>
        <v>0</v>
      </c>
      <c r="BF129" s="195">
        <f>IF(N129="snížená",J129,0)</f>
        <v>0</v>
      </c>
      <c r="BG129" s="195">
        <f>IF(N129="zákl. přenesená",J129,0)</f>
        <v>0</v>
      </c>
      <c r="BH129" s="195">
        <f>IF(N129="sníž. přenesená",J129,0)</f>
        <v>0</v>
      </c>
      <c r="BI129" s="195">
        <f>IF(N129="nulová",J129,0)</f>
        <v>0</v>
      </c>
      <c r="BJ129" s="25" t="s">
        <v>45</v>
      </c>
      <c r="BK129" s="195">
        <f>ROUND(I129*H129,2)</f>
        <v>0</v>
      </c>
      <c r="BL129" s="25" t="s">
        <v>159</v>
      </c>
      <c r="BM129" s="25" t="s">
        <v>1584</v>
      </c>
    </row>
    <row r="130" spans="2:65" s="1" customFormat="1" ht="67.5">
      <c r="B130" s="43"/>
      <c r="D130" s="196" t="s">
        <v>161</v>
      </c>
      <c r="F130" s="197" t="s">
        <v>1585</v>
      </c>
      <c r="I130" s="198"/>
      <c r="L130" s="43"/>
      <c r="M130" s="199"/>
      <c r="N130" s="44"/>
      <c r="O130" s="44"/>
      <c r="P130" s="44"/>
      <c r="Q130" s="44"/>
      <c r="R130" s="44"/>
      <c r="S130" s="44"/>
      <c r="T130" s="72"/>
      <c r="AT130" s="25" t="s">
        <v>161</v>
      </c>
      <c r="AU130" s="25" t="s">
        <v>89</v>
      </c>
    </row>
    <row r="131" spans="2:65" s="12" customFormat="1">
      <c r="B131" s="200"/>
      <c r="D131" s="196" t="s">
        <v>163</v>
      </c>
      <c r="E131" s="201" t="s">
        <v>5</v>
      </c>
      <c r="F131" s="202" t="s">
        <v>540</v>
      </c>
      <c r="H131" s="203" t="s">
        <v>5</v>
      </c>
      <c r="I131" s="204"/>
      <c r="L131" s="200"/>
      <c r="M131" s="205"/>
      <c r="N131" s="206"/>
      <c r="O131" s="206"/>
      <c r="P131" s="206"/>
      <c r="Q131" s="206"/>
      <c r="R131" s="206"/>
      <c r="S131" s="206"/>
      <c r="T131" s="207"/>
      <c r="AT131" s="203" t="s">
        <v>163</v>
      </c>
      <c r="AU131" s="203" t="s">
        <v>89</v>
      </c>
      <c r="AV131" s="12" t="s">
        <v>45</v>
      </c>
      <c r="AW131" s="12" t="s">
        <v>42</v>
      </c>
      <c r="AX131" s="12" t="s">
        <v>82</v>
      </c>
      <c r="AY131" s="203" t="s">
        <v>152</v>
      </c>
    </row>
    <row r="132" spans="2:65" s="13" customFormat="1">
      <c r="B132" s="208"/>
      <c r="D132" s="196" t="s">
        <v>163</v>
      </c>
      <c r="E132" s="209" t="s">
        <v>5</v>
      </c>
      <c r="F132" s="210" t="s">
        <v>1586</v>
      </c>
      <c r="H132" s="211">
        <v>1</v>
      </c>
      <c r="I132" s="212"/>
      <c r="L132" s="208"/>
      <c r="M132" s="213"/>
      <c r="N132" s="214"/>
      <c r="O132" s="214"/>
      <c r="P132" s="214"/>
      <c r="Q132" s="214"/>
      <c r="R132" s="214"/>
      <c r="S132" s="214"/>
      <c r="T132" s="215"/>
      <c r="AT132" s="209" t="s">
        <v>163</v>
      </c>
      <c r="AU132" s="209" t="s">
        <v>89</v>
      </c>
      <c r="AV132" s="13" t="s">
        <v>89</v>
      </c>
      <c r="AW132" s="13" t="s">
        <v>42</v>
      </c>
      <c r="AX132" s="13" t="s">
        <v>82</v>
      </c>
      <c r="AY132" s="209" t="s">
        <v>152</v>
      </c>
    </row>
    <row r="133" spans="2:65" s="15" customFormat="1">
      <c r="B133" s="224"/>
      <c r="D133" s="225" t="s">
        <v>163</v>
      </c>
      <c r="E133" s="226" t="s">
        <v>5</v>
      </c>
      <c r="F133" s="227" t="s">
        <v>170</v>
      </c>
      <c r="H133" s="228">
        <v>1</v>
      </c>
      <c r="I133" s="229"/>
      <c r="L133" s="224"/>
      <c r="M133" s="230"/>
      <c r="N133" s="231"/>
      <c r="O133" s="231"/>
      <c r="P133" s="231"/>
      <c r="Q133" s="231"/>
      <c r="R133" s="231"/>
      <c r="S133" s="231"/>
      <c r="T133" s="232"/>
      <c r="AT133" s="233" t="s">
        <v>163</v>
      </c>
      <c r="AU133" s="233" t="s">
        <v>89</v>
      </c>
      <c r="AV133" s="15" t="s">
        <v>159</v>
      </c>
      <c r="AW133" s="15" t="s">
        <v>42</v>
      </c>
      <c r="AX133" s="15" t="s">
        <v>45</v>
      </c>
      <c r="AY133" s="233" t="s">
        <v>152</v>
      </c>
    </row>
    <row r="134" spans="2:65" s="1" customFormat="1" ht="31.5" customHeight="1">
      <c r="B134" s="183"/>
      <c r="C134" s="184" t="s">
        <v>190</v>
      </c>
      <c r="D134" s="184" t="s">
        <v>154</v>
      </c>
      <c r="E134" s="185" t="s">
        <v>1587</v>
      </c>
      <c r="F134" s="186" t="s">
        <v>1588</v>
      </c>
      <c r="G134" s="187" t="s">
        <v>247</v>
      </c>
      <c r="H134" s="188">
        <v>4.2990000000000004</v>
      </c>
      <c r="I134" s="189"/>
      <c r="J134" s="190">
        <f>ROUND(I134*H134,2)</f>
        <v>0</v>
      </c>
      <c r="K134" s="186" t="s">
        <v>158</v>
      </c>
      <c r="L134" s="43"/>
      <c r="M134" s="191" t="s">
        <v>5</v>
      </c>
      <c r="N134" s="192" t="s">
        <v>53</v>
      </c>
      <c r="O134" s="44"/>
      <c r="P134" s="193">
        <f>O134*H134</f>
        <v>0</v>
      </c>
      <c r="Q134" s="193">
        <v>0.10421999999999999</v>
      </c>
      <c r="R134" s="193">
        <f>Q134*H134</f>
        <v>0.44804178</v>
      </c>
      <c r="S134" s="193">
        <v>0</v>
      </c>
      <c r="T134" s="194">
        <f>S134*H134</f>
        <v>0</v>
      </c>
      <c r="AR134" s="25" t="s">
        <v>159</v>
      </c>
      <c r="AT134" s="25" t="s">
        <v>154</v>
      </c>
      <c r="AU134" s="25" t="s">
        <v>89</v>
      </c>
      <c r="AY134" s="25" t="s">
        <v>152</v>
      </c>
      <c r="BE134" s="195">
        <f>IF(N134="základní",J134,0)</f>
        <v>0</v>
      </c>
      <c r="BF134" s="195">
        <f>IF(N134="snížená",J134,0)</f>
        <v>0</v>
      </c>
      <c r="BG134" s="195">
        <f>IF(N134="zákl. přenesená",J134,0)</f>
        <v>0</v>
      </c>
      <c r="BH134" s="195">
        <f>IF(N134="sníž. přenesená",J134,0)</f>
        <v>0</v>
      </c>
      <c r="BI134" s="195">
        <f>IF(N134="nulová",J134,0)</f>
        <v>0</v>
      </c>
      <c r="BJ134" s="25" t="s">
        <v>45</v>
      </c>
      <c r="BK134" s="195">
        <f>ROUND(I134*H134,2)</f>
        <v>0</v>
      </c>
      <c r="BL134" s="25" t="s">
        <v>159</v>
      </c>
      <c r="BM134" s="25" t="s">
        <v>1589</v>
      </c>
    </row>
    <row r="135" spans="2:65" s="12" customFormat="1">
      <c r="B135" s="200"/>
      <c r="D135" s="196" t="s">
        <v>163</v>
      </c>
      <c r="E135" s="201" t="s">
        <v>5</v>
      </c>
      <c r="F135" s="202" t="s">
        <v>540</v>
      </c>
      <c r="H135" s="203" t="s">
        <v>5</v>
      </c>
      <c r="I135" s="204"/>
      <c r="L135" s="200"/>
      <c r="M135" s="205"/>
      <c r="N135" s="206"/>
      <c r="O135" s="206"/>
      <c r="P135" s="206"/>
      <c r="Q135" s="206"/>
      <c r="R135" s="206"/>
      <c r="S135" s="206"/>
      <c r="T135" s="207"/>
      <c r="AT135" s="203" t="s">
        <v>163</v>
      </c>
      <c r="AU135" s="203" t="s">
        <v>89</v>
      </c>
      <c r="AV135" s="12" t="s">
        <v>45</v>
      </c>
      <c r="AW135" s="12" t="s">
        <v>42</v>
      </c>
      <c r="AX135" s="12" t="s">
        <v>82</v>
      </c>
      <c r="AY135" s="203" t="s">
        <v>152</v>
      </c>
    </row>
    <row r="136" spans="2:65" s="12" customFormat="1">
      <c r="B136" s="200"/>
      <c r="D136" s="196" t="s">
        <v>163</v>
      </c>
      <c r="E136" s="201" t="s">
        <v>5</v>
      </c>
      <c r="F136" s="202" t="s">
        <v>1564</v>
      </c>
      <c r="H136" s="203" t="s">
        <v>5</v>
      </c>
      <c r="I136" s="204"/>
      <c r="L136" s="200"/>
      <c r="M136" s="205"/>
      <c r="N136" s="206"/>
      <c r="O136" s="206"/>
      <c r="P136" s="206"/>
      <c r="Q136" s="206"/>
      <c r="R136" s="206"/>
      <c r="S136" s="206"/>
      <c r="T136" s="207"/>
      <c r="AT136" s="203" t="s">
        <v>163</v>
      </c>
      <c r="AU136" s="203" t="s">
        <v>89</v>
      </c>
      <c r="AV136" s="12" t="s">
        <v>45</v>
      </c>
      <c r="AW136" s="12" t="s">
        <v>42</v>
      </c>
      <c r="AX136" s="12" t="s">
        <v>82</v>
      </c>
      <c r="AY136" s="203" t="s">
        <v>152</v>
      </c>
    </row>
    <row r="137" spans="2:65" s="13" customFormat="1">
      <c r="B137" s="208"/>
      <c r="D137" s="196" t="s">
        <v>163</v>
      </c>
      <c r="E137" s="209" t="s">
        <v>5</v>
      </c>
      <c r="F137" s="210" t="s">
        <v>1590</v>
      </c>
      <c r="H137" s="211">
        <v>6.7619999999999996</v>
      </c>
      <c r="I137" s="212"/>
      <c r="L137" s="208"/>
      <c r="M137" s="213"/>
      <c r="N137" s="214"/>
      <c r="O137" s="214"/>
      <c r="P137" s="214"/>
      <c r="Q137" s="214"/>
      <c r="R137" s="214"/>
      <c r="S137" s="214"/>
      <c r="T137" s="215"/>
      <c r="AT137" s="209" t="s">
        <v>163</v>
      </c>
      <c r="AU137" s="209" t="s">
        <v>89</v>
      </c>
      <c r="AV137" s="13" t="s">
        <v>89</v>
      </c>
      <c r="AW137" s="13" t="s">
        <v>42</v>
      </c>
      <c r="AX137" s="13" t="s">
        <v>82</v>
      </c>
      <c r="AY137" s="209" t="s">
        <v>152</v>
      </c>
    </row>
    <row r="138" spans="2:65" s="13" customFormat="1">
      <c r="B138" s="208"/>
      <c r="D138" s="196" t="s">
        <v>163</v>
      </c>
      <c r="E138" s="209" t="s">
        <v>5</v>
      </c>
      <c r="F138" s="210" t="s">
        <v>1591</v>
      </c>
      <c r="H138" s="211">
        <v>-2.4630000000000001</v>
      </c>
      <c r="I138" s="212"/>
      <c r="L138" s="208"/>
      <c r="M138" s="213"/>
      <c r="N138" s="214"/>
      <c r="O138" s="214"/>
      <c r="P138" s="214"/>
      <c r="Q138" s="214"/>
      <c r="R138" s="214"/>
      <c r="S138" s="214"/>
      <c r="T138" s="215"/>
      <c r="AT138" s="209" t="s">
        <v>163</v>
      </c>
      <c r="AU138" s="209" t="s">
        <v>89</v>
      </c>
      <c r="AV138" s="13" t="s">
        <v>89</v>
      </c>
      <c r="AW138" s="13" t="s">
        <v>42</v>
      </c>
      <c r="AX138" s="13" t="s">
        <v>82</v>
      </c>
      <c r="AY138" s="209" t="s">
        <v>152</v>
      </c>
    </row>
    <row r="139" spans="2:65" s="15" customFormat="1">
      <c r="B139" s="224"/>
      <c r="D139" s="225" t="s">
        <v>163</v>
      </c>
      <c r="E139" s="226" t="s">
        <v>5</v>
      </c>
      <c r="F139" s="227" t="s">
        <v>170</v>
      </c>
      <c r="H139" s="228">
        <v>4.2990000000000004</v>
      </c>
      <c r="I139" s="229"/>
      <c r="L139" s="224"/>
      <c r="M139" s="230"/>
      <c r="N139" s="231"/>
      <c r="O139" s="231"/>
      <c r="P139" s="231"/>
      <c r="Q139" s="231"/>
      <c r="R139" s="231"/>
      <c r="S139" s="231"/>
      <c r="T139" s="232"/>
      <c r="AT139" s="233" t="s">
        <v>163</v>
      </c>
      <c r="AU139" s="233" t="s">
        <v>89</v>
      </c>
      <c r="AV139" s="15" t="s">
        <v>159</v>
      </c>
      <c r="AW139" s="15" t="s">
        <v>42</v>
      </c>
      <c r="AX139" s="15" t="s">
        <v>45</v>
      </c>
      <c r="AY139" s="233" t="s">
        <v>152</v>
      </c>
    </row>
    <row r="140" spans="2:65" s="1" customFormat="1" ht="22.5" customHeight="1">
      <c r="B140" s="183"/>
      <c r="C140" s="184" t="s">
        <v>198</v>
      </c>
      <c r="D140" s="184" t="s">
        <v>154</v>
      </c>
      <c r="E140" s="185" t="s">
        <v>305</v>
      </c>
      <c r="F140" s="186" t="s">
        <v>306</v>
      </c>
      <c r="G140" s="187" t="s">
        <v>201</v>
      </c>
      <c r="H140" s="188">
        <v>2.1</v>
      </c>
      <c r="I140" s="189"/>
      <c r="J140" s="190">
        <f>ROUND(I140*H140,2)</f>
        <v>0</v>
      </c>
      <c r="K140" s="186" t="s">
        <v>158</v>
      </c>
      <c r="L140" s="43"/>
      <c r="M140" s="191" t="s">
        <v>5</v>
      </c>
      <c r="N140" s="192" t="s">
        <v>53</v>
      </c>
      <c r="O140" s="44"/>
      <c r="P140" s="193">
        <f>O140*H140</f>
        <v>0</v>
      </c>
      <c r="Q140" s="193">
        <v>1.2E-4</v>
      </c>
      <c r="R140" s="193">
        <f>Q140*H140</f>
        <v>2.52E-4</v>
      </c>
      <c r="S140" s="193">
        <v>0</v>
      </c>
      <c r="T140" s="194">
        <f>S140*H140</f>
        <v>0</v>
      </c>
      <c r="AR140" s="25" t="s">
        <v>159</v>
      </c>
      <c r="AT140" s="25" t="s">
        <v>154</v>
      </c>
      <c r="AU140" s="25" t="s">
        <v>89</v>
      </c>
      <c r="AY140" s="25" t="s">
        <v>152</v>
      </c>
      <c r="BE140" s="195">
        <f>IF(N140="základní",J140,0)</f>
        <v>0</v>
      </c>
      <c r="BF140" s="195">
        <f>IF(N140="snížená",J140,0)</f>
        <v>0</v>
      </c>
      <c r="BG140" s="195">
        <f>IF(N140="zákl. přenesená",J140,0)</f>
        <v>0</v>
      </c>
      <c r="BH140" s="195">
        <f>IF(N140="sníž. přenesená",J140,0)</f>
        <v>0</v>
      </c>
      <c r="BI140" s="195">
        <f>IF(N140="nulová",J140,0)</f>
        <v>0</v>
      </c>
      <c r="BJ140" s="25" t="s">
        <v>45</v>
      </c>
      <c r="BK140" s="195">
        <f>ROUND(I140*H140,2)</f>
        <v>0</v>
      </c>
      <c r="BL140" s="25" t="s">
        <v>159</v>
      </c>
      <c r="BM140" s="25" t="s">
        <v>1592</v>
      </c>
    </row>
    <row r="141" spans="2:65" s="1" customFormat="1" ht="54">
      <c r="B141" s="43"/>
      <c r="D141" s="196" t="s">
        <v>161</v>
      </c>
      <c r="F141" s="197" t="s">
        <v>308</v>
      </c>
      <c r="I141" s="198"/>
      <c r="L141" s="43"/>
      <c r="M141" s="199"/>
      <c r="N141" s="44"/>
      <c r="O141" s="44"/>
      <c r="P141" s="44"/>
      <c r="Q141" s="44"/>
      <c r="R141" s="44"/>
      <c r="S141" s="44"/>
      <c r="T141" s="72"/>
      <c r="AT141" s="25" t="s">
        <v>161</v>
      </c>
      <c r="AU141" s="25" t="s">
        <v>89</v>
      </c>
    </row>
    <row r="142" spans="2:65" s="12" customFormat="1">
      <c r="B142" s="200"/>
      <c r="D142" s="196" t="s">
        <v>163</v>
      </c>
      <c r="E142" s="201" t="s">
        <v>5</v>
      </c>
      <c r="F142" s="202" t="s">
        <v>540</v>
      </c>
      <c r="H142" s="203" t="s">
        <v>5</v>
      </c>
      <c r="I142" s="204"/>
      <c r="L142" s="200"/>
      <c r="M142" s="205"/>
      <c r="N142" s="206"/>
      <c r="O142" s="206"/>
      <c r="P142" s="206"/>
      <c r="Q142" s="206"/>
      <c r="R142" s="206"/>
      <c r="S142" s="206"/>
      <c r="T142" s="207"/>
      <c r="AT142" s="203" t="s">
        <v>163</v>
      </c>
      <c r="AU142" s="203" t="s">
        <v>89</v>
      </c>
      <c r="AV142" s="12" t="s">
        <v>45</v>
      </c>
      <c r="AW142" s="12" t="s">
        <v>42</v>
      </c>
      <c r="AX142" s="12" t="s">
        <v>82</v>
      </c>
      <c r="AY142" s="203" t="s">
        <v>152</v>
      </c>
    </row>
    <row r="143" spans="2:65" s="13" customFormat="1">
      <c r="B143" s="208"/>
      <c r="D143" s="196" t="s">
        <v>163</v>
      </c>
      <c r="E143" s="209" t="s">
        <v>5</v>
      </c>
      <c r="F143" s="210" t="s">
        <v>1593</v>
      </c>
      <c r="H143" s="211">
        <v>2.1</v>
      </c>
      <c r="I143" s="212"/>
      <c r="L143" s="208"/>
      <c r="M143" s="213"/>
      <c r="N143" s="214"/>
      <c r="O143" s="214"/>
      <c r="P143" s="214"/>
      <c r="Q143" s="214"/>
      <c r="R143" s="214"/>
      <c r="S143" s="214"/>
      <c r="T143" s="215"/>
      <c r="AT143" s="209" t="s">
        <v>163</v>
      </c>
      <c r="AU143" s="209" t="s">
        <v>89</v>
      </c>
      <c r="AV143" s="13" t="s">
        <v>89</v>
      </c>
      <c r="AW143" s="13" t="s">
        <v>42</v>
      </c>
      <c r="AX143" s="13" t="s">
        <v>82</v>
      </c>
      <c r="AY143" s="209" t="s">
        <v>152</v>
      </c>
    </row>
    <row r="144" spans="2:65" s="15" customFormat="1">
      <c r="B144" s="224"/>
      <c r="D144" s="225" t="s">
        <v>163</v>
      </c>
      <c r="E144" s="226" t="s">
        <v>5</v>
      </c>
      <c r="F144" s="227" t="s">
        <v>170</v>
      </c>
      <c r="H144" s="228">
        <v>2.1</v>
      </c>
      <c r="I144" s="229"/>
      <c r="L144" s="224"/>
      <c r="M144" s="230"/>
      <c r="N144" s="231"/>
      <c r="O144" s="231"/>
      <c r="P144" s="231"/>
      <c r="Q144" s="231"/>
      <c r="R144" s="231"/>
      <c r="S144" s="231"/>
      <c r="T144" s="232"/>
      <c r="AT144" s="233" t="s">
        <v>163</v>
      </c>
      <c r="AU144" s="233" t="s">
        <v>89</v>
      </c>
      <c r="AV144" s="15" t="s">
        <v>159</v>
      </c>
      <c r="AW144" s="15" t="s">
        <v>42</v>
      </c>
      <c r="AX144" s="15" t="s">
        <v>45</v>
      </c>
      <c r="AY144" s="233" t="s">
        <v>152</v>
      </c>
    </row>
    <row r="145" spans="2:65" s="1" customFormat="1" ht="22.5" customHeight="1">
      <c r="B145" s="183"/>
      <c r="C145" s="184" t="s">
        <v>206</v>
      </c>
      <c r="D145" s="184" t="s">
        <v>154</v>
      </c>
      <c r="E145" s="185" t="s">
        <v>314</v>
      </c>
      <c r="F145" s="186" t="s">
        <v>315</v>
      </c>
      <c r="G145" s="187" t="s">
        <v>201</v>
      </c>
      <c r="H145" s="188">
        <v>6.44</v>
      </c>
      <c r="I145" s="189"/>
      <c r="J145" s="190">
        <f>ROUND(I145*H145,2)</f>
        <v>0</v>
      </c>
      <c r="K145" s="186" t="s">
        <v>158</v>
      </c>
      <c r="L145" s="43"/>
      <c r="M145" s="191" t="s">
        <v>5</v>
      </c>
      <c r="N145" s="192" t="s">
        <v>53</v>
      </c>
      <c r="O145" s="44"/>
      <c r="P145" s="193">
        <f>O145*H145</f>
        <v>0</v>
      </c>
      <c r="Q145" s="193">
        <v>1.3999999999999999E-4</v>
      </c>
      <c r="R145" s="193">
        <f>Q145*H145</f>
        <v>9.0160000000000001E-4</v>
      </c>
      <c r="S145" s="193">
        <v>0</v>
      </c>
      <c r="T145" s="194">
        <f>S145*H145</f>
        <v>0</v>
      </c>
      <c r="AR145" s="25" t="s">
        <v>159</v>
      </c>
      <c r="AT145" s="25" t="s">
        <v>154</v>
      </c>
      <c r="AU145" s="25" t="s">
        <v>89</v>
      </c>
      <c r="AY145" s="25" t="s">
        <v>152</v>
      </c>
      <c r="BE145" s="195">
        <f>IF(N145="základní",J145,0)</f>
        <v>0</v>
      </c>
      <c r="BF145" s="195">
        <f>IF(N145="snížená",J145,0)</f>
        <v>0</v>
      </c>
      <c r="BG145" s="195">
        <f>IF(N145="zákl. přenesená",J145,0)</f>
        <v>0</v>
      </c>
      <c r="BH145" s="195">
        <f>IF(N145="sníž. přenesená",J145,0)</f>
        <v>0</v>
      </c>
      <c r="BI145" s="195">
        <f>IF(N145="nulová",J145,0)</f>
        <v>0</v>
      </c>
      <c r="BJ145" s="25" t="s">
        <v>45</v>
      </c>
      <c r="BK145" s="195">
        <f>ROUND(I145*H145,2)</f>
        <v>0</v>
      </c>
      <c r="BL145" s="25" t="s">
        <v>159</v>
      </c>
      <c r="BM145" s="25" t="s">
        <v>1594</v>
      </c>
    </row>
    <row r="146" spans="2:65" s="1" customFormat="1" ht="54">
      <c r="B146" s="43"/>
      <c r="D146" s="196" t="s">
        <v>161</v>
      </c>
      <c r="F146" s="197" t="s">
        <v>308</v>
      </c>
      <c r="I146" s="198"/>
      <c r="L146" s="43"/>
      <c r="M146" s="199"/>
      <c r="N146" s="44"/>
      <c r="O146" s="44"/>
      <c r="P146" s="44"/>
      <c r="Q146" s="44"/>
      <c r="R146" s="44"/>
      <c r="S146" s="44"/>
      <c r="T146" s="72"/>
      <c r="AT146" s="25" t="s">
        <v>161</v>
      </c>
      <c r="AU146" s="25" t="s">
        <v>89</v>
      </c>
    </row>
    <row r="147" spans="2:65" s="12" customFormat="1">
      <c r="B147" s="200"/>
      <c r="D147" s="196" t="s">
        <v>163</v>
      </c>
      <c r="E147" s="201" t="s">
        <v>5</v>
      </c>
      <c r="F147" s="202" t="s">
        <v>540</v>
      </c>
      <c r="H147" s="203" t="s">
        <v>5</v>
      </c>
      <c r="I147" s="204"/>
      <c r="L147" s="200"/>
      <c r="M147" s="205"/>
      <c r="N147" s="206"/>
      <c r="O147" s="206"/>
      <c r="P147" s="206"/>
      <c r="Q147" s="206"/>
      <c r="R147" s="206"/>
      <c r="S147" s="206"/>
      <c r="T147" s="207"/>
      <c r="AT147" s="203" t="s">
        <v>163</v>
      </c>
      <c r="AU147" s="203" t="s">
        <v>89</v>
      </c>
      <c r="AV147" s="12" t="s">
        <v>45</v>
      </c>
      <c r="AW147" s="12" t="s">
        <v>42</v>
      </c>
      <c r="AX147" s="12" t="s">
        <v>82</v>
      </c>
      <c r="AY147" s="203" t="s">
        <v>152</v>
      </c>
    </row>
    <row r="148" spans="2:65" s="13" customFormat="1">
      <c r="B148" s="208"/>
      <c r="D148" s="196" t="s">
        <v>163</v>
      </c>
      <c r="E148" s="209" t="s">
        <v>5</v>
      </c>
      <c r="F148" s="210" t="s">
        <v>1595</v>
      </c>
      <c r="H148" s="211">
        <v>6.44</v>
      </c>
      <c r="I148" s="212"/>
      <c r="L148" s="208"/>
      <c r="M148" s="213"/>
      <c r="N148" s="214"/>
      <c r="O148" s="214"/>
      <c r="P148" s="214"/>
      <c r="Q148" s="214"/>
      <c r="R148" s="214"/>
      <c r="S148" s="214"/>
      <c r="T148" s="215"/>
      <c r="AT148" s="209" t="s">
        <v>163</v>
      </c>
      <c r="AU148" s="209" t="s">
        <v>89</v>
      </c>
      <c r="AV148" s="13" t="s">
        <v>89</v>
      </c>
      <c r="AW148" s="13" t="s">
        <v>42</v>
      </c>
      <c r="AX148" s="13" t="s">
        <v>82</v>
      </c>
      <c r="AY148" s="209" t="s">
        <v>152</v>
      </c>
    </row>
    <row r="149" spans="2:65" s="15" customFormat="1">
      <c r="B149" s="224"/>
      <c r="D149" s="225" t="s">
        <v>163</v>
      </c>
      <c r="E149" s="226" t="s">
        <v>5</v>
      </c>
      <c r="F149" s="227" t="s">
        <v>170</v>
      </c>
      <c r="H149" s="228">
        <v>6.44</v>
      </c>
      <c r="I149" s="229"/>
      <c r="L149" s="224"/>
      <c r="M149" s="230"/>
      <c r="N149" s="231"/>
      <c r="O149" s="231"/>
      <c r="P149" s="231"/>
      <c r="Q149" s="231"/>
      <c r="R149" s="231"/>
      <c r="S149" s="231"/>
      <c r="T149" s="232"/>
      <c r="AT149" s="233" t="s">
        <v>163</v>
      </c>
      <c r="AU149" s="233" t="s">
        <v>89</v>
      </c>
      <c r="AV149" s="15" t="s">
        <v>159</v>
      </c>
      <c r="AW149" s="15" t="s">
        <v>42</v>
      </c>
      <c r="AX149" s="15" t="s">
        <v>45</v>
      </c>
      <c r="AY149" s="233" t="s">
        <v>152</v>
      </c>
    </row>
    <row r="150" spans="2:65" s="1" customFormat="1" ht="22.5" customHeight="1">
      <c r="B150" s="183"/>
      <c r="C150" s="184" t="s">
        <v>214</v>
      </c>
      <c r="D150" s="184" t="s">
        <v>154</v>
      </c>
      <c r="E150" s="185" t="s">
        <v>1596</v>
      </c>
      <c r="F150" s="186" t="s">
        <v>1597</v>
      </c>
      <c r="G150" s="187" t="s">
        <v>201</v>
      </c>
      <c r="H150" s="188">
        <v>3.22</v>
      </c>
      <c r="I150" s="189"/>
      <c r="J150" s="190">
        <f>ROUND(I150*H150,2)</f>
        <v>0</v>
      </c>
      <c r="K150" s="186" t="s">
        <v>158</v>
      </c>
      <c r="L150" s="43"/>
      <c r="M150" s="191" t="s">
        <v>5</v>
      </c>
      <c r="N150" s="192" t="s">
        <v>53</v>
      </c>
      <c r="O150" s="44"/>
      <c r="P150" s="193">
        <f>O150*H150</f>
        <v>0</v>
      </c>
      <c r="Q150" s="193">
        <v>2.0000000000000001E-4</v>
      </c>
      <c r="R150" s="193">
        <f>Q150*H150</f>
        <v>6.4400000000000004E-4</v>
      </c>
      <c r="S150" s="193">
        <v>0</v>
      </c>
      <c r="T150" s="194">
        <f>S150*H150</f>
        <v>0</v>
      </c>
      <c r="AR150" s="25" t="s">
        <v>159</v>
      </c>
      <c r="AT150" s="25" t="s">
        <v>154</v>
      </c>
      <c r="AU150" s="25" t="s">
        <v>89</v>
      </c>
      <c r="AY150" s="25" t="s">
        <v>152</v>
      </c>
      <c r="BE150" s="195">
        <f>IF(N150="základní",J150,0)</f>
        <v>0</v>
      </c>
      <c r="BF150" s="195">
        <f>IF(N150="snížená",J150,0)</f>
        <v>0</v>
      </c>
      <c r="BG150" s="195">
        <f>IF(N150="zákl. přenesená",J150,0)</f>
        <v>0</v>
      </c>
      <c r="BH150" s="195">
        <f>IF(N150="sníž. přenesená",J150,0)</f>
        <v>0</v>
      </c>
      <c r="BI150" s="195">
        <f>IF(N150="nulová",J150,0)</f>
        <v>0</v>
      </c>
      <c r="BJ150" s="25" t="s">
        <v>45</v>
      </c>
      <c r="BK150" s="195">
        <f>ROUND(I150*H150,2)</f>
        <v>0</v>
      </c>
      <c r="BL150" s="25" t="s">
        <v>159</v>
      </c>
      <c r="BM150" s="25" t="s">
        <v>1598</v>
      </c>
    </row>
    <row r="151" spans="2:65" s="1" customFormat="1" ht="54">
      <c r="B151" s="43"/>
      <c r="D151" s="196" t="s">
        <v>161</v>
      </c>
      <c r="F151" s="197" t="s">
        <v>308</v>
      </c>
      <c r="I151" s="198"/>
      <c r="L151" s="43"/>
      <c r="M151" s="199"/>
      <c r="N151" s="44"/>
      <c r="O151" s="44"/>
      <c r="P151" s="44"/>
      <c r="Q151" s="44"/>
      <c r="R151" s="44"/>
      <c r="S151" s="44"/>
      <c r="T151" s="72"/>
      <c r="AT151" s="25" t="s">
        <v>161</v>
      </c>
      <c r="AU151" s="25" t="s">
        <v>89</v>
      </c>
    </row>
    <row r="152" spans="2:65" s="12" customFormat="1">
      <c r="B152" s="200"/>
      <c r="D152" s="196" t="s">
        <v>163</v>
      </c>
      <c r="E152" s="201" t="s">
        <v>5</v>
      </c>
      <c r="F152" s="202" t="s">
        <v>540</v>
      </c>
      <c r="H152" s="203" t="s">
        <v>5</v>
      </c>
      <c r="I152" s="204"/>
      <c r="L152" s="200"/>
      <c r="M152" s="205"/>
      <c r="N152" s="206"/>
      <c r="O152" s="206"/>
      <c r="P152" s="206"/>
      <c r="Q152" s="206"/>
      <c r="R152" s="206"/>
      <c r="S152" s="206"/>
      <c r="T152" s="207"/>
      <c r="AT152" s="203" t="s">
        <v>163</v>
      </c>
      <c r="AU152" s="203" t="s">
        <v>89</v>
      </c>
      <c r="AV152" s="12" t="s">
        <v>45</v>
      </c>
      <c r="AW152" s="12" t="s">
        <v>42</v>
      </c>
      <c r="AX152" s="12" t="s">
        <v>82</v>
      </c>
      <c r="AY152" s="203" t="s">
        <v>152</v>
      </c>
    </row>
    <row r="153" spans="2:65" s="13" customFormat="1">
      <c r="B153" s="208"/>
      <c r="D153" s="196" t="s">
        <v>163</v>
      </c>
      <c r="E153" s="209" t="s">
        <v>5</v>
      </c>
      <c r="F153" s="210" t="s">
        <v>1599</v>
      </c>
      <c r="H153" s="211">
        <v>3.22</v>
      </c>
      <c r="I153" s="212"/>
      <c r="L153" s="208"/>
      <c r="M153" s="213"/>
      <c r="N153" s="214"/>
      <c r="O153" s="214"/>
      <c r="P153" s="214"/>
      <c r="Q153" s="214"/>
      <c r="R153" s="214"/>
      <c r="S153" s="214"/>
      <c r="T153" s="215"/>
      <c r="AT153" s="209" t="s">
        <v>163</v>
      </c>
      <c r="AU153" s="209" t="s">
        <v>89</v>
      </c>
      <c r="AV153" s="13" t="s">
        <v>89</v>
      </c>
      <c r="AW153" s="13" t="s">
        <v>42</v>
      </c>
      <c r="AX153" s="13" t="s">
        <v>82</v>
      </c>
      <c r="AY153" s="209" t="s">
        <v>152</v>
      </c>
    </row>
    <row r="154" spans="2:65" s="15" customFormat="1">
      <c r="B154" s="224"/>
      <c r="D154" s="225" t="s">
        <v>163</v>
      </c>
      <c r="E154" s="226" t="s">
        <v>5</v>
      </c>
      <c r="F154" s="227" t="s">
        <v>170</v>
      </c>
      <c r="H154" s="228">
        <v>3.22</v>
      </c>
      <c r="I154" s="229"/>
      <c r="L154" s="224"/>
      <c r="M154" s="230"/>
      <c r="N154" s="231"/>
      <c r="O154" s="231"/>
      <c r="P154" s="231"/>
      <c r="Q154" s="231"/>
      <c r="R154" s="231"/>
      <c r="S154" s="231"/>
      <c r="T154" s="232"/>
      <c r="AT154" s="233" t="s">
        <v>163</v>
      </c>
      <c r="AU154" s="233" t="s">
        <v>89</v>
      </c>
      <c r="AV154" s="15" t="s">
        <v>159</v>
      </c>
      <c r="AW154" s="15" t="s">
        <v>42</v>
      </c>
      <c r="AX154" s="15" t="s">
        <v>45</v>
      </c>
      <c r="AY154" s="233" t="s">
        <v>152</v>
      </c>
    </row>
    <row r="155" spans="2:65" s="1" customFormat="1" ht="44.25" customHeight="1">
      <c r="B155" s="183"/>
      <c r="C155" s="184" t="s">
        <v>223</v>
      </c>
      <c r="D155" s="184" t="s">
        <v>154</v>
      </c>
      <c r="E155" s="185" t="s">
        <v>1600</v>
      </c>
      <c r="F155" s="186" t="s">
        <v>1601</v>
      </c>
      <c r="G155" s="187" t="s">
        <v>157</v>
      </c>
      <c r="H155" s="188">
        <v>73.346000000000004</v>
      </c>
      <c r="I155" s="189"/>
      <c r="J155" s="190">
        <f>ROUND(I155*H155,2)</f>
        <v>0</v>
      </c>
      <c r="K155" s="186" t="s">
        <v>158</v>
      </c>
      <c r="L155" s="43"/>
      <c r="M155" s="191" t="s">
        <v>5</v>
      </c>
      <c r="N155" s="192" t="s">
        <v>53</v>
      </c>
      <c r="O155" s="44"/>
      <c r="P155" s="193">
        <f>O155*H155</f>
        <v>0</v>
      </c>
      <c r="Q155" s="193">
        <v>2.5143</v>
      </c>
      <c r="R155" s="193">
        <f>Q155*H155</f>
        <v>184.41384780000001</v>
      </c>
      <c r="S155" s="193">
        <v>0</v>
      </c>
      <c r="T155" s="194">
        <f>S155*H155</f>
        <v>0</v>
      </c>
      <c r="AR155" s="25" t="s">
        <v>159</v>
      </c>
      <c r="AT155" s="25" t="s">
        <v>154</v>
      </c>
      <c r="AU155" s="25" t="s">
        <v>89</v>
      </c>
      <c r="AY155" s="25" t="s">
        <v>152</v>
      </c>
      <c r="BE155" s="195">
        <f>IF(N155="základní",J155,0)</f>
        <v>0</v>
      </c>
      <c r="BF155" s="195">
        <f>IF(N155="snížená",J155,0)</f>
        <v>0</v>
      </c>
      <c r="BG155" s="195">
        <f>IF(N155="zákl. přenesená",J155,0)</f>
        <v>0</v>
      </c>
      <c r="BH155" s="195">
        <f>IF(N155="sníž. přenesená",J155,0)</f>
        <v>0</v>
      </c>
      <c r="BI155" s="195">
        <f>IF(N155="nulová",J155,0)</f>
        <v>0</v>
      </c>
      <c r="BJ155" s="25" t="s">
        <v>45</v>
      </c>
      <c r="BK155" s="195">
        <f>ROUND(I155*H155,2)</f>
        <v>0</v>
      </c>
      <c r="BL155" s="25" t="s">
        <v>159</v>
      </c>
      <c r="BM155" s="25" t="s">
        <v>1602</v>
      </c>
    </row>
    <row r="156" spans="2:65" s="12" customFormat="1">
      <c r="B156" s="200"/>
      <c r="D156" s="196" t="s">
        <v>163</v>
      </c>
      <c r="E156" s="201" t="s">
        <v>5</v>
      </c>
      <c r="F156" s="202" t="s">
        <v>1603</v>
      </c>
      <c r="H156" s="203" t="s">
        <v>5</v>
      </c>
      <c r="I156" s="204"/>
      <c r="L156" s="200"/>
      <c r="M156" s="205"/>
      <c r="N156" s="206"/>
      <c r="O156" s="206"/>
      <c r="P156" s="206"/>
      <c r="Q156" s="206"/>
      <c r="R156" s="206"/>
      <c r="S156" s="206"/>
      <c r="T156" s="207"/>
      <c r="AT156" s="203" t="s">
        <v>163</v>
      </c>
      <c r="AU156" s="203" t="s">
        <v>89</v>
      </c>
      <c r="AV156" s="12" t="s">
        <v>45</v>
      </c>
      <c r="AW156" s="12" t="s">
        <v>42</v>
      </c>
      <c r="AX156" s="12" t="s">
        <v>82</v>
      </c>
      <c r="AY156" s="203" t="s">
        <v>152</v>
      </c>
    </row>
    <row r="157" spans="2:65" s="13" customFormat="1">
      <c r="B157" s="208"/>
      <c r="D157" s="196" t="s">
        <v>163</v>
      </c>
      <c r="E157" s="209" t="s">
        <v>5</v>
      </c>
      <c r="F157" s="210" t="s">
        <v>1604</v>
      </c>
      <c r="H157" s="211">
        <v>6.0789999999999997</v>
      </c>
      <c r="I157" s="212"/>
      <c r="L157" s="208"/>
      <c r="M157" s="213"/>
      <c r="N157" s="214"/>
      <c r="O157" s="214"/>
      <c r="P157" s="214"/>
      <c r="Q157" s="214"/>
      <c r="R157" s="214"/>
      <c r="S157" s="214"/>
      <c r="T157" s="215"/>
      <c r="AT157" s="209" t="s">
        <v>163</v>
      </c>
      <c r="AU157" s="209" t="s">
        <v>89</v>
      </c>
      <c r="AV157" s="13" t="s">
        <v>89</v>
      </c>
      <c r="AW157" s="13" t="s">
        <v>42</v>
      </c>
      <c r="AX157" s="13" t="s">
        <v>82</v>
      </c>
      <c r="AY157" s="209" t="s">
        <v>152</v>
      </c>
    </row>
    <row r="158" spans="2:65" s="13" customFormat="1">
      <c r="B158" s="208"/>
      <c r="D158" s="196" t="s">
        <v>163</v>
      </c>
      <c r="E158" s="209" t="s">
        <v>5</v>
      </c>
      <c r="F158" s="210" t="s">
        <v>1605</v>
      </c>
      <c r="H158" s="211">
        <v>16.713000000000001</v>
      </c>
      <c r="I158" s="212"/>
      <c r="L158" s="208"/>
      <c r="M158" s="213"/>
      <c r="N158" s="214"/>
      <c r="O158" s="214"/>
      <c r="P158" s="214"/>
      <c r="Q158" s="214"/>
      <c r="R158" s="214"/>
      <c r="S158" s="214"/>
      <c r="T158" s="215"/>
      <c r="AT158" s="209" t="s">
        <v>163</v>
      </c>
      <c r="AU158" s="209" t="s">
        <v>89</v>
      </c>
      <c r="AV158" s="13" t="s">
        <v>89</v>
      </c>
      <c r="AW158" s="13" t="s">
        <v>42</v>
      </c>
      <c r="AX158" s="13" t="s">
        <v>82</v>
      </c>
      <c r="AY158" s="209" t="s">
        <v>152</v>
      </c>
    </row>
    <row r="159" spans="2:65" s="13" customFormat="1">
      <c r="B159" s="208"/>
      <c r="D159" s="196" t="s">
        <v>163</v>
      </c>
      <c r="E159" s="209" t="s">
        <v>5</v>
      </c>
      <c r="F159" s="210" t="s">
        <v>1606</v>
      </c>
      <c r="H159" s="211">
        <v>2.1779999999999999</v>
      </c>
      <c r="I159" s="212"/>
      <c r="L159" s="208"/>
      <c r="M159" s="213"/>
      <c r="N159" s="214"/>
      <c r="O159" s="214"/>
      <c r="P159" s="214"/>
      <c r="Q159" s="214"/>
      <c r="R159" s="214"/>
      <c r="S159" s="214"/>
      <c r="T159" s="215"/>
      <c r="AT159" s="209" t="s">
        <v>163</v>
      </c>
      <c r="AU159" s="209" t="s">
        <v>89</v>
      </c>
      <c r="AV159" s="13" t="s">
        <v>89</v>
      </c>
      <c r="AW159" s="13" t="s">
        <v>42</v>
      </c>
      <c r="AX159" s="13" t="s">
        <v>82</v>
      </c>
      <c r="AY159" s="209" t="s">
        <v>152</v>
      </c>
    </row>
    <row r="160" spans="2:65" s="13" customFormat="1">
      <c r="B160" s="208"/>
      <c r="D160" s="196" t="s">
        <v>163</v>
      </c>
      <c r="E160" s="209" t="s">
        <v>5</v>
      </c>
      <c r="F160" s="210" t="s">
        <v>1607</v>
      </c>
      <c r="H160" s="211">
        <v>1.1399999999999999</v>
      </c>
      <c r="I160" s="212"/>
      <c r="L160" s="208"/>
      <c r="M160" s="213"/>
      <c r="N160" s="214"/>
      <c r="O160" s="214"/>
      <c r="P160" s="214"/>
      <c r="Q160" s="214"/>
      <c r="R160" s="214"/>
      <c r="S160" s="214"/>
      <c r="T160" s="215"/>
      <c r="AT160" s="209" t="s">
        <v>163</v>
      </c>
      <c r="AU160" s="209" t="s">
        <v>89</v>
      </c>
      <c r="AV160" s="13" t="s">
        <v>89</v>
      </c>
      <c r="AW160" s="13" t="s">
        <v>42</v>
      </c>
      <c r="AX160" s="13" t="s">
        <v>82</v>
      </c>
      <c r="AY160" s="209" t="s">
        <v>152</v>
      </c>
    </row>
    <row r="161" spans="2:65" s="13" customFormat="1" ht="27">
      <c r="B161" s="208"/>
      <c r="D161" s="196" t="s">
        <v>163</v>
      </c>
      <c r="E161" s="209" t="s">
        <v>5</v>
      </c>
      <c r="F161" s="210" t="s">
        <v>1608</v>
      </c>
      <c r="H161" s="211">
        <v>22.271999999999998</v>
      </c>
      <c r="I161" s="212"/>
      <c r="L161" s="208"/>
      <c r="M161" s="213"/>
      <c r="N161" s="214"/>
      <c r="O161" s="214"/>
      <c r="P161" s="214"/>
      <c r="Q161" s="214"/>
      <c r="R161" s="214"/>
      <c r="S161" s="214"/>
      <c r="T161" s="215"/>
      <c r="AT161" s="209" t="s">
        <v>163</v>
      </c>
      <c r="AU161" s="209" t="s">
        <v>89</v>
      </c>
      <c r="AV161" s="13" t="s">
        <v>89</v>
      </c>
      <c r="AW161" s="13" t="s">
        <v>42</v>
      </c>
      <c r="AX161" s="13" t="s">
        <v>82</v>
      </c>
      <c r="AY161" s="209" t="s">
        <v>152</v>
      </c>
    </row>
    <row r="162" spans="2:65" s="13" customFormat="1">
      <c r="B162" s="208"/>
      <c r="D162" s="196" t="s">
        <v>163</v>
      </c>
      <c r="E162" s="209" t="s">
        <v>5</v>
      </c>
      <c r="F162" s="210" t="s">
        <v>1609</v>
      </c>
      <c r="H162" s="211">
        <v>3.5329999999999999</v>
      </c>
      <c r="I162" s="212"/>
      <c r="L162" s="208"/>
      <c r="M162" s="213"/>
      <c r="N162" s="214"/>
      <c r="O162" s="214"/>
      <c r="P162" s="214"/>
      <c r="Q162" s="214"/>
      <c r="R162" s="214"/>
      <c r="S162" s="214"/>
      <c r="T162" s="215"/>
      <c r="AT162" s="209" t="s">
        <v>163</v>
      </c>
      <c r="AU162" s="209" t="s">
        <v>89</v>
      </c>
      <c r="AV162" s="13" t="s">
        <v>89</v>
      </c>
      <c r="AW162" s="13" t="s">
        <v>42</v>
      </c>
      <c r="AX162" s="13" t="s">
        <v>82</v>
      </c>
      <c r="AY162" s="209" t="s">
        <v>152</v>
      </c>
    </row>
    <row r="163" spans="2:65" s="13" customFormat="1">
      <c r="B163" s="208"/>
      <c r="D163" s="196" t="s">
        <v>163</v>
      </c>
      <c r="E163" s="209" t="s">
        <v>5</v>
      </c>
      <c r="F163" s="210" t="s">
        <v>1610</v>
      </c>
      <c r="H163" s="211">
        <v>2.6509999999999998</v>
      </c>
      <c r="I163" s="212"/>
      <c r="L163" s="208"/>
      <c r="M163" s="213"/>
      <c r="N163" s="214"/>
      <c r="O163" s="214"/>
      <c r="P163" s="214"/>
      <c r="Q163" s="214"/>
      <c r="R163" s="214"/>
      <c r="S163" s="214"/>
      <c r="T163" s="215"/>
      <c r="AT163" s="209" t="s">
        <v>163</v>
      </c>
      <c r="AU163" s="209" t="s">
        <v>89</v>
      </c>
      <c r="AV163" s="13" t="s">
        <v>89</v>
      </c>
      <c r="AW163" s="13" t="s">
        <v>42</v>
      </c>
      <c r="AX163" s="13" t="s">
        <v>82</v>
      </c>
      <c r="AY163" s="209" t="s">
        <v>152</v>
      </c>
    </row>
    <row r="164" spans="2:65" s="13" customFormat="1" ht="27">
      <c r="B164" s="208"/>
      <c r="D164" s="196" t="s">
        <v>163</v>
      </c>
      <c r="E164" s="209" t="s">
        <v>5</v>
      </c>
      <c r="F164" s="210" t="s">
        <v>1611</v>
      </c>
      <c r="H164" s="211">
        <v>7.6870000000000003</v>
      </c>
      <c r="I164" s="212"/>
      <c r="L164" s="208"/>
      <c r="M164" s="213"/>
      <c r="N164" s="214"/>
      <c r="O164" s="214"/>
      <c r="P164" s="214"/>
      <c r="Q164" s="214"/>
      <c r="R164" s="214"/>
      <c r="S164" s="214"/>
      <c r="T164" s="215"/>
      <c r="AT164" s="209" t="s">
        <v>163</v>
      </c>
      <c r="AU164" s="209" t="s">
        <v>89</v>
      </c>
      <c r="AV164" s="13" t="s">
        <v>89</v>
      </c>
      <c r="AW164" s="13" t="s">
        <v>42</v>
      </c>
      <c r="AX164" s="13" t="s">
        <v>82</v>
      </c>
      <c r="AY164" s="209" t="s">
        <v>152</v>
      </c>
    </row>
    <row r="165" spans="2:65" s="14" customFormat="1">
      <c r="B165" s="216"/>
      <c r="D165" s="196" t="s">
        <v>163</v>
      </c>
      <c r="E165" s="217" t="s">
        <v>5</v>
      </c>
      <c r="F165" s="218" t="s">
        <v>1612</v>
      </c>
      <c r="H165" s="219">
        <v>62.253</v>
      </c>
      <c r="I165" s="220"/>
      <c r="L165" s="216"/>
      <c r="M165" s="221"/>
      <c r="N165" s="222"/>
      <c r="O165" s="222"/>
      <c r="P165" s="222"/>
      <c r="Q165" s="222"/>
      <c r="R165" s="222"/>
      <c r="S165" s="222"/>
      <c r="T165" s="223"/>
      <c r="AT165" s="217" t="s">
        <v>163</v>
      </c>
      <c r="AU165" s="217" t="s">
        <v>89</v>
      </c>
      <c r="AV165" s="14" t="s">
        <v>169</v>
      </c>
      <c r="AW165" s="14" t="s">
        <v>42</v>
      </c>
      <c r="AX165" s="14" t="s">
        <v>82</v>
      </c>
      <c r="AY165" s="217" t="s">
        <v>152</v>
      </c>
    </row>
    <row r="166" spans="2:65" s="12" customFormat="1">
      <c r="B166" s="200"/>
      <c r="D166" s="196" t="s">
        <v>163</v>
      </c>
      <c r="E166" s="201" t="s">
        <v>5</v>
      </c>
      <c r="F166" s="202" t="s">
        <v>1613</v>
      </c>
      <c r="H166" s="203" t="s">
        <v>5</v>
      </c>
      <c r="I166" s="204"/>
      <c r="L166" s="200"/>
      <c r="M166" s="205"/>
      <c r="N166" s="206"/>
      <c r="O166" s="206"/>
      <c r="P166" s="206"/>
      <c r="Q166" s="206"/>
      <c r="R166" s="206"/>
      <c r="S166" s="206"/>
      <c r="T166" s="207"/>
      <c r="AT166" s="203" t="s">
        <v>163</v>
      </c>
      <c r="AU166" s="203" t="s">
        <v>89</v>
      </c>
      <c r="AV166" s="12" t="s">
        <v>45</v>
      </c>
      <c r="AW166" s="12" t="s">
        <v>42</v>
      </c>
      <c r="AX166" s="12" t="s">
        <v>82</v>
      </c>
      <c r="AY166" s="203" t="s">
        <v>152</v>
      </c>
    </row>
    <row r="167" spans="2:65" s="12" customFormat="1">
      <c r="B167" s="200"/>
      <c r="D167" s="196" t="s">
        <v>163</v>
      </c>
      <c r="E167" s="201" t="s">
        <v>5</v>
      </c>
      <c r="F167" s="202" t="s">
        <v>1614</v>
      </c>
      <c r="H167" s="203" t="s">
        <v>5</v>
      </c>
      <c r="I167" s="204"/>
      <c r="L167" s="200"/>
      <c r="M167" s="205"/>
      <c r="N167" s="206"/>
      <c r="O167" s="206"/>
      <c r="P167" s="206"/>
      <c r="Q167" s="206"/>
      <c r="R167" s="206"/>
      <c r="S167" s="206"/>
      <c r="T167" s="207"/>
      <c r="AT167" s="203" t="s">
        <v>163</v>
      </c>
      <c r="AU167" s="203" t="s">
        <v>89</v>
      </c>
      <c r="AV167" s="12" t="s">
        <v>45</v>
      </c>
      <c r="AW167" s="12" t="s">
        <v>42</v>
      </c>
      <c r="AX167" s="12" t="s">
        <v>82</v>
      </c>
      <c r="AY167" s="203" t="s">
        <v>152</v>
      </c>
    </row>
    <row r="168" spans="2:65" s="13" customFormat="1">
      <c r="B168" s="208"/>
      <c r="D168" s="196" t="s">
        <v>163</v>
      </c>
      <c r="E168" s="209" t="s">
        <v>5</v>
      </c>
      <c r="F168" s="210" t="s">
        <v>1615</v>
      </c>
      <c r="H168" s="211">
        <v>5.468</v>
      </c>
      <c r="I168" s="212"/>
      <c r="L168" s="208"/>
      <c r="M168" s="213"/>
      <c r="N168" s="214"/>
      <c r="O168" s="214"/>
      <c r="P168" s="214"/>
      <c r="Q168" s="214"/>
      <c r="R168" s="214"/>
      <c r="S168" s="214"/>
      <c r="T168" s="215"/>
      <c r="AT168" s="209" t="s">
        <v>163</v>
      </c>
      <c r="AU168" s="209" t="s">
        <v>89</v>
      </c>
      <c r="AV168" s="13" t="s">
        <v>89</v>
      </c>
      <c r="AW168" s="13" t="s">
        <v>42</v>
      </c>
      <c r="AX168" s="13" t="s">
        <v>82</v>
      </c>
      <c r="AY168" s="209" t="s">
        <v>152</v>
      </c>
    </row>
    <row r="169" spans="2:65" s="13" customFormat="1">
      <c r="B169" s="208"/>
      <c r="D169" s="196" t="s">
        <v>163</v>
      </c>
      <c r="E169" s="209" t="s">
        <v>5</v>
      </c>
      <c r="F169" s="210" t="s">
        <v>1616</v>
      </c>
      <c r="H169" s="211">
        <v>5.625</v>
      </c>
      <c r="I169" s="212"/>
      <c r="L169" s="208"/>
      <c r="M169" s="213"/>
      <c r="N169" s="214"/>
      <c r="O169" s="214"/>
      <c r="P169" s="214"/>
      <c r="Q169" s="214"/>
      <c r="R169" s="214"/>
      <c r="S169" s="214"/>
      <c r="T169" s="215"/>
      <c r="AT169" s="209" t="s">
        <v>163</v>
      </c>
      <c r="AU169" s="209" t="s">
        <v>89</v>
      </c>
      <c r="AV169" s="13" t="s">
        <v>89</v>
      </c>
      <c r="AW169" s="13" t="s">
        <v>42</v>
      </c>
      <c r="AX169" s="13" t="s">
        <v>82</v>
      </c>
      <c r="AY169" s="209" t="s">
        <v>152</v>
      </c>
    </row>
    <row r="170" spans="2:65" s="14" customFormat="1">
      <c r="B170" s="216"/>
      <c r="D170" s="196" t="s">
        <v>163</v>
      </c>
      <c r="E170" s="217" t="s">
        <v>5</v>
      </c>
      <c r="F170" s="218" t="s">
        <v>1617</v>
      </c>
      <c r="H170" s="219">
        <v>11.093</v>
      </c>
      <c r="I170" s="220"/>
      <c r="L170" s="216"/>
      <c r="M170" s="221"/>
      <c r="N170" s="222"/>
      <c r="O170" s="222"/>
      <c r="P170" s="222"/>
      <c r="Q170" s="222"/>
      <c r="R170" s="222"/>
      <c r="S170" s="222"/>
      <c r="T170" s="223"/>
      <c r="AT170" s="217" t="s">
        <v>163</v>
      </c>
      <c r="AU170" s="217" t="s">
        <v>89</v>
      </c>
      <c r="AV170" s="14" t="s">
        <v>169</v>
      </c>
      <c r="AW170" s="14" t="s">
        <v>42</v>
      </c>
      <c r="AX170" s="14" t="s">
        <v>82</v>
      </c>
      <c r="AY170" s="217" t="s">
        <v>152</v>
      </c>
    </row>
    <row r="171" spans="2:65" s="15" customFormat="1">
      <c r="B171" s="224"/>
      <c r="D171" s="225" t="s">
        <v>163</v>
      </c>
      <c r="E171" s="226" t="s">
        <v>5</v>
      </c>
      <c r="F171" s="227" t="s">
        <v>170</v>
      </c>
      <c r="H171" s="228">
        <v>73.346000000000004</v>
      </c>
      <c r="I171" s="229"/>
      <c r="L171" s="224"/>
      <c r="M171" s="230"/>
      <c r="N171" s="231"/>
      <c r="O171" s="231"/>
      <c r="P171" s="231"/>
      <c r="Q171" s="231"/>
      <c r="R171" s="231"/>
      <c r="S171" s="231"/>
      <c r="T171" s="232"/>
      <c r="AT171" s="233" t="s">
        <v>163</v>
      </c>
      <c r="AU171" s="233" t="s">
        <v>89</v>
      </c>
      <c r="AV171" s="15" t="s">
        <v>159</v>
      </c>
      <c r="AW171" s="15" t="s">
        <v>42</v>
      </c>
      <c r="AX171" s="15" t="s">
        <v>45</v>
      </c>
      <c r="AY171" s="233" t="s">
        <v>152</v>
      </c>
    </row>
    <row r="172" spans="2:65" s="1" customFormat="1" ht="44.25" customHeight="1">
      <c r="B172" s="183"/>
      <c r="C172" s="184" t="s">
        <v>231</v>
      </c>
      <c r="D172" s="184" t="s">
        <v>154</v>
      </c>
      <c r="E172" s="185" t="s">
        <v>1618</v>
      </c>
      <c r="F172" s="186" t="s">
        <v>1619</v>
      </c>
      <c r="G172" s="187" t="s">
        <v>157</v>
      </c>
      <c r="H172" s="188">
        <v>355.887</v>
      </c>
      <c r="I172" s="189"/>
      <c r="J172" s="190">
        <f>ROUND(I172*H172,2)</f>
        <v>0</v>
      </c>
      <c r="K172" s="186" t="s">
        <v>158</v>
      </c>
      <c r="L172" s="43"/>
      <c r="M172" s="191" t="s">
        <v>5</v>
      </c>
      <c r="N172" s="192" t="s">
        <v>53</v>
      </c>
      <c r="O172" s="44"/>
      <c r="P172" s="193">
        <f>O172*H172</f>
        <v>0</v>
      </c>
      <c r="Q172" s="193">
        <v>2.5023499999999999</v>
      </c>
      <c r="R172" s="193">
        <f>Q172*H172</f>
        <v>890.55383444999995</v>
      </c>
      <c r="S172" s="193">
        <v>0</v>
      </c>
      <c r="T172" s="194">
        <f>S172*H172</f>
        <v>0</v>
      </c>
      <c r="AR172" s="25" t="s">
        <v>159</v>
      </c>
      <c r="AT172" s="25" t="s">
        <v>154</v>
      </c>
      <c r="AU172" s="25" t="s">
        <v>89</v>
      </c>
      <c r="AY172" s="25" t="s">
        <v>152</v>
      </c>
      <c r="BE172" s="195">
        <f>IF(N172="základní",J172,0)</f>
        <v>0</v>
      </c>
      <c r="BF172" s="195">
        <f>IF(N172="snížená",J172,0)</f>
        <v>0</v>
      </c>
      <c r="BG172" s="195">
        <f>IF(N172="zákl. přenesená",J172,0)</f>
        <v>0</v>
      </c>
      <c r="BH172" s="195">
        <f>IF(N172="sníž. přenesená",J172,0)</f>
        <v>0</v>
      </c>
      <c r="BI172" s="195">
        <f>IF(N172="nulová",J172,0)</f>
        <v>0</v>
      </c>
      <c r="BJ172" s="25" t="s">
        <v>45</v>
      </c>
      <c r="BK172" s="195">
        <f>ROUND(I172*H172,2)</f>
        <v>0</v>
      </c>
      <c r="BL172" s="25" t="s">
        <v>159</v>
      </c>
      <c r="BM172" s="25" t="s">
        <v>1620</v>
      </c>
    </row>
    <row r="173" spans="2:65" s="12" customFormat="1">
      <c r="B173" s="200"/>
      <c r="D173" s="196" t="s">
        <v>163</v>
      </c>
      <c r="E173" s="201" t="s">
        <v>5</v>
      </c>
      <c r="F173" s="202" t="s">
        <v>1621</v>
      </c>
      <c r="H173" s="203" t="s">
        <v>5</v>
      </c>
      <c r="I173" s="204"/>
      <c r="L173" s="200"/>
      <c r="M173" s="205"/>
      <c r="N173" s="206"/>
      <c r="O173" s="206"/>
      <c r="P173" s="206"/>
      <c r="Q173" s="206"/>
      <c r="R173" s="206"/>
      <c r="S173" s="206"/>
      <c r="T173" s="207"/>
      <c r="AT173" s="203" t="s">
        <v>163</v>
      </c>
      <c r="AU173" s="203" t="s">
        <v>89</v>
      </c>
      <c r="AV173" s="12" t="s">
        <v>45</v>
      </c>
      <c r="AW173" s="12" t="s">
        <v>42</v>
      </c>
      <c r="AX173" s="12" t="s">
        <v>82</v>
      </c>
      <c r="AY173" s="203" t="s">
        <v>152</v>
      </c>
    </row>
    <row r="174" spans="2:65" s="12" customFormat="1">
      <c r="B174" s="200"/>
      <c r="D174" s="196" t="s">
        <v>163</v>
      </c>
      <c r="E174" s="201" t="s">
        <v>5</v>
      </c>
      <c r="F174" s="202" t="s">
        <v>1622</v>
      </c>
      <c r="H174" s="203" t="s">
        <v>5</v>
      </c>
      <c r="I174" s="204"/>
      <c r="L174" s="200"/>
      <c r="M174" s="205"/>
      <c r="N174" s="206"/>
      <c r="O174" s="206"/>
      <c r="P174" s="206"/>
      <c r="Q174" s="206"/>
      <c r="R174" s="206"/>
      <c r="S174" s="206"/>
      <c r="T174" s="207"/>
      <c r="AT174" s="203" t="s">
        <v>163</v>
      </c>
      <c r="AU174" s="203" t="s">
        <v>89</v>
      </c>
      <c r="AV174" s="12" t="s">
        <v>45</v>
      </c>
      <c r="AW174" s="12" t="s">
        <v>42</v>
      </c>
      <c r="AX174" s="12" t="s">
        <v>82</v>
      </c>
      <c r="AY174" s="203" t="s">
        <v>152</v>
      </c>
    </row>
    <row r="175" spans="2:65" s="13" customFormat="1">
      <c r="B175" s="208"/>
      <c r="D175" s="196" t="s">
        <v>163</v>
      </c>
      <c r="E175" s="209" t="s">
        <v>5</v>
      </c>
      <c r="F175" s="210" t="s">
        <v>1623</v>
      </c>
      <c r="H175" s="211">
        <v>323.39999999999998</v>
      </c>
      <c r="I175" s="212"/>
      <c r="L175" s="208"/>
      <c r="M175" s="213"/>
      <c r="N175" s="214"/>
      <c r="O175" s="214"/>
      <c r="P175" s="214"/>
      <c r="Q175" s="214"/>
      <c r="R175" s="214"/>
      <c r="S175" s="214"/>
      <c r="T175" s="215"/>
      <c r="AT175" s="209" t="s">
        <v>163</v>
      </c>
      <c r="AU175" s="209" t="s">
        <v>89</v>
      </c>
      <c r="AV175" s="13" t="s">
        <v>89</v>
      </c>
      <c r="AW175" s="13" t="s">
        <v>42</v>
      </c>
      <c r="AX175" s="13" t="s">
        <v>82</v>
      </c>
      <c r="AY175" s="209" t="s">
        <v>152</v>
      </c>
    </row>
    <row r="176" spans="2:65" s="13" customFormat="1">
      <c r="B176" s="208"/>
      <c r="D176" s="196" t="s">
        <v>163</v>
      </c>
      <c r="E176" s="209" t="s">
        <v>5</v>
      </c>
      <c r="F176" s="210" t="s">
        <v>1624</v>
      </c>
      <c r="H176" s="211">
        <v>11.004</v>
      </c>
      <c r="I176" s="212"/>
      <c r="L176" s="208"/>
      <c r="M176" s="213"/>
      <c r="N176" s="214"/>
      <c r="O176" s="214"/>
      <c r="P176" s="214"/>
      <c r="Q176" s="214"/>
      <c r="R176" s="214"/>
      <c r="S176" s="214"/>
      <c r="T176" s="215"/>
      <c r="AT176" s="209" t="s">
        <v>163</v>
      </c>
      <c r="AU176" s="209" t="s">
        <v>89</v>
      </c>
      <c r="AV176" s="13" t="s">
        <v>89</v>
      </c>
      <c r="AW176" s="13" t="s">
        <v>42</v>
      </c>
      <c r="AX176" s="13" t="s">
        <v>82</v>
      </c>
      <c r="AY176" s="209" t="s">
        <v>152</v>
      </c>
    </row>
    <row r="177" spans="2:65" s="13" customFormat="1">
      <c r="B177" s="208"/>
      <c r="D177" s="196" t="s">
        <v>163</v>
      </c>
      <c r="E177" s="209" t="s">
        <v>5</v>
      </c>
      <c r="F177" s="210" t="s">
        <v>1625</v>
      </c>
      <c r="H177" s="211">
        <v>4.5359999999999996</v>
      </c>
      <c r="I177" s="212"/>
      <c r="L177" s="208"/>
      <c r="M177" s="213"/>
      <c r="N177" s="214"/>
      <c r="O177" s="214"/>
      <c r="P177" s="214"/>
      <c r="Q177" s="214"/>
      <c r="R177" s="214"/>
      <c r="S177" s="214"/>
      <c r="T177" s="215"/>
      <c r="AT177" s="209" t="s">
        <v>163</v>
      </c>
      <c r="AU177" s="209" t="s">
        <v>89</v>
      </c>
      <c r="AV177" s="13" t="s">
        <v>89</v>
      </c>
      <c r="AW177" s="13" t="s">
        <v>42</v>
      </c>
      <c r="AX177" s="13" t="s">
        <v>82</v>
      </c>
      <c r="AY177" s="209" t="s">
        <v>152</v>
      </c>
    </row>
    <row r="178" spans="2:65" s="13" customFormat="1">
      <c r="B178" s="208"/>
      <c r="D178" s="196" t="s">
        <v>163</v>
      </c>
      <c r="E178" s="209" t="s">
        <v>5</v>
      </c>
      <c r="F178" s="210" t="s">
        <v>1626</v>
      </c>
      <c r="H178" s="211">
        <v>16.946999999999999</v>
      </c>
      <c r="I178" s="212"/>
      <c r="L178" s="208"/>
      <c r="M178" s="213"/>
      <c r="N178" s="214"/>
      <c r="O178" s="214"/>
      <c r="P178" s="214"/>
      <c r="Q178" s="214"/>
      <c r="R178" s="214"/>
      <c r="S178" s="214"/>
      <c r="T178" s="215"/>
      <c r="AT178" s="209" t="s">
        <v>163</v>
      </c>
      <c r="AU178" s="209" t="s">
        <v>89</v>
      </c>
      <c r="AV178" s="13" t="s">
        <v>89</v>
      </c>
      <c r="AW178" s="13" t="s">
        <v>42</v>
      </c>
      <c r="AX178" s="13" t="s">
        <v>82</v>
      </c>
      <c r="AY178" s="209" t="s">
        <v>152</v>
      </c>
    </row>
    <row r="179" spans="2:65" s="15" customFormat="1">
      <c r="B179" s="224"/>
      <c r="D179" s="225" t="s">
        <v>163</v>
      </c>
      <c r="E179" s="226" t="s">
        <v>5</v>
      </c>
      <c r="F179" s="227" t="s">
        <v>170</v>
      </c>
      <c r="H179" s="228">
        <v>355.887</v>
      </c>
      <c r="I179" s="229"/>
      <c r="L179" s="224"/>
      <c r="M179" s="230"/>
      <c r="N179" s="231"/>
      <c r="O179" s="231"/>
      <c r="P179" s="231"/>
      <c r="Q179" s="231"/>
      <c r="R179" s="231"/>
      <c r="S179" s="231"/>
      <c r="T179" s="232"/>
      <c r="AT179" s="233" t="s">
        <v>163</v>
      </c>
      <c r="AU179" s="233" t="s">
        <v>89</v>
      </c>
      <c r="AV179" s="15" t="s">
        <v>159</v>
      </c>
      <c r="AW179" s="15" t="s">
        <v>42</v>
      </c>
      <c r="AX179" s="15" t="s">
        <v>45</v>
      </c>
      <c r="AY179" s="233" t="s">
        <v>152</v>
      </c>
    </row>
    <row r="180" spans="2:65" s="1" customFormat="1" ht="31.5" customHeight="1">
      <c r="B180" s="183"/>
      <c r="C180" s="184" t="s">
        <v>237</v>
      </c>
      <c r="D180" s="184" t="s">
        <v>154</v>
      </c>
      <c r="E180" s="185" t="s">
        <v>1627</v>
      </c>
      <c r="F180" s="186" t="s">
        <v>1628</v>
      </c>
      <c r="G180" s="187" t="s">
        <v>247</v>
      </c>
      <c r="H180" s="188">
        <v>315.2</v>
      </c>
      <c r="I180" s="189"/>
      <c r="J180" s="190">
        <f>ROUND(I180*H180,2)</f>
        <v>0</v>
      </c>
      <c r="K180" s="186" t="s">
        <v>158</v>
      </c>
      <c r="L180" s="43"/>
      <c r="M180" s="191" t="s">
        <v>5</v>
      </c>
      <c r="N180" s="192" t="s">
        <v>53</v>
      </c>
      <c r="O180" s="44"/>
      <c r="P180" s="193">
        <f>O180*H180</f>
        <v>0</v>
      </c>
      <c r="Q180" s="193">
        <v>1.1769999999999999E-2</v>
      </c>
      <c r="R180" s="193">
        <f>Q180*H180</f>
        <v>3.7099039999999994</v>
      </c>
      <c r="S180" s="193">
        <v>0</v>
      </c>
      <c r="T180" s="194">
        <f>S180*H180</f>
        <v>0</v>
      </c>
      <c r="AR180" s="25" t="s">
        <v>159</v>
      </c>
      <c r="AT180" s="25" t="s">
        <v>154</v>
      </c>
      <c r="AU180" s="25" t="s">
        <v>89</v>
      </c>
      <c r="AY180" s="25" t="s">
        <v>152</v>
      </c>
      <c r="BE180" s="195">
        <f>IF(N180="základní",J180,0)</f>
        <v>0</v>
      </c>
      <c r="BF180" s="195">
        <f>IF(N180="snížená",J180,0)</f>
        <v>0</v>
      </c>
      <c r="BG180" s="195">
        <f>IF(N180="zákl. přenesená",J180,0)</f>
        <v>0</v>
      </c>
      <c r="BH180" s="195">
        <f>IF(N180="sníž. přenesená",J180,0)</f>
        <v>0</v>
      </c>
      <c r="BI180" s="195">
        <f>IF(N180="nulová",J180,0)</f>
        <v>0</v>
      </c>
      <c r="BJ180" s="25" t="s">
        <v>45</v>
      </c>
      <c r="BK180" s="195">
        <f>ROUND(I180*H180,2)</f>
        <v>0</v>
      </c>
      <c r="BL180" s="25" t="s">
        <v>159</v>
      </c>
      <c r="BM180" s="25" t="s">
        <v>1629</v>
      </c>
    </row>
    <row r="181" spans="2:65" s="1" customFormat="1" ht="54">
      <c r="B181" s="43"/>
      <c r="D181" s="196" t="s">
        <v>161</v>
      </c>
      <c r="F181" s="197" t="s">
        <v>1630</v>
      </c>
      <c r="I181" s="198"/>
      <c r="L181" s="43"/>
      <c r="M181" s="199"/>
      <c r="N181" s="44"/>
      <c r="O181" s="44"/>
      <c r="P181" s="44"/>
      <c r="Q181" s="44"/>
      <c r="R181" s="44"/>
      <c r="S181" s="44"/>
      <c r="T181" s="72"/>
      <c r="AT181" s="25" t="s">
        <v>161</v>
      </c>
      <c r="AU181" s="25" t="s">
        <v>89</v>
      </c>
    </row>
    <row r="182" spans="2:65" s="12" customFormat="1">
      <c r="B182" s="200"/>
      <c r="D182" s="196" t="s">
        <v>163</v>
      </c>
      <c r="E182" s="201" t="s">
        <v>5</v>
      </c>
      <c r="F182" s="202" t="s">
        <v>1603</v>
      </c>
      <c r="H182" s="203" t="s">
        <v>5</v>
      </c>
      <c r="I182" s="204"/>
      <c r="L182" s="200"/>
      <c r="M182" s="205"/>
      <c r="N182" s="206"/>
      <c r="O182" s="206"/>
      <c r="P182" s="206"/>
      <c r="Q182" s="206"/>
      <c r="R182" s="206"/>
      <c r="S182" s="206"/>
      <c r="T182" s="207"/>
      <c r="AT182" s="203" t="s">
        <v>163</v>
      </c>
      <c r="AU182" s="203" t="s">
        <v>89</v>
      </c>
      <c r="AV182" s="12" t="s">
        <v>45</v>
      </c>
      <c r="AW182" s="12" t="s">
        <v>42</v>
      </c>
      <c r="AX182" s="12" t="s">
        <v>82</v>
      </c>
      <c r="AY182" s="203" t="s">
        <v>152</v>
      </c>
    </row>
    <row r="183" spans="2:65" s="13" customFormat="1">
      <c r="B183" s="208"/>
      <c r="D183" s="196" t="s">
        <v>163</v>
      </c>
      <c r="E183" s="209" t="s">
        <v>5</v>
      </c>
      <c r="F183" s="210" t="s">
        <v>1631</v>
      </c>
      <c r="H183" s="211">
        <v>11.85</v>
      </c>
      <c r="I183" s="212"/>
      <c r="L183" s="208"/>
      <c r="M183" s="213"/>
      <c r="N183" s="214"/>
      <c r="O183" s="214"/>
      <c r="P183" s="214"/>
      <c r="Q183" s="214"/>
      <c r="R183" s="214"/>
      <c r="S183" s="214"/>
      <c r="T183" s="215"/>
      <c r="AT183" s="209" t="s">
        <v>163</v>
      </c>
      <c r="AU183" s="209" t="s">
        <v>89</v>
      </c>
      <c r="AV183" s="13" t="s">
        <v>89</v>
      </c>
      <c r="AW183" s="13" t="s">
        <v>42</v>
      </c>
      <c r="AX183" s="13" t="s">
        <v>82</v>
      </c>
      <c r="AY183" s="209" t="s">
        <v>152</v>
      </c>
    </row>
    <row r="184" spans="2:65" s="13" customFormat="1">
      <c r="B184" s="208"/>
      <c r="D184" s="196" t="s">
        <v>163</v>
      </c>
      <c r="E184" s="209" t="s">
        <v>5</v>
      </c>
      <c r="F184" s="210" t="s">
        <v>1632</v>
      </c>
      <c r="H184" s="211">
        <v>9</v>
      </c>
      <c r="I184" s="212"/>
      <c r="L184" s="208"/>
      <c r="M184" s="213"/>
      <c r="N184" s="214"/>
      <c r="O184" s="214"/>
      <c r="P184" s="214"/>
      <c r="Q184" s="214"/>
      <c r="R184" s="214"/>
      <c r="S184" s="214"/>
      <c r="T184" s="215"/>
      <c r="AT184" s="209" t="s">
        <v>163</v>
      </c>
      <c r="AU184" s="209" t="s">
        <v>89</v>
      </c>
      <c r="AV184" s="13" t="s">
        <v>89</v>
      </c>
      <c r="AW184" s="13" t="s">
        <v>42</v>
      </c>
      <c r="AX184" s="13" t="s">
        <v>82</v>
      </c>
      <c r="AY184" s="209" t="s">
        <v>152</v>
      </c>
    </row>
    <row r="185" spans="2:65" s="13" customFormat="1">
      <c r="B185" s="208"/>
      <c r="D185" s="196" t="s">
        <v>163</v>
      </c>
      <c r="E185" s="209" t="s">
        <v>5</v>
      </c>
      <c r="F185" s="210" t="s">
        <v>1633</v>
      </c>
      <c r="H185" s="211">
        <v>4.05</v>
      </c>
      <c r="I185" s="212"/>
      <c r="L185" s="208"/>
      <c r="M185" s="213"/>
      <c r="N185" s="214"/>
      <c r="O185" s="214"/>
      <c r="P185" s="214"/>
      <c r="Q185" s="214"/>
      <c r="R185" s="214"/>
      <c r="S185" s="214"/>
      <c r="T185" s="215"/>
      <c r="AT185" s="209" t="s">
        <v>163</v>
      </c>
      <c r="AU185" s="209" t="s">
        <v>89</v>
      </c>
      <c r="AV185" s="13" t="s">
        <v>89</v>
      </c>
      <c r="AW185" s="13" t="s">
        <v>42</v>
      </c>
      <c r="AX185" s="13" t="s">
        <v>82</v>
      </c>
      <c r="AY185" s="209" t="s">
        <v>152</v>
      </c>
    </row>
    <row r="186" spans="2:65" s="13" customFormat="1">
      <c r="B186" s="208"/>
      <c r="D186" s="196" t="s">
        <v>163</v>
      </c>
      <c r="E186" s="209" t="s">
        <v>5</v>
      </c>
      <c r="F186" s="210" t="s">
        <v>1634</v>
      </c>
      <c r="H186" s="211">
        <v>10.603</v>
      </c>
      <c r="I186" s="212"/>
      <c r="L186" s="208"/>
      <c r="M186" s="213"/>
      <c r="N186" s="214"/>
      <c r="O186" s="214"/>
      <c r="P186" s="214"/>
      <c r="Q186" s="214"/>
      <c r="R186" s="214"/>
      <c r="S186" s="214"/>
      <c r="T186" s="215"/>
      <c r="AT186" s="209" t="s">
        <v>163</v>
      </c>
      <c r="AU186" s="209" t="s">
        <v>89</v>
      </c>
      <c r="AV186" s="13" t="s">
        <v>89</v>
      </c>
      <c r="AW186" s="13" t="s">
        <v>42</v>
      </c>
      <c r="AX186" s="13" t="s">
        <v>82</v>
      </c>
      <c r="AY186" s="209" t="s">
        <v>152</v>
      </c>
    </row>
    <row r="187" spans="2:65" s="13" customFormat="1">
      <c r="B187" s="208"/>
      <c r="D187" s="196" t="s">
        <v>163</v>
      </c>
      <c r="E187" s="209" t="s">
        <v>5</v>
      </c>
      <c r="F187" s="210" t="s">
        <v>1635</v>
      </c>
      <c r="H187" s="211">
        <v>5.3250000000000002</v>
      </c>
      <c r="I187" s="212"/>
      <c r="L187" s="208"/>
      <c r="M187" s="213"/>
      <c r="N187" s="214"/>
      <c r="O187" s="214"/>
      <c r="P187" s="214"/>
      <c r="Q187" s="214"/>
      <c r="R187" s="214"/>
      <c r="S187" s="214"/>
      <c r="T187" s="215"/>
      <c r="AT187" s="209" t="s">
        <v>163</v>
      </c>
      <c r="AU187" s="209" t="s">
        <v>89</v>
      </c>
      <c r="AV187" s="13" t="s">
        <v>89</v>
      </c>
      <c r="AW187" s="13" t="s">
        <v>42</v>
      </c>
      <c r="AX187" s="13" t="s">
        <v>82</v>
      </c>
      <c r="AY187" s="209" t="s">
        <v>152</v>
      </c>
    </row>
    <row r="188" spans="2:65" s="14" customFormat="1">
      <c r="B188" s="216"/>
      <c r="D188" s="196" t="s">
        <v>163</v>
      </c>
      <c r="E188" s="217" t="s">
        <v>5</v>
      </c>
      <c r="F188" s="218" t="s">
        <v>1636</v>
      </c>
      <c r="H188" s="219">
        <v>40.828000000000003</v>
      </c>
      <c r="I188" s="220"/>
      <c r="L188" s="216"/>
      <c r="M188" s="221"/>
      <c r="N188" s="222"/>
      <c r="O188" s="222"/>
      <c r="P188" s="222"/>
      <c r="Q188" s="222"/>
      <c r="R188" s="222"/>
      <c r="S188" s="222"/>
      <c r="T188" s="223"/>
      <c r="AT188" s="217" t="s">
        <v>163</v>
      </c>
      <c r="AU188" s="217" t="s">
        <v>89</v>
      </c>
      <c r="AV188" s="14" t="s">
        <v>169</v>
      </c>
      <c r="AW188" s="14" t="s">
        <v>42</v>
      </c>
      <c r="AX188" s="14" t="s">
        <v>82</v>
      </c>
      <c r="AY188" s="217" t="s">
        <v>152</v>
      </c>
    </row>
    <row r="189" spans="2:65" s="12" customFormat="1">
      <c r="B189" s="200"/>
      <c r="D189" s="196" t="s">
        <v>163</v>
      </c>
      <c r="E189" s="201" t="s">
        <v>5</v>
      </c>
      <c r="F189" s="202" t="s">
        <v>1603</v>
      </c>
      <c r="H189" s="203" t="s">
        <v>5</v>
      </c>
      <c r="I189" s="204"/>
      <c r="L189" s="200"/>
      <c r="M189" s="205"/>
      <c r="N189" s="206"/>
      <c r="O189" s="206"/>
      <c r="P189" s="206"/>
      <c r="Q189" s="206"/>
      <c r="R189" s="206"/>
      <c r="S189" s="206"/>
      <c r="T189" s="207"/>
      <c r="AT189" s="203" t="s">
        <v>163</v>
      </c>
      <c r="AU189" s="203" t="s">
        <v>89</v>
      </c>
      <c r="AV189" s="12" t="s">
        <v>45</v>
      </c>
      <c r="AW189" s="12" t="s">
        <v>42</v>
      </c>
      <c r="AX189" s="12" t="s">
        <v>82</v>
      </c>
      <c r="AY189" s="203" t="s">
        <v>152</v>
      </c>
    </row>
    <row r="190" spans="2:65" s="13" customFormat="1">
      <c r="B190" s="208"/>
      <c r="D190" s="196" t="s">
        <v>163</v>
      </c>
      <c r="E190" s="209" t="s">
        <v>5</v>
      </c>
      <c r="F190" s="210" t="s">
        <v>1637</v>
      </c>
      <c r="H190" s="211">
        <v>40.524000000000001</v>
      </c>
      <c r="I190" s="212"/>
      <c r="L190" s="208"/>
      <c r="M190" s="213"/>
      <c r="N190" s="214"/>
      <c r="O190" s="214"/>
      <c r="P190" s="214"/>
      <c r="Q190" s="214"/>
      <c r="R190" s="214"/>
      <c r="S190" s="214"/>
      <c r="T190" s="215"/>
      <c r="AT190" s="209" t="s">
        <v>163</v>
      </c>
      <c r="AU190" s="209" t="s">
        <v>89</v>
      </c>
      <c r="AV190" s="13" t="s">
        <v>89</v>
      </c>
      <c r="AW190" s="13" t="s">
        <v>42</v>
      </c>
      <c r="AX190" s="13" t="s">
        <v>82</v>
      </c>
      <c r="AY190" s="209" t="s">
        <v>152</v>
      </c>
    </row>
    <row r="191" spans="2:65" s="13" customFormat="1">
      <c r="B191" s="208"/>
      <c r="D191" s="196" t="s">
        <v>163</v>
      </c>
      <c r="E191" s="209" t="s">
        <v>5</v>
      </c>
      <c r="F191" s="210" t="s">
        <v>1638</v>
      </c>
      <c r="H191" s="211">
        <v>83.772000000000006</v>
      </c>
      <c r="I191" s="212"/>
      <c r="L191" s="208"/>
      <c r="M191" s="213"/>
      <c r="N191" s="214"/>
      <c r="O191" s="214"/>
      <c r="P191" s="214"/>
      <c r="Q191" s="214"/>
      <c r="R191" s="214"/>
      <c r="S191" s="214"/>
      <c r="T191" s="215"/>
      <c r="AT191" s="209" t="s">
        <v>163</v>
      </c>
      <c r="AU191" s="209" t="s">
        <v>89</v>
      </c>
      <c r="AV191" s="13" t="s">
        <v>89</v>
      </c>
      <c r="AW191" s="13" t="s">
        <v>42</v>
      </c>
      <c r="AX191" s="13" t="s">
        <v>82</v>
      </c>
      <c r="AY191" s="209" t="s">
        <v>152</v>
      </c>
    </row>
    <row r="192" spans="2:65" s="13" customFormat="1" ht="27">
      <c r="B192" s="208"/>
      <c r="D192" s="196" t="s">
        <v>163</v>
      </c>
      <c r="E192" s="209" t="s">
        <v>5</v>
      </c>
      <c r="F192" s="210" t="s">
        <v>1639</v>
      </c>
      <c r="H192" s="211">
        <v>111.36</v>
      </c>
      <c r="I192" s="212"/>
      <c r="L192" s="208"/>
      <c r="M192" s="213"/>
      <c r="N192" s="214"/>
      <c r="O192" s="214"/>
      <c r="P192" s="214"/>
      <c r="Q192" s="214"/>
      <c r="R192" s="214"/>
      <c r="S192" s="214"/>
      <c r="T192" s="215"/>
      <c r="AT192" s="209" t="s">
        <v>163</v>
      </c>
      <c r="AU192" s="209" t="s">
        <v>89</v>
      </c>
      <c r="AV192" s="13" t="s">
        <v>89</v>
      </c>
      <c r="AW192" s="13" t="s">
        <v>42</v>
      </c>
      <c r="AX192" s="13" t="s">
        <v>82</v>
      </c>
      <c r="AY192" s="209" t="s">
        <v>152</v>
      </c>
    </row>
    <row r="193" spans="2:65" s="13" customFormat="1">
      <c r="B193" s="208"/>
      <c r="D193" s="196" t="s">
        <v>163</v>
      </c>
      <c r="E193" s="209" t="s">
        <v>5</v>
      </c>
      <c r="F193" s="210" t="s">
        <v>1640</v>
      </c>
      <c r="H193" s="211">
        <v>28.26</v>
      </c>
      <c r="I193" s="212"/>
      <c r="L193" s="208"/>
      <c r="M193" s="213"/>
      <c r="N193" s="214"/>
      <c r="O193" s="214"/>
      <c r="P193" s="214"/>
      <c r="Q193" s="214"/>
      <c r="R193" s="214"/>
      <c r="S193" s="214"/>
      <c r="T193" s="215"/>
      <c r="AT193" s="209" t="s">
        <v>163</v>
      </c>
      <c r="AU193" s="209" t="s">
        <v>89</v>
      </c>
      <c r="AV193" s="13" t="s">
        <v>89</v>
      </c>
      <c r="AW193" s="13" t="s">
        <v>42</v>
      </c>
      <c r="AX193" s="13" t="s">
        <v>82</v>
      </c>
      <c r="AY193" s="209" t="s">
        <v>152</v>
      </c>
    </row>
    <row r="194" spans="2:65" s="13" customFormat="1">
      <c r="B194" s="208"/>
      <c r="D194" s="196" t="s">
        <v>163</v>
      </c>
      <c r="E194" s="209" t="s">
        <v>5</v>
      </c>
      <c r="F194" s="210" t="s">
        <v>1641</v>
      </c>
      <c r="H194" s="211">
        <v>10.603</v>
      </c>
      <c r="I194" s="212"/>
      <c r="L194" s="208"/>
      <c r="M194" s="213"/>
      <c r="N194" s="214"/>
      <c r="O194" s="214"/>
      <c r="P194" s="214"/>
      <c r="Q194" s="214"/>
      <c r="R194" s="214"/>
      <c r="S194" s="214"/>
      <c r="T194" s="215"/>
      <c r="AT194" s="209" t="s">
        <v>163</v>
      </c>
      <c r="AU194" s="209" t="s">
        <v>89</v>
      </c>
      <c r="AV194" s="13" t="s">
        <v>89</v>
      </c>
      <c r="AW194" s="13" t="s">
        <v>42</v>
      </c>
      <c r="AX194" s="13" t="s">
        <v>82</v>
      </c>
      <c r="AY194" s="209" t="s">
        <v>152</v>
      </c>
    </row>
    <row r="195" spans="2:65" s="13" customFormat="1" ht="27">
      <c r="B195" s="208"/>
      <c r="D195" s="196" t="s">
        <v>163</v>
      </c>
      <c r="E195" s="209" t="s">
        <v>5</v>
      </c>
      <c r="F195" s="210" t="s">
        <v>1642</v>
      </c>
      <c r="H195" s="211">
        <v>40.680999999999997</v>
      </c>
      <c r="I195" s="212"/>
      <c r="L195" s="208"/>
      <c r="M195" s="213"/>
      <c r="N195" s="214"/>
      <c r="O195" s="214"/>
      <c r="P195" s="214"/>
      <c r="Q195" s="214"/>
      <c r="R195" s="214"/>
      <c r="S195" s="214"/>
      <c r="T195" s="215"/>
      <c r="AT195" s="209" t="s">
        <v>163</v>
      </c>
      <c r="AU195" s="209" t="s">
        <v>89</v>
      </c>
      <c r="AV195" s="13" t="s">
        <v>89</v>
      </c>
      <c r="AW195" s="13" t="s">
        <v>42</v>
      </c>
      <c r="AX195" s="13" t="s">
        <v>82</v>
      </c>
      <c r="AY195" s="209" t="s">
        <v>152</v>
      </c>
    </row>
    <row r="196" spans="2:65" s="13" customFormat="1">
      <c r="B196" s="208"/>
      <c r="D196" s="196" t="s">
        <v>163</v>
      </c>
      <c r="E196" s="209" t="s">
        <v>5</v>
      </c>
      <c r="F196" s="210" t="s">
        <v>1643</v>
      </c>
      <c r="H196" s="211">
        <v>-40.828000000000003</v>
      </c>
      <c r="I196" s="212"/>
      <c r="L196" s="208"/>
      <c r="M196" s="213"/>
      <c r="N196" s="214"/>
      <c r="O196" s="214"/>
      <c r="P196" s="214"/>
      <c r="Q196" s="214"/>
      <c r="R196" s="214"/>
      <c r="S196" s="214"/>
      <c r="T196" s="215"/>
      <c r="AT196" s="209" t="s">
        <v>163</v>
      </c>
      <c r="AU196" s="209" t="s">
        <v>89</v>
      </c>
      <c r="AV196" s="13" t="s">
        <v>89</v>
      </c>
      <c r="AW196" s="13" t="s">
        <v>42</v>
      </c>
      <c r="AX196" s="13" t="s">
        <v>82</v>
      </c>
      <c r="AY196" s="209" t="s">
        <v>152</v>
      </c>
    </row>
    <row r="197" spans="2:65" s="14" customFormat="1">
      <c r="B197" s="216"/>
      <c r="D197" s="196" t="s">
        <v>163</v>
      </c>
      <c r="E197" s="217" t="s">
        <v>5</v>
      </c>
      <c r="F197" s="218" t="s">
        <v>1644</v>
      </c>
      <c r="H197" s="219">
        <v>274.37200000000001</v>
      </c>
      <c r="I197" s="220"/>
      <c r="L197" s="216"/>
      <c r="M197" s="221"/>
      <c r="N197" s="222"/>
      <c r="O197" s="222"/>
      <c r="P197" s="222"/>
      <c r="Q197" s="222"/>
      <c r="R197" s="222"/>
      <c r="S197" s="222"/>
      <c r="T197" s="223"/>
      <c r="AT197" s="217" t="s">
        <v>163</v>
      </c>
      <c r="AU197" s="217" t="s">
        <v>89</v>
      </c>
      <c r="AV197" s="14" t="s">
        <v>169</v>
      </c>
      <c r="AW197" s="14" t="s">
        <v>42</v>
      </c>
      <c r="AX197" s="14" t="s">
        <v>82</v>
      </c>
      <c r="AY197" s="217" t="s">
        <v>152</v>
      </c>
    </row>
    <row r="198" spans="2:65" s="15" customFormat="1">
      <c r="B198" s="224"/>
      <c r="D198" s="225" t="s">
        <v>163</v>
      </c>
      <c r="E198" s="226" t="s">
        <v>5</v>
      </c>
      <c r="F198" s="227" t="s">
        <v>170</v>
      </c>
      <c r="H198" s="228">
        <v>315.2</v>
      </c>
      <c r="I198" s="229"/>
      <c r="L198" s="224"/>
      <c r="M198" s="230"/>
      <c r="N198" s="231"/>
      <c r="O198" s="231"/>
      <c r="P198" s="231"/>
      <c r="Q198" s="231"/>
      <c r="R198" s="231"/>
      <c r="S198" s="231"/>
      <c r="T198" s="232"/>
      <c r="AT198" s="233" t="s">
        <v>163</v>
      </c>
      <c r="AU198" s="233" t="s">
        <v>89</v>
      </c>
      <c r="AV198" s="15" t="s">
        <v>159</v>
      </c>
      <c r="AW198" s="15" t="s">
        <v>42</v>
      </c>
      <c r="AX198" s="15" t="s">
        <v>45</v>
      </c>
      <c r="AY198" s="233" t="s">
        <v>152</v>
      </c>
    </row>
    <row r="199" spans="2:65" s="1" customFormat="1" ht="31.5" customHeight="1">
      <c r="B199" s="183"/>
      <c r="C199" s="184" t="s">
        <v>244</v>
      </c>
      <c r="D199" s="184" t="s">
        <v>154</v>
      </c>
      <c r="E199" s="185" t="s">
        <v>1645</v>
      </c>
      <c r="F199" s="186" t="s">
        <v>1646</v>
      </c>
      <c r="G199" s="187" t="s">
        <v>247</v>
      </c>
      <c r="H199" s="188">
        <v>315.2</v>
      </c>
      <c r="I199" s="189"/>
      <c r="J199" s="190">
        <f>ROUND(I199*H199,2)</f>
        <v>0</v>
      </c>
      <c r="K199" s="186" t="s">
        <v>158</v>
      </c>
      <c r="L199" s="43"/>
      <c r="M199" s="191" t="s">
        <v>5</v>
      </c>
      <c r="N199" s="192" t="s">
        <v>53</v>
      </c>
      <c r="O199" s="44"/>
      <c r="P199" s="193">
        <f>O199*H199</f>
        <v>0</v>
      </c>
      <c r="Q199" s="193">
        <v>0</v>
      </c>
      <c r="R199" s="193">
        <f>Q199*H199</f>
        <v>0</v>
      </c>
      <c r="S199" s="193">
        <v>0</v>
      </c>
      <c r="T199" s="194">
        <f>S199*H199</f>
        <v>0</v>
      </c>
      <c r="AR199" s="25" t="s">
        <v>159</v>
      </c>
      <c r="AT199" s="25" t="s">
        <v>154</v>
      </c>
      <c r="AU199" s="25" t="s">
        <v>89</v>
      </c>
      <c r="AY199" s="25" t="s">
        <v>152</v>
      </c>
      <c r="BE199" s="195">
        <f>IF(N199="základní",J199,0)</f>
        <v>0</v>
      </c>
      <c r="BF199" s="195">
        <f>IF(N199="snížená",J199,0)</f>
        <v>0</v>
      </c>
      <c r="BG199" s="195">
        <f>IF(N199="zákl. přenesená",J199,0)</f>
        <v>0</v>
      </c>
      <c r="BH199" s="195">
        <f>IF(N199="sníž. přenesená",J199,0)</f>
        <v>0</v>
      </c>
      <c r="BI199" s="195">
        <f>IF(N199="nulová",J199,0)</f>
        <v>0</v>
      </c>
      <c r="BJ199" s="25" t="s">
        <v>45</v>
      </c>
      <c r="BK199" s="195">
        <f>ROUND(I199*H199,2)</f>
        <v>0</v>
      </c>
      <c r="BL199" s="25" t="s">
        <v>159</v>
      </c>
      <c r="BM199" s="25" t="s">
        <v>1647</v>
      </c>
    </row>
    <row r="200" spans="2:65" s="1" customFormat="1" ht="54">
      <c r="B200" s="43"/>
      <c r="D200" s="225" t="s">
        <v>161</v>
      </c>
      <c r="F200" s="236" t="s">
        <v>1630</v>
      </c>
      <c r="I200" s="198"/>
      <c r="L200" s="43"/>
      <c r="M200" s="199"/>
      <c r="N200" s="44"/>
      <c r="O200" s="44"/>
      <c r="P200" s="44"/>
      <c r="Q200" s="44"/>
      <c r="R200" s="44"/>
      <c r="S200" s="44"/>
      <c r="T200" s="72"/>
      <c r="AT200" s="25" t="s">
        <v>161</v>
      </c>
      <c r="AU200" s="25" t="s">
        <v>89</v>
      </c>
    </row>
    <row r="201" spans="2:65" s="1" customFormat="1" ht="31.5" customHeight="1">
      <c r="B201" s="183"/>
      <c r="C201" s="184" t="s">
        <v>251</v>
      </c>
      <c r="D201" s="184" t="s">
        <v>154</v>
      </c>
      <c r="E201" s="185" t="s">
        <v>1648</v>
      </c>
      <c r="F201" s="186" t="s">
        <v>1649</v>
      </c>
      <c r="G201" s="187" t="s">
        <v>193</v>
      </c>
      <c r="H201" s="188">
        <v>60.146999999999998</v>
      </c>
      <c r="I201" s="189"/>
      <c r="J201" s="190">
        <f>ROUND(I201*H201,2)</f>
        <v>0</v>
      </c>
      <c r="K201" s="186" t="s">
        <v>158</v>
      </c>
      <c r="L201" s="43"/>
      <c r="M201" s="191" t="s">
        <v>5</v>
      </c>
      <c r="N201" s="192" t="s">
        <v>53</v>
      </c>
      <c r="O201" s="44"/>
      <c r="P201" s="193">
        <f>O201*H201</f>
        <v>0</v>
      </c>
      <c r="Q201" s="193">
        <v>1.10951</v>
      </c>
      <c r="R201" s="193">
        <f>Q201*H201</f>
        <v>66.733697969999994</v>
      </c>
      <c r="S201" s="193">
        <v>0</v>
      </c>
      <c r="T201" s="194">
        <f>S201*H201</f>
        <v>0</v>
      </c>
      <c r="AR201" s="25" t="s">
        <v>159</v>
      </c>
      <c r="AT201" s="25" t="s">
        <v>154</v>
      </c>
      <c r="AU201" s="25" t="s">
        <v>89</v>
      </c>
      <c r="AY201" s="25" t="s">
        <v>152</v>
      </c>
      <c r="BE201" s="195">
        <f>IF(N201="základní",J201,0)</f>
        <v>0</v>
      </c>
      <c r="BF201" s="195">
        <f>IF(N201="snížená",J201,0)</f>
        <v>0</v>
      </c>
      <c r="BG201" s="195">
        <f>IF(N201="zákl. přenesená",J201,0)</f>
        <v>0</v>
      </c>
      <c r="BH201" s="195">
        <f>IF(N201="sníž. přenesená",J201,0)</f>
        <v>0</v>
      </c>
      <c r="BI201" s="195">
        <f>IF(N201="nulová",J201,0)</f>
        <v>0</v>
      </c>
      <c r="BJ201" s="25" t="s">
        <v>45</v>
      </c>
      <c r="BK201" s="195">
        <f>ROUND(I201*H201,2)</f>
        <v>0</v>
      </c>
      <c r="BL201" s="25" t="s">
        <v>159</v>
      </c>
      <c r="BM201" s="25" t="s">
        <v>1650</v>
      </c>
    </row>
    <row r="202" spans="2:65" s="13" customFormat="1">
      <c r="B202" s="208"/>
      <c r="D202" s="196" t="s">
        <v>163</v>
      </c>
      <c r="E202" s="209" t="s">
        <v>5</v>
      </c>
      <c r="F202" s="210" t="s">
        <v>1651</v>
      </c>
      <c r="H202" s="211">
        <v>12.102</v>
      </c>
      <c r="I202" s="212"/>
      <c r="L202" s="208"/>
      <c r="M202" s="213"/>
      <c r="N202" s="214"/>
      <c r="O202" s="214"/>
      <c r="P202" s="214"/>
      <c r="Q202" s="214"/>
      <c r="R202" s="214"/>
      <c r="S202" s="214"/>
      <c r="T202" s="215"/>
      <c r="AT202" s="209" t="s">
        <v>163</v>
      </c>
      <c r="AU202" s="209" t="s">
        <v>89</v>
      </c>
      <c r="AV202" s="13" t="s">
        <v>89</v>
      </c>
      <c r="AW202" s="13" t="s">
        <v>42</v>
      </c>
      <c r="AX202" s="13" t="s">
        <v>82</v>
      </c>
      <c r="AY202" s="209" t="s">
        <v>152</v>
      </c>
    </row>
    <row r="203" spans="2:65" s="13" customFormat="1">
      <c r="B203" s="208"/>
      <c r="D203" s="196" t="s">
        <v>163</v>
      </c>
      <c r="E203" s="209" t="s">
        <v>5</v>
      </c>
      <c r="F203" s="210" t="s">
        <v>1652</v>
      </c>
      <c r="H203" s="211">
        <v>48.045000000000002</v>
      </c>
      <c r="I203" s="212"/>
      <c r="L203" s="208"/>
      <c r="M203" s="213"/>
      <c r="N203" s="214"/>
      <c r="O203" s="214"/>
      <c r="P203" s="214"/>
      <c r="Q203" s="214"/>
      <c r="R203" s="214"/>
      <c r="S203" s="214"/>
      <c r="T203" s="215"/>
      <c r="AT203" s="209" t="s">
        <v>163</v>
      </c>
      <c r="AU203" s="209" t="s">
        <v>89</v>
      </c>
      <c r="AV203" s="13" t="s">
        <v>89</v>
      </c>
      <c r="AW203" s="13" t="s">
        <v>42</v>
      </c>
      <c r="AX203" s="13" t="s">
        <v>82</v>
      </c>
      <c r="AY203" s="209" t="s">
        <v>152</v>
      </c>
    </row>
    <row r="204" spans="2:65" s="15" customFormat="1">
      <c r="B204" s="224"/>
      <c r="D204" s="196" t="s">
        <v>163</v>
      </c>
      <c r="E204" s="247" t="s">
        <v>5</v>
      </c>
      <c r="F204" s="248" t="s">
        <v>170</v>
      </c>
      <c r="H204" s="249">
        <v>60.146999999999998</v>
      </c>
      <c r="I204" s="229"/>
      <c r="L204" s="224"/>
      <c r="M204" s="230"/>
      <c r="N204" s="231"/>
      <c r="O204" s="231"/>
      <c r="P204" s="231"/>
      <c r="Q204" s="231"/>
      <c r="R204" s="231"/>
      <c r="S204" s="231"/>
      <c r="T204" s="232"/>
      <c r="AT204" s="233" t="s">
        <v>163</v>
      </c>
      <c r="AU204" s="233" t="s">
        <v>89</v>
      </c>
      <c r="AV204" s="15" t="s">
        <v>159</v>
      </c>
      <c r="AW204" s="15" t="s">
        <v>42</v>
      </c>
      <c r="AX204" s="15" t="s">
        <v>45</v>
      </c>
      <c r="AY204" s="233" t="s">
        <v>152</v>
      </c>
    </row>
    <row r="205" spans="2:65" s="11" customFormat="1" ht="29.85" customHeight="1">
      <c r="B205" s="169"/>
      <c r="D205" s="180" t="s">
        <v>81</v>
      </c>
      <c r="E205" s="181" t="s">
        <v>190</v>
      </c>
      <c r="F205" s="181" t="s">
        <v>320</v>
      </c>
      <c r="I205" s="172"/>
      <c r="J205" s="182">
        <f>BK205</f>
        <v>0</v>
      </c>
      <c r="L205" s="169"/>
      <c r="M205" s="174"/>
      <c r="N205" s="175"/>
      <c r="O205" s="175"/>
      <c r="P205" s="176">
        <f>SUM(P206:P689)</f>
        <v>0</v>
      </c>
      <c r="Q205" s="175"/>
      <c r="R205" s="176">
        <f>SUM(R206:R689)</f>
        <v>495.60464010999999</v>
      </c>
      <c r="S205" s="175"/>
      <c r="T205" s="177">
        <f>SUM(T206:T689)</f>
        <v>0</v>
      </c>
      <c r="AR205" s="170" t="s">
        <v>45</v>
      </c>
      <c r="AT205" s="178" t="s">
        <v>81</v>
      </c>
      <c r="AU205" s="178" t="s">
        <v>45</v>
      </c>
      <c r="AY205" s="170" t="s">
        <v>152</v>
      </c>
      <c r="BK205" s="179">
        <f>SUM(BK206:BK689)</f>
        <v>0</v>
      </c>
    </row>
    <row r="206" spans="2:65" s="1" customFormat="1" ht="31.5" customHeight="1">
      <c r="B206" s="183"/>
      <c r="C206" s="184" t="s">
        <v>11</v>
      </c>
      <c r="D206" s="184" t="s">
        <v>154</v>
      </c>
      <c r="E206" s="185" t="s">
        <v>1653</v>
      </c>
      <c r="F206" s="186" t="s">
        <v>1654</v>
      </c>
      <c r="G206" s="187" t="s">
        <v>247</v>
      </c>
      <c r="H206" s="188">
        <v>274.86799999999999</v>
      </c>
      <c r="I206" s="189"/>
      <c r="J206" s="190">
        <f>ROUND(I206*H206,2)</f>
        <v>0</v>
      </c>
      <c r="K206" s="186" t="s">
        <v>158</v>
      </c>
      <c r="L206" s="43"/>
      <c r="M206" s="191" t="s">
        <v>5</v>
      </c>
      <c r="N206" s="192" t="s">
        <v>53</v>
      </c>
      <c r="O206" s="44"/>
      <c r="P206" s="193">
        <f>O206*H206</f>
        <v>0</v>
      </c>
      <c r="Q206" s="193">
        <v>0</v>
      </c>
      <c r="R206" s="193">
        <f>Q206*H206</f>
        <v>0</v>
      </c>
      <c r="S206" s="193">
        <v>0</v>
      </c>
      <c r="T206" s="194">
        <f>S206*H206</f>
        <v>0</v>
      </c>
      <c r="AR206" s="25" t="s">
        <v>159</v>
      </c>
      <c r="AT206" s="25" t="s">
        <v>154</v>
      </c>
      <c r="AU206" s="25" t="s">
        <v>89</v>
      </c>
      <c r="AY206" s="25" t="s">
        <v>152</v>
      </c>
      <c r="BE206" s="195">
        <f>IF(N206="základní",J206,0)</f>
        <v>0</v>
      </c>
      <c r="BF206" s="195">
        <f>IF(N206="snížená",J206,0)</f>
        <v>0</v>
      </c>
      <c r="BG206" s="195">
        <f>IF(N206="zákl. přenesená",J206,0)</f>
        <v>0</v>
      </c>
      <c r="BH206" s="195">
        <f>IF(N206="sníž. přenesená",J206,0)</f>
        <v>0</v>
      </c>
      <c r="BI206" s="195">
        <f>IF(N206="nulová",J206,0)</f>
        <v>0</v>
      </c>
      <c r="BJ206" s="25" t="s">
        <v>45</v>
      </c>
      <c r="BK206" s="195">
        <f>ROUND(I206*H206,2)</f>
        <v>0</v>
      </c>
      <c r="BL206" s="25" t="s">
        <v>159</v>
      </c>
      <c r="BM206" s="25" t="s">
        <v>1655</v>
      </c>
    </row>
    <row r="207" spans="2:65" s="1" customFormat="1" ht="40.5">
      <c r="B207" s="43"/>
      <c r="D207" s="196" t="s">
        <v>161</v>
      </c>
      <c r="F207" s="197" t="s">
        <v>341</v>
      </c>
      <c r="I207" s="198"/>
      <c r="L207" s="43"/>
      <c r="M207" s="199"/>
      <c r="N207" s="44"/>
      <c r="O207" s="44"/>
      <c r="P207" s="44"/>
      <c r="Q207" s="44"/>
      <c r="R207" s="44"/>
      <c r="S207" s="44"/>
      <c r="T207" s="72"/>
      <c r="AT207" s="25" t="s">
        <v>161</v>
      </c>
      <c r="AU207" s="25" t="s">
        <v>89</v>
      </c>
    </row>
    <row r="208" spans="2:65" s="12" customFormat="1">
      <c r="B208" s="200"/>
      <c r="D208" s="196" t="s">
        <v>163</v>
      </c>
      <c r="E208" s="201" t="s">
        <v>5</v>
      </c>
      <c r="F208" s="202" t="s">
        <v>1603</v>
      </c>
      <c r="H208" s="203" t="s">
        <v>5</v>
      </c>
      <c r="I208" s="204"/>
      <c r="L208" s="200"/>
      <c r="M208" s="205"/>
      <c r="N208" s="206"/>
      <c r="O208" s="206"/>
      <c r="P208" s="206"/>
      <c r="Q208" s="206"/>
      <c r="R208" s="206"/>
      <c r="S208" s="206"/>
      <c r="T208" s="207"/>
      <c r="AT208" s="203" t="s">
        <v>163</v>
      </c>
      <c r="AU208" s="203" t="s">
        <v>89</v>
      </c>
      <c r="AV208" s="12" t="s">
        <v>45</v>
      </c>
      <c r="AW208" s="12" t="s">
        <v>42</v>
      </c>
      <c r="AX208" s="12" t="s">
        <v>82</v>
      </c>
      <c r="AY208" s="203" t="s">
        <v>152</v>
      </c>
    </row>
    <row r="209" spans="2:65" s="13" customFormat="1">
      <c r="B209" s="208"/>
      <c r="D209" s="196" t="s">
        <v>163</v>
      </c>
      <c r="E209" s="209" t="s">
        <v>5</v>
      </c>
      <c r="F209" s="210" t="s">
        <v>1637</v>
      </c>
      <c r="H209" s="211">
        <v>40.524000000000001</v>
      </c>
      <c r="I209" s="212"/>
      <c r="L209" s="208"/>
      <c r="M209" s="213"/>
      <c r="N209" s="214"/>
      <c r="O209" s="214"/>
      <c r="P209" s="214"/>
      <c r="Q209" s="214"/>
      <c r="R209" s="214"/>
      <c r="S209" s="214"/>
      <c r="T209" s="215"/>
      <c r="AT209" s="209" t="s">
        <v>163</v>
      </c>
      <c r="AU209" s="209" t="s">
        <v>89</v>
      </c>
      <c r="AV209" s="13" t="s">
        <v>89</v>
      </c>
      <c r="AW209" s="13" t="s">
        <v>42</v>
      </c>
      <c r="AX209" s="13" t="s">
        <v>82</v>
      </c>
      <c r="AY209" s="209" t="s">
        <v>152</v>
      </c>
    </row>
    <row r="210" spans="2:65" s="13" customFormat="1">
      <c r="B210" s="208"/>
      <c r="D210" s="196" t="s">
        <v>163</v>
      </c>
      <c r="E210" s="209" t="s">
        <v>5</v>
      </c>
      <c r="F210" s="210" t="s">
        <v>1638</v>
      </c>
      <c r="H210" s="211">
        <v>83.772000000000006</v>
      </c>
      <c r="I210" s="212"/>
      <c r="L210" s="208"/>
      <c r="M210" s="213"/>
      <c r="N210" s="214"/>
      <c r="O210" s="214"/>
      <c r="P210" s="214"/>
      <c r="Q210" s="214"/>
      <c r="R210" s="214"/>
      <c r="S210" s="214"/>
      <c r="T210" s="215"/>
      <c r="AT210" s="209" t="s">
        <v>163</v>
      </c>
      <c r="AU210" s="209" t="s">
        <v>89</v>
      </c>
      <c r="AV210" s="13" t="s">
        <v>89</v>
      </c>
      <c r="AW210" s="13" t="s">
        <v>42</v>
      </c>
      <c r="AX210" s="13" t="s">
        <v>82</v>
      </c>
      <c r="AY210" s="209" t="s">
        <v>152</v>
      </c>
    </row>
    <row r="211" spans="2:65" s="13" customFormat="1" ht="27">
      <c r="B211" s="208"/>
      <c r="D211" s="196" t="s">
        <v>163</v>
      </c>
      <c r="E211" s="209" t="s">
        <v>5</v>
      </c>
      <c r="F211" s="210" t="s">
        <v>1639</v>
      </c>
      <c r="H211" s="211">
        <v>111.36</v>
      </c>
      <c r="I211" s="212"/>
      <c r="L211" s="208"/>
      <c r="M211" s="213"/>
      <c r="N211" s="214"/>
      <c r="O211" s="214"/>
      <c r="P211" s="214"/>
      <c r="Q211" s="214"/>
      <c r="R211" s="214"/>
      <c r="S211" s="214"/>
      <c r="T211" s="215"/>
      <c r="AT211" s="209" t="s">
        <v>163</v>
      </c>
      <c r="AU211" s="209" t="s">
        <v>89</v>
      </c>
      <c r="AV211" s="13" t="s">
        <v>89</v>
      </c>
      <c r="AW211" s="13" t="s">
        <v>42</v>
      </c>
      <c r="AX211" s="13" t="s">
        <v>82</v>
      </c>
      <c r="AY211" s="209" t="s">
        <v>152</v>
      </c>
    </row>
    <row r="212" spans="2:65" s="13" customFormat="1">
      <c r="B212" s="208"/>
      <c r="D212" s="196" t="s">
        <v>163</v>
      </c>
      <c r="E212" s="209" t="s">
        <v>5</v>
      </c>
      <c r="F212" s="210" t="s">
        <v>1640</v>
      </c>
      <c r="H212" s="211">
        <v>28.26</v>
      </c>
      <c r="I212" s="212"/>
      <c r="L212" s="208"/>
      <c r="M212" s="213"/>
      <c r="N212" s="214"/>
      <c r="O212" s="214"/>
      <c r="P212" s="214"/>
      <c r="Q212" s="214"/>
      <c r="R212" s="214"/>
      <c r="S212" s="214"/>
      <c r="T212" s="215"/>
      <c r="AT212" s="209" t="s">
        <v>163</v>
      </c>
      <c r="AU212" s="209" t="s">
        <v>89</v>
      </c>
      <c r="AV212" s="13" t="s">
        <v>89</v>
      </c>
      <c r="AW212" s="13" t="s">
        <v>42</v>
      </c>
      <c r="AX212" s="13" t="s">
        <v>82</v>
      </c>
      <c r="AY212" s="209" t="s">
        <v>152</v>
      </c>
    </row>
    <row r="213" spans="2:65" s="13" customFormat="1" ht="27">
      <c r="B213" s="208"/>
      <c r="D213" s="196" t="s">
        <v>163</v>
      </c>
      <c r="E213" s="209" t="s">
        <v>5</v>
      </c>
      <c r="F213" s="210" t="s">
        <v>1642</v>
      </c>
      <c r="H213" s="211">
        <v>40.680999999999997</v>
      </c>
      <c r="I213" s="212"/>
      <c r="L213" s="208"/>
      <c r="M213" s="213"/>
      <c r="N213" s="214"/>
      <c r="O213" s="214"/>
      <c r="P213" s="214"/>
      <c r="Q213" s="214"/>
      <c r="R213" s="214"/>
      <c r="S213" s="214"/>
      <c r="T213" s="215"/>
      <c r="AT213" s="209" t="s">
        <v>163</v>
      </c>
      <c r="AU213" s="209" t="s">
        <v>89</v>
      </c>
      <c r="AV213" s="13" t="s">
        <v>89</v>
      </c>
      <c r="AW213" s="13" t="s">
        <v>42</v>
      </c>
      <c r="AX213" s="13" t="s">
        <v>82</v>
      </c>
      <c r="AY213" s="209" t="s">
        <v>152</v>
      </c>
    </row>
    <row r="214" spans="2:65" s="13" customFormat="1">
      <c r="B214" s="208"/>
      <c r="D214" s="196" t="s">
        <v>163</v>
      </c>
      <c r="E214" s="209" t="s">
        <v>5</v>
      </c>
      <c r="F214" s="210" t="s">
        <v>1656</v>
      </c>
      <c r="H214" s="211">
        <v>-29.728999999999999</v>
      </c>
      <c r="I214" s="212"/>
      <c r="L214" s="208"/>
      <c r="M214" s="213"/>
      <c r="N214" s="214"/>
      <c r="O214" s="214"/>
      <c r="P214" s="214"/>
      <c r="Q214" s="214"/>
      <c r="R214" s="214"/>
      <c r="S214" s="214"/>
      <c r="T214" s="215"/>
      <c r="AT214" s="209" t="s">
        <v>163</v>
      </c>
      <c r="AU214" s="209" t="s">
        <v>89</v>
      </c>
      <c r="AV214" s="13" t="s">
        <v>89</v>
      </c>
      <c r="AW214" s="13" t="s">
        <v>42</v>
      </c>
      <c r="AX214" s="13" t="s">
        <v>82</v>
      </c>
      <c r="AY214" s="209" t="s">
        <v>152</v>
      </c>
    </row>
    <row r="215" spans="2:65" s="15" customFormat="1">
      <c r="B215" s="224"/>
      <c r="D215" s="225" t="s">
        <v>163</v>
      </c>
      <c r="E215" s="226" t="s">
        <v>5</v>
      </c>
      <c r="F215" s="227" t="s">
        <v>170</v>
      </c>
      <c r="H215" s="228">
        <v>274.86799999999999</v>
      </c>
      <c r="I215" s="229"/>
      <c r="L215" s="224"/>
      <c r="M215" s="230"/>
      <c r="N215" s="231"/>
      <c r="O215" s="231"/>
      <c r="P215" s="231"/>
      <c r="Q215" s="231"/>
      <c r="R215" s="231"/>
      <c r="S215" s="231"/>
      <c r="T215" s="232"/>
      <c r="AT215" s="233" t="s">
        <v>163</v>
      </c>
      <c r="AU215" s="233" t="s">
        <v>89</v>
      </c>
      <c r="AV215" s="15" t="s">
        <v>159</v>
      </c>
      <c r="AW215" s="15" t="s">
        <v>42</v>
      </c>
      <c r="AX215" s="15" t="s">
        <v>45</v>
      </c>
      <c r="AY215" s="233" t="s">
        <v>152</v>
      </c>
    </row>
    <row r="216" spans="2:65" s="1" customFormat="1" ht="44.25" customHeight="1">
      <c r="B216" s="183"/>
      <c r="C216" s="184" t="s">
        <v>259</v>
      </c>
      <c r="D216" s="184" t="s">
        <v>154</v>
      </c>
      <c r="E216" s="185" t="s">
        <v>1657</v>
      </c>
      <c r="F216" s="186" t="s">
        <v>1658</v>
      </c>
      <c r="G216" s="187" t="s">
        <v>247</v>
      </c>
      <c r="H216" s="188">
        <v>274.86799999999999</v>
      </c>
      <c r="I216" s="189"/>
      <c r="J216" s="190">
        <f>ROUND(I216*H216,2)</f>
        <v>0</v>
      </c>
      <c r="K216" s="186" t="s">
        <v>158</v>
      </c>
      <c r="L216" s="43"/>
      <c r="M216" s="191" t="s">
        <v>5</v>
      </c>
      <c r="N216" s="192" t="s">
        <v>53</v>
      </c>
      <c r="O216" s="44"/>
      <c r="P216" s="193">
        <f>O216*H216</f>
        <v>0</v>
      </c>
      <c r="Q216" s="193">
        <v>2.0999999999999999E-3</v>
      </c>
      <c r="R216" s="193">
        <f>Q216*H216</f>
        <v>0.57722279999999992</v>
      </c>
      <c r="S216" s="193">
        <v>0</v>
      </c>
      <c r="T216" s="194">
        <f>S216*H216</f>
        <v>0</v>
      </c>
      <c r="AR216" s="25" t="s">
        <v>159</v>
      </c>
      <c r="AT216" s="25" t="s">
        <v>154</v>
      </c>
      <c r="AU216" s="25" t="s">
        <v>89</v>
      </c>
      <c r="AY216" s="25" t="s">
        <v>152</v>
      </c>
      <c r="BE216" s="195">
        <f>IF(N216="základní",J216,0)</f>
        <v>0</v>
      </c>
      <c r="BF216" s="195">
        <f>IF(N216="snížená",J216,0)</f>
        <v>0</v>
      </c>
      <c r="BG216" s="195">
        <f>IF(N216="zákl. přenesená",J216,0)</f>
        <v>0</v>
      </c>
      <c r="BH216" s="195">
        <f>IF(N216="sníž. přenesená",J216,0)</f>
        <v>0</v>
      </c>
      <c r="BI216" s="195">
        <f>IF(N216="nulová",J216,0)</f>
        <v>0</v>
      </c>
      <c r="BJ216" s="25" t="s">
        <v>45</v>
      </c>
      <c r="BK216" s="195">
        <f>ROUND(I216*H216,2)</f>
        <v>0</v>
      </c>
      <c r="BL216" s="25" t="s">
        <v>159</v>
      </c>
      <c r="BM216" s="25" t="s">
        <v>1659</v>
      </c>
    </row>
    <row r="217" spans="2:65" s="1" customFormat="1" ht="148.5">
      <c r="B217" s="43"/>
      <c r="D217" s="196" t="s">
        <v>161</v>
      </c>
      <c r="F217" s="197" t="s">
        <v>347</v>
      </c>
      <c r="I217" s="198"/>
      <c r="L217" s="43"/>
      <c r="M217" s="199"/>
      <c r="N217" s="44"/>
      <c r="O217" s="44"/>
      <c r="P217" s="44"/>
      <c r="Q217" s="44"/>
      <c r="R217" s="44"/>
      <c r="S217" s="44"/>
      <c r="T217" s="72"/>
      <c r="AT217" s="25" t="s">
        <v>161</v>
      </c>
      <c r="AU217" s="25" t="s">
        <v>89</v>
      </c>
    </row>
    <row r="218" spans="2:65" s="12" customFormat="1">
      <c r="B218" s="200"/>
      <c r="D218" s="196" t="s">
        <v>163</v>
      </c>
      <c r="E218" s="201" t="s">
        <v>5</v>
      </c>
      <c r="F218" s="202" t="s">
        <v>1603</v>
      </c>
      <c r="H218" s="203" t="s">
        <v>5</v>
      </c>
      <c r="I218" s="204"/>
      <c r="L218" s="200"/>
      <c r="M218" s="205"/>
      <c r="N218" s="206"/>
      <c r="O218" s="206"/>
      <c r="P218" s="206"/>
      <c r="Q218" s="206"/>
      <c r="R218" s="206"/>
      <c r="S218" s="206"/>
      <c r="T218" s="207"/>
      <c r="AT218" s="203" t="s">
        <v>163</v>
      </c>
      <c r="AU218" s="203" t="s">
        <v>89</v>
      </c>
      <c r="AV218" s="12" t="s">
        <v>45</v>
      </c>
      <c r="AW218" s="12" t="s">
        <v>42</v>
      </c>
      <c r="AX218" s="12" t="s">
        <v>82</v>
      </c>
      <c r="AY218" s="203" t="s">
        <v>152</v>
      </c>
    </row>
    <row r="219" spans="2:65" s="13" customFormat="1">
      <c r="B219" s="208"/>
      <c r="D219" s="196" t="s">
        <v>163</v>
      </c>
      <c r="E219" s="209" t="s">
        <v>5</v>
      </c>
      <c r="F219" s="210" t="s">
        <v>1637</v>
      </c>
      <c r="H219" s="211">
        <v>40.524000000000001</v>
      </c>
      <c r="I219" s="212"/>
      <c r="L219" s="208"/>
      <c r="M219" s="213"/>
      <c r="N219" s="214"/>
      <c r="O219" s="214"/>
      <c r="P219" s="214"/>
      <c r="Q219" s="214"/>
      <c r="R219" s="214"/>
      <c r="S219" s="214"/>
      <c r="T219" s="215"/>
      <c r="AT219" s="209" t="s">
        <v>163</v>
      </c>
      <c r="AU219" s="209" t="s">
        <v>89</v>
      </c>
      <c r="AV219" s="13" t="s">
        <v>89</v>
      </c>
      <c r="AW219" s="13" t="s">
        <v>42</v>
      </c>
      <c r="AX219" s="13" t="s">
        <v>82</v>
      </c>
      <c r="AY219" s="209" t="s">
        <v>152</v>
      </c>
    </row>
    <row r="220" spans="2:65" s="13" customFormat="1">
      <c r="B220" s="208"/>
      <c r="D220" s="196" t="s">
        <v>163</v>
      </c>
      <c r="E220" s="209" t="s">
        <v>5</v>
      </c>
      <c r="F220" s="210" t="s">
        <v>1638</v>
      </c>
      <c r="H220" s="211">
        <v>83.772000000000006</v>
      </c>
      <c r="I220" s="212"/>
      <c r="L220" s="208"/>
      <c r="M220" s="213"/>
      <c r="N220" s="214"/>
      <c r="O220" s="214"/>
      <c r="P220" s="214"/>
      <c r="Q220" s="214"/>
      <c r="R220" s="214"/>
      <c r="S220" s="214"/>
      <c r="T220" s="215"/>
      <c r="AT220" s="209" t="s">
        <v>163</v>
      </c>
      <c r="AU220" s="209" t="s">
        <v>89</v>
      </c>
      <c r="AV220" s="13" t="s">
        <v>89</v>
      </c>
      <c r="AW220" s="13" t="s">
        <v>42</v>
      </c>
      <c r="AX220" s="13" t="s">
        <v>82</v>
      </c>
      <c r="AY220" s="209" t="s">
        <v>152</v>
      </c>
    </row>
    <row r="221" spans="2:65" s="13" customFormat="1" ht="27">
      <c r="B221" s="208"/>
      <c r="D221" s="196" t="s">
        <v>163</v>
      </c>
      <c r="E221" s="209" t="s">
        <v>5</v>
      </c>
      <c r="F221" s="210" t="s">
        <v>1639</v>
      </c>
      <c r="H221" s="211">
        <v>111.36</v>
      </c>
      <c r="I221" s="212"/>
      <c r="L221" s="208"/>
      <c r="M221" s="213"/>
      <c r="N221" s="214"/>
      <c r="O221" s="214"/>
      <c r="P221" s="214"/>
      <c r="Q221" s="214"/>
      <c r="R221" s="214"/>
      <c r="S221" s="214"/>
      <c r="T221" s="215"/>
      <c r="AT221" s="209" t="s">
        <v>163</v>
      </c>
      <c r="AU221" s="209" t="s">
        <v>89</v>
      </c>
      <c r="AV221" s="13" t="s">
        <v>89</v>
      </c>
      <c r="AW221" s="13" t="s">
        <v>42</v>
      </c>
      <c r="AX221" s="13" t="s">
        <v>82</v>
      </c>
      <c r="AY221" s="209" t="s">
        <v>152</v>
      </c>
    </row>
    <row r="222" spans="2:65" s="13" customFormat="1">
      <c r="B222" s="208"/>
      <c r="D222" s="196" t="s">
        <v>163</v>
      </c>
      <c r="E222" s="209" t="s">
        <v>5</v>
      </c>
      <c r="F222" s="210" t="s">
        <v>1640</v>
      </c>
      <c r="H222" s="211">
        <v>28.26</v>
      </c>
      <c r="I222" s="212"/>
      <c r="L222" s="208"/>
      <c r="M222" s="213"/>
      <c r="N222" s="214"/>
      <c r="O222" s="214"/>
      <c r="P222" s="214"/>
      <c r="Q222" s="214"/>
      <c r="R222" s="214"/>
      <c r="S222" s="214"/>
      <c r="T222" s="215"/>
      <c r="AT222" s="209" t="s">
        <v>163</v>
      </c>
      <c r="AU222" s="209" t="s">
        <v>89</v>
      </c>
      <c r="AV222" s="13" t="s">
        <v>89</v>
      </c>
      <c r="AW222" s="13" t="s">
        <v>42</v>
      </c>
      <c r="AX222" s="13" t="s">
        <v>82</v>
      </c>
      <c r="AY222" s="209" t="s">
        <v>152</v>
      </c>
    </row>
    <row r="223" spans="2:65" s="13" customFormat="1" ht="27">
      <c r="B223" s="208"/>
      <c r="D223" s="196" t="s">
        <v>163</v>
      </c>
      <c r="E223" s="209" t="s">
        <v>5</v>
      </c>
      <c r="F223" s="210" t="s">
        <v>1642</v>
      </c>
      <c r="H223" s="211">
        <v>40.680999999999997</v>
      </c>
      <c r="I223" s="212"/>
      <c r="L223" s="208"/>
      <c r="M223" s="213"/>
      <c r="N223" s="214"/>
      <c r="O223" s="214"/>
      <c r="P223" s="214"/>
      <c r="Q223" s="214"/>
      <c r="R223" s="214"/>
      <c r="S223" s="214"/>
      <c r="T223" s="215"/>
      <c r="AT223" s="209" t="s">
        <v>163</v>
      </c>
      <c r="AU223" s="209" t="s">
        <v>89</v>
      </c>
      <c r="AV223" s="13" t="s">
        <v>89</v>
      </c>
      <c r="AW223" s="13" t="s">
        <v>42</v>
      </c>
      <c r="AX223" s="13" t="s">
        <v>82</v>
      </c>
      <c r="AY223" s="209" t="s">
        <v>152</v>
      </c>
    </row>
    <row r="224" spans="2:65" s="13" customFormat="1">
      <c r="B224" s="208"/>
      <c r="D224" s="196" t="s">
        <v>163</v>
      </c>
      <c r="E224" s="209" t="s">
        <v>5</v>
      </c>
      <c r="F224" s="210" t="s">
        <v>1656</v>
      </c>
      <c r="H224" s="211">
        <v>-29.728999999999999</v>
      </c>
      <c r="I224" s="212"/>
      <c r="L224" s="208"/>
      <c r="M224" s="213"/>
      <c r="N224" s="214"/>
      <c r="O224" s="214"/>
      <c r="P224" s="214"/>
      <c r="Q224" s="214"/>
      <c r="R224" s="214"/>
      <c r="S224" s="214"/>
      <c r="T224" s="215"/>
      <c r="AT224" s="209" t="s">
        <v>163</v>
      </c>
      <c r="AU224" s="209" t="s">
        <v>89</v>
      </c>
      <c r="AV224" s="13" t="s">
        <v>89</v>
      </c>
      <c r="AW224" s="13" t="s">
        <v>42</v>
      </c>
      <c r="AX224" s="13" t="s">
        <v>82</v>
      </c>
      <c r="AY224" s="209" t="s">
        <v>152</v>
      </c>
    </row>
    <row r="225" spans="2:65" s="15" customFormat="1">
      <c r="B225" s="224"/>
      <c r="D225" s="225" t="s">
        <v>163</v>
      </c>
      <c r="E225" s="226" t="s">
        <v>5</v>
      </c>
      <c r="F225" s="227" t="s">
        <v>170</v>
      </c>
      <c r="H225" s="228">
        <v>274.86799999999999</v>
      </c>
      <c r="I225" s="229"/>
      <c r="L225" s="224"/>
      <c r="M225" s="230"/>
      <c r="N225" s="231"/>
      <c r="O225" s="231"/>
      <c r="P225" s="231"/>
      <c r="Q225" s="231"/>
      <c r="R225" s="231"/>
      <c r="S225" s="231"/>
      <c r="T225" s="232"/>
      <c r="AT225" s="233" t="s">
        <v>163</v>
      </c>
      <c r="AU225" s="233" t="s">
        <v>89</v>
      </c>
      <c r="AV225" s="15" t="s">
        <v>159</v>
      </c>
      <c r="AW225" s="15" t="s">
        <v>42</v>
      </c>
      <c r="AX225" s="15" t="s">
        <v>45</v>
      </c>
      <c r="AY225" s="233" t="s">
        <v>152</v>
      </c>
    </row>
    <row r="226" spans="2:65" s="1" customFormat="1" ht="22.5" customHeight="1">
      <c r="B226" s="183"/>
      <c r="C226" s="184" t="s">
        <v>265</v>
      </c>
      <c r="D226" s="184" t="s">
        <v>154</v>
      </c>
      <c r="E226" s="185" t="s">
        <v>1660</v>
      </c>
      <c r="F226" s="186" t="s">
        <v>1661</v>
      </c>
      <c r="G226" s="187" t="s">
        <v>247</v>
      </c>
      <c r="H226" s="188">
        <v>60.851999999999997</v>
      </c>
      <c r="I226" s="189"/>
      <c r="J226" s="190">
        <f>ROUND(I226*H226,2)</f>
        <v>0</v>
      </c>
      <c r="K226" s="186" t="s">
        <v>158</v>
      </c>
      <c r="L226" s="43"/>
      <c r="M226" s="191" t="s">
        <v>5</v>
      </c>
      <c r="N226" s="192" t="s">
        <v>53</v>
      </c>
      <c r="O226" s="44"/>
      <c r="P226" s="193">
        <f>O226*H226</f>
        <v>0</v>
      </c>
      <c r="Q226" s="193">
        <v>2.0000000000000001E-4</v>
      </c>
      <c r="R226" s="193">
        <f>Q226*H226</f>
        <v>1.21704E-2</v>
      </c>
      <c r="S226" s="193">
        <v>0</v>
      </c>
      <c r="T226" s="194">
        <f>S226*H226</f>
        <v>0</v>
      </c>
      <c r="AR226" s="25" t="s">
        <v>159</v>
      </c>
      <c r="AT226" s="25" t="s">
        <v>154</v>
      </c>
      <c r="AU226" s="25" t="s">
        <v>89</v>
      </c>
      <c r="AY226" s="25" t="s">
        <v>152</v>
      </c>
      <c r="BE226" s="195">
        <f>IF(N226="základní",J226,0)</f>
        <v>0</v>
      </c>
      <c r="BF226" s="195">
        <f>IF(N226="snížená",J226,0)</f>
        <v>0</v>
      </c>
      <c r="BG226" s="195">
        <f>IF(N226="zákl. přenesená",J226,0)</f>
        <v>0</v>
      </c>
      <c r="BH226" s="195">
        <f>IF(N226="sníž. přenesená",J226,0)</f>
        <v>0</v>
      </c>
      <c r="BI226" s="195">
        <f>IF(N226="nulová",J226,0)</f>
        <v>0</v>
      </c>
      <c r="BJ226" s="25" t="s">
        <v>45</v>
      </c>
      <c r="BK226" s="195">
        <f>ROUND(I226*H226,2)</f>
        <v>0</v>
      </c>
      <c r="BL226" s="25" t="s">
        <v>159</v>
      </c>
      <c r="BM226" s="25" t="s">
        <v>1662</v>
      </c>
    </row>
    <row r="227" spans="2:65" s="12" customFormat="1">
      <c r="B227" s="200"/>
      <c r="D227" s="196" t="s">
        <v>163</v>
      </c>
      <c r="E227" s="201" t="s">
        <v>5</v>
      </c>
      <c r="F227" s="202" t="s">
        <v>540</v>
      </c>
      <c r="H227" s="203" t="s">
        <v>5</v>
      </c>
      <c r="I227" s="204"/>
      <c r="L227" s="200"/>
      <c r="M227" s="205"/>
      <c r="N227" s="206"/>
      <c r="O227" s="206"/>
      <c r="P227" s="206"/>
      <c r="Q227" s="206"/>
      <c r="R227" s="206"/>
      <c r="S227" s="206"/>
      <c r="T227" s="207"/>
      <c r="AT227" s="203" t="s">
        <v>163</v>
      </c>
      <c r="AU227" s="203" t="s">
        <v>89</v>
      </c>
      <c r="AV227" s="12" t="s">
        <v>45</v>
      </c>
      <c r="AW227" s="12" t="s">
        <v>42</v>
      </c>
      <c r="AX227" s="12" t="s">
        <v>82</v>
      </c>
      <c r="AY227" s="203" t="s">
        <v>152</v>
      </c>
    </row>
    <row r="228" spans="2:65" s="12" customFormat="1">
      <c r="B228" s="200"/>
      <c r="D228" s="196" t="s">
        <v>163</v>
      </c>
      <c r="E228" s="201" t="s">
        <v>5</v>
      </c>
      <c r="F228" s="202" t="s">
        <v>1574</v>
      </c>
      <c r="H228" s="203" t="s">
        <v>5</v>
      </c>
      <c r="I228" s="204"/>
      <c r="L228" s="200"/>
      <c r="M228" s="205"/>
      <c r="N228" s="206"/>
      <c r="O228" s="206"/>
      <c r="P228" s="206"/>
      <c r="Q228" s="206"/>
      <c r="R228" s="206"/>
      <c r="S228" s="206"/>
      <c r="T228" s="207"/>
      <c r="AT228" s="203" t="s">
        <v>163</v>
      </c>
      <c r="AU228" s="203" t="s">
        <v>89</v>
      </c>
      <c r="AV228" s="12" t="s">
        <v>45</v>
      </c>
      <c r="AW228" s="12" t="s">
        <v>42</v>
      </c>
      <c r="AX228" s="12" t="s">
        <v>82</v>
      </c>
      <c r="AY228" s="203" t="s">
        <v>152</v>
      </c>
    </row>
    <row r="229" spans="2:65" s="12" customFormat="1">
      <c r="B229" s="200"/>
      <c r="D229" s="196" t="s">
        <v>163</v>
      </c>
      <c r="E229" s="201" t="s">
        <v>5</v>
      </c>
      <c r="F229" s="202" t="s">
        <v>1575</v>
      </c>
      <c r="H229" s="203" t="s">
        <v>5</v>
      </c>
      <c r="I229" s="204"/>
      <c r="L229" s="200"/>
      <c r="M229" s="205"/>
      <c r="N229" s="206"/>
      <c r="O229" s="206"/>
      <c r="P229" s="206"/>
      <c r="Q229" s="206"/>
      <c r="R229" s="206"/>
      <c r="S229" s="206"/>
      <c r="T229" s="207"/>
      <c r="AT229" s="203" t="s">
        <v>163</v>
      </c>
      <c r="AU229" s="203" t="s">
        <v>89</v>
      </c>
      <c r="AV229" s="12" t="s">
        <v>45</v>
      </c>
      <c r="AW229" s="12" t="s">
        <v>42</v>
      </c>
      <c r="AX229" s="12" t="s">
        <v>82</v>
      </c>
      <c r="AY229" s="203" t="s">
        <v>152</v>
      </c>
    </row>
    <row r="230" spans="2:65" s="13" customFormat="1">
      <c r="B230" s="208"/>
      <c r="D230" s="196" t="s">
        <v>163</v>
      </c>
      <c r="E230" s="209" t="s">
        <v>5</v>
      </c>
      <c r="F230" s="210" t="s">
        <v>1663</v>
      </c>
      <c r="H230" s="211">
        <v>15.54</v>
      </c>
      <c r="I230" s="212"/>
      <c r="L230" s="208"/>
      <c r="M230" s="213"/>
      <c r="N230" s="214"/>
      <c r="O230" s="214"/>
      <c r="P230" s="214"/>
      <c r="Q230" s="214"/>
      <c r="R230" s="214"/>
      <c r="S230" s="214"/>
      <c r="T230" s="215"/>
      <c r="AT230" s="209" t="s">
        <v>163</v>
      </c>
      <c r="AU230" s="209" t="s">
        <v>89</v>
      </c>
      <c r="AV230" s="13" t="s">
        <v>89</v>
      </c>
      <c r="AW230" s="13" t="s">
        <v>42</v>
      </c>
      <c r="AX230" s="13" t="s">
        <v>82</v>
      </c>
      <c r="AY230" s="209" t="s">
        <v>152</v>
      </c>
    </row>
    <row r="231" spans="2:65" s="13" customFormat="1">
      <c r="B231" s="208"/>
      <c r="D231" s="196" t="s">
        <v>163</v>
      </c>
      <c r="E231" s="209" t="s">
        <v>5</v>
      </c>
      <c r="F231" s="210" t="s">
        <v>1664</v>
      </c>
      <c r="H231" s="211">
        <v>31.152000000000001</v>
      </c>
      <c r="I231" s="212"/>
      <c r="L231" s="208"/>
      <c r="M231" s="213"/>
      <c r="N231" s="214"/>
      <c r="O231" s="214"/>
      <c r="P231" s="214"/>
      <c r="Q231" s="214"/>
      <c r="R231" s="214"/>
      <c r="S231" s="214"/>
      <c r="T231" s="215"/>
      <c r="AT231" s="209" t="s">
        <v>163</v>
      </c>
      <c r="AU231" s="209" t="s">
        <v>89</v>
      </c>
      <c r="AV231" s="13" t="s">
        <v>89</v>
      </c>
      <c r="AW231" s="13" t="s">
        <v>42</v>
      </c>
      <c r="AX231" s="13" t="s">
        <v>82</v>
      </c>
      <c r="AY231" s="209" t="s">
        <v>152</v>
      </c>
    </row>
    <row r="232" spans="2:65" s="13" customFormat="1">
      <c r="B232" s="208"/>
      <c r="D232" s="196" t="s">
        <v>163</v>
      </c>
      <c r="E232" s="209" t="s">
        <v>5</v>
      </c>
      <c r="F232" s="210" t="s">
        <v>1665</v>
      </c>
      <c r="H232" s="211">
        <v>1.92</v>
      </c>
      <c r="I232" s="212"/>
      <c r="L232" s="208"/>
      <c r="M232" s="213"/>
      <c r="N232" s="214"/>
      <c r="O232" s="214"/>
      <c r="P232" s="214"/>
      <c r="Q232" s="214"/>
      <c r="R232" s="214"/>
      <c r="S232" s="214"/>
      <c r="T232" s="215"/>
      <c r="AT232" s="209" t="s">
        <v>163</v>
      </c>
      <c r="AU232" s="209" t="s">
        <v>89</v>
      </c>
      <c r="AV232" s="13" t="s">
        <v>89</v>
      </c>
      <c r="AW232" s="13" t="s">
        <v>42</v>
      </c>
      <c r="AX232" s="13" t="s">
        <v>82</v>
      </c>
      <c r="AY232" s="209" t="s">
        <v>152</v>
      </c>
    </row>
    <row r="233" spans="2:65" s="13" customFormat="1">
      <c r="B233" s="208"/>
      <c r="D233" s="196" t="s">
        <v>163</v>
      </c>
      <c r="E233" s="209" t="s">
        <v>5</v>
      </c>
      <c r="F233" s="210" t="s">
        <v>1666</v>
      </c>
      <c r="H233" s="211">
        <v>5.76</v>
      </c>
      <c r="I233" s="212"/>
      <c r="L233" s="208"/>
      <c r="M233" s="213"/>
      <c r="N233" s="214"/>
      <c r="O233" s="214"/>
      <c r="P233" s="214"/>
      <c r="Q233" s="214"/>
      <c r="R233" s="214"/>
      <c r="S233" s="214"/>
      <c r="T233" s="215"/>
      <c r="AT233" s="209" t="s">
        <v>163</v>
      </c>
      <c r="AU233" s="209" t="s">
        <v>89</v>
      </c>
      <c r="AV233" s="13" t="s">
        <v>89</v>
      </c>
      <c r="AW233" s="13" t="s">
        <v>42</v>
      </c>
      <c r="AX233" s="13" t="s">
        <v>82</v>
      </c>
      <c r="AY233" s="209" t="s">
        <v>152</v>
      </c>
    </row>
    <row r="234" spans="2:65" s="13" customFormat="1">
      <c r="B234" s="208"/>
      <c r="D234" s="196" t="s">
        <v>163</v>
      </c>
      <c r="E234" s="209" t="s">
        <v>5</v>
      </c>
      <c r="F234" s="210" t="s">
        <v>1667</v>
      </c>
      <c r="H234" s="211">
        <v>2.16</v>
      </c>
      <c r="I234" s="212"/>
      <c r="L234" s="208"/>
      <c r="M234" s="213"/>
      <c r="N234" s="214"/>
      <c r="O234" s="214"/>
      <c r="P234" s="214"/>
      <c r="Q234" s="214"/>
      <c r="R234" s="214"/>
      <c r="S234" s="214"/>
      <c r="T234" s="215"/>
      <c r="AT234" s="209" t="s">
        <v>163</v>
      </c>
      <c r="AU234" s="209" t="s">
        <v>89</v>
      </c>
      <c r="AV234" s="13" t="s">
        <v>89</v>
      </c>
      <c r="AW234" s="13" t="s">
        <v>42</v>
      </c>
      <c r="AX234" s="13" t="s">
        <v>82</v>
      </c>
      <c r="AY234" s="209" t="s">
        <v>152</v>
      </c>
    </row>
    <row r="235" spans="2:65" s="13" customFormat="1">
      <c r="B235" s="208"/>
      <c r="D235" s="196" t="s">
        <v>163</v>
      </c>
      <c r="E235" s="209" t="s">
        <v>5</v>
      </c>
      <c r="F235" s="210" t="s">
        <v>1668</v>
      </c>
      <c r="H235" s="211">
        <v>4.32</v>
      </c>
      <c r="I235" s="212"/>
      <c r="L235" s="208"/>
      <c r="M235" s="213"/>
      <c r="N235" s="214"/>
      <c r="O235" s="214"/>
      <c r="P235" s="214"/>
      <c r="Q235" s="214"/>
      <c r="R235" s="214"/>
      <c r="S235" s="214"/>
      <c r="T235" s="215"/>
      <c r="AT235" s="209" t="s">
        <v>163</v>
      </c>
      <c r="AU235" s="209" t="s">
        <v>89</v>
      </c>
      <c r="AV235" s="13" t="s">
        <v>89</v>
      </c>
      <c r="AW235" s="13" t="s">
        <v>42</v>
      </c>
      <c r="AX235" s="13" t="s">
        <v>82</v>
      </c>
      <c r="AY235" s="209" t="s">
        <v>152</v>
      </c>
    </row>
    <row r="236" spans="2:65" s="15" customFormat="1">
      <c r="B236" s="224"/>
      <c r="D236" s="225" t="s">
        <v>163</v>
      </c>
      <c r="E236" s="226" t="s">
        <v>5</v>
      </c>
      <c r="F236" s="227" t="s">
        <v>170</v>
      </c>
      <c r="H236" s="228">
        <v>60.851999999999997</v>
      </c>
      <c r="I236" s="229"/>
      <c r="L236" s="224"/>
      <c r="M236" s="230"/>
      <c r="N236" s="231"/>
      <c r="O236" s="231"/>
      <c r="P236" s="231"/>
      <c r="Q236" s="231"/>
      <c r="R236" s="231"/>
      <c r="S236" s="231"/>
      <c r="T236" s="232"/>
      <c r="AT236" s="233" t="s">
        <v>163</v>
      </c>
      <c r="AU236" s="233" t="s">
        <v>89</v>
      </c>
      <c r="AV236" s="15" t="s">
        <v>159</v>
      </c>
      <c r="AW236" s="15" t="s">
        <v>42</v>
      </c>
      <c r="AX236" s="15" t="s">
        <v>45</v>
      </c>
      <c r="AY236" s="233" t="s">
        <v>152</v>
      </c>
    </row>
    <row r="237" spans="2:65" s="1" customFormat="1" ht="31.5" customHeight="1">
      <c r="B237" s="183"/>
      <c r="C237" s="184" t="s">
        <v>272</v>
      </c>
      <c r="D237" s="184" t="s">
        <v>154</v>
      </c>
      <c r="E237" s="185" t="s">
        <v>1669</v>
      </c>
      <c r="F237" s="186" t="s">
        <v>1670</v>
      </c>
      <c r="G237" s="187" t="s">
        <v>247</v>
      </c>
      <c r="H237" s="188">
        <v>1533.038</v>
      </c>
      <c r="I237" s="189"/>
      <c r="J237" s="190">
        <f>ROUND(I237*H237,2)</f>
        <v>0</v>
      </c>
      <c r="K237" s="186" t="s">
        <v>158</v>
      </c>
      <c r="L237" s="43"/>
      <c r="M237" s="191" t="s">
        <v>5</v>
      </c>
      <c r="N237" s="192" t="s">
        <v>53</v>
      </c>
      <c r="O237" s="44"/>
      <c r="P237" s="193">
        <f>O237*H237</f>
        <v>0</v>
      </c>
      <c r="Q237" s="193">
        <v>7.3499999999999998E-3</v>
      </c>
      <c r="R237" s="193">
        <f>Q237*H237</f>
        <v>11.267829299999999</v>
      </c>
      <c r="S237" s="193">
        <v>0</v>
      </c>
      <c r="T237" s="194">
        <f>S237*H237</f>
        <v>0</v>
      </c>
      <c r="AR237" s="25" t="s">
        <v>159</v>
      </c>
      <c r="AT237" s="25" t="s">
        <v>154</v>
      </c>
      <c r="AU237" s="25" t="s">
        <v>89</v>
      </c>
      <c r="AY237" s="25" t="s">
        <v>152</v>
      </c>
      <c r="BE237" s="195">
        <f>IF(N237="základní",J237,0)</f>
        <v>0</v>
      </c>
      <c r="BF237" s="195">
        <f>IF(N237="snížená",J237,0)</f>
        <v>0</v>
      </c>
      <c r="BG237" s="195">
        <f>IF(N237="zákl. přenesená",J237,0)</f>
        <v>0</v>
      </c>
      <c r="BH237" s="195">
        <f>IF(N237="sníž. přenesená",J237,0)</f>
        <v>0</v>
      </c>
      <c r="BI237" s="195">
        <f>IF(N237="nulová",J237,0)</f>
        <v>0</v>
      </c>
      <c r="BJ237" s="25" t="s">
        <v>45</v>
      </c>
      <c r="BK237" s="195">
        <f>ROUND(I237*H237,2)</f>
        <v>0</v>
      </c>
      <c r="BL237" s="25" t="s">
        <v>159</v>
      </c>
      <c r="BM237" s="25" t="s">
        <v>1671</v>
      </c>
    </row>
    <row r="238" spans="2:65" s="12" customFormat="1">
      <c r="B238" s="200"/>
      <c r="D238" s="196" t="s">
        <v>163</v>
      </c>
      <c r="E238" s="201" t="s">
        <v>5</v>
      </c>
      <c r="F238" s="202" t="s">
        <v>540</v>
      </c>
      <c r="H238" s="203" t="s">
        <v>5</v>
      </c>
      <c r="I238" s="204"/>
      <c r="L238" s="200"/>
      <c r="M238" s="205"/>
      <c r="N238" s="206"/>
      <c r="O238" s="206"/>
      <c r="P238" s="206"/>
      <c r="Q238" s="206"/>
      <c r="R238" s="206"/>
      <c r="S238" s="206"/>
      <c r="T238" s="207"/>
      <c r="AT238" s="203" t="s">
        <v>163</v>
      </c>
      <c r="AU238" s="203" t="s">
        <v>89</v>
      </c>
      <c r="AV238" s="12" t="s">
        <v>45</v>
      </c>
      <c r="AW238" s="12" t="s">
        <v>42</v>
      </c>
      <c r="AX238" s="12" t="s">
        <v>82</v>
      </c>
      <c r="AY238" s="203" t="s">
        <v>152</v>
      </c>
    </row>
    <row r="239" spans="2:65" s="12" customFormat="1">
      <c r="B239" s="200"/>
      <c r="D239" s="196" t="s">
        <v>163</v>
      </c>
      <c r="E239" s="201" t="s">
        <v>5</v>
      </c>
      <c r="F239" s="202" t="s">
        <v>1574</v>
      </c>
      <c r="H239" s="203" t="s">
        <v>5</v>
      </c>
      <c r="I239" s="204"/>
      <c r="L239" s="200"/>
      <c r="M239" s="205"/>
      <c r="N239" s="206"/>
      <c r="O239" s="206"/>
      <c r="P239" s="206"/>
      <c r="Q239" s="206"/>
      <c r="R239" s="206"/>
      <c r="S239" s="206"/>
      <c r="T239" s="207"/>
      <c r="AT239" s="203" t="s">
        <v>163</v>
      </c>
      <c r="AU239" s="203" t="s">
        <v>89</v>
      </c>
      <c r="AV239" s="12" t="s">
        <v>45</v>
      </c>
      <c r="AW239" s="12" t="s">
        <v>42</v>
      </c>
      <c r="AX239" s="12" t="s">
        <v>82</v>
      </c>
      <c r="AY239" s="203" t="s">
        <v>152</v>
      </c>
    </row>
    <row r="240" spans="2:65" s="12" customFormat="1">
      <c r="B240" s="200"/>
      <c r="D240" s="196" t="s">
        <v>163</v>
      </c>
      <c r="E240" s="201" t="s">
        <v>5</v>
      </c>
      <c r="F240" s="202" t="s">
        <v>1575</v>
      </c>
      <c r="H240" s="203" t="s">
        <v>5</v>
      </c>
      <c r="I240" s="204"/>
      <c r="L240" s="200"/>
      <c r="M240" s="205"/>
      <c r="N240" s="206"/>
      <c r="O240" s="206"/>
      <c r="P240" s="206"/>
      <c r="Q240" s="206"/>
      <c r="R240" s="206"/>
      <c r="S240" s="206"/>
      <c r="T240" s="207"/>
      <c r="AT240" s="203" t="s">
        <v>163</v>
      </c>
      <c r="AU240" s="203" t="s">
        <v>89</v>
      </c>
      <c r="AV240" s="12" t="s">
        <v>45</v>
      </c>
      <c r="AW240" s="12" t="s">
        <v>42</v>
      </c>
      <c r="AX240" s="12" t="s">
        <v>82</v>
      </c>
      <c r="AY240" s="203" t="s">
        <v>152</v>
      </c>
    </row>
    <row r="241" spans="2:51" s="13" customFormat="1">
      <c r="B241" s="208"/>
      <c r="D241" s="196" t="s">
        <v>163</v>
      </c>
      <c r="E241" s="209" t="s">
        <v>5</v>
      </c>
      <c r="F241" s="210" t="s">
        <v>1663</v>
      </c>
      <c r="H241" s="211">
        <v>15.54</v>
      </c>
      <c r="I241" s="212"/>
      <c r="L241" s="208"/>
      <c r="M241" s="213"/>
      <c r="N241" s="214"/>
      <c r="O241" s="214"/>
      <c r="P241" s="214"/>
      <c r="Q241" s="214"/>
      <c r="R241" s="214"/>
      <c r="S241" s="214"/>
      <c r="T241" s="215"/>
      <c r="AT241" s="209" t="s">
        <v>163</v>
      </c>
      <c r="AU241" s="209" t="s">
        <v>89</v>
      </c>
      <c r="AV241" s="13" t="s">
        <v>89</v>
      </c>
      <c r="AW241" s="13" t="s">
        <v>42</v>
      </c>
      <c r="AX241" s="13" t="s">
        <v>82</v>
      </c>
      <c r="AY241" s="209" t="s">
        <v>152</v>
      </c>
    </row>
    <row r="242" spans="2:51" s="13" customFormat="1">
      <c r="B242" s="208"/>
      <c r="D242" s="196" t="s">
        <v>163</v>
      </c>
      <c r="E242" s="209" t="s">
        <v>5</v>
      </c>
      <c r="F242" s="210" t="s">
        <v>1664</v>
      </c>
      <c r="H242" s="211">
        <v>31.152000000000001</v>
      </c>
      <c r="I242" s="212"/>
      <c r="L242" s="208"/>
      <c r="M242" s="213"/>
      <c r="N242" s="214"/>
      <c r="O242" s="214"/>
      <c r="P242" s="214"/>
      <c r="Q242" s="214"/>
      <c r="R242" s="214"/>
      <c r="S242" s="214"/>
      <c r="T242" s="215"/>
      <c r="AT242" s="209" t="s">
        <v>163</v>
      </c>
      <c r="AU242" s="209" t="s">
        <v>89</v>
      </c>
      <c r="AV242" s="13" t="s">
        <v>89</v>
      </c>
      <c r="AW242" s="13" t="s">
        <v>42</v>
      </c>
      <c r="AX242" s="13" t="s">
        <v>82</v>
      </c>
      <c r="AY242" s="209" t="s">
        <v>152</v>
      </c>
    </row>
    <row r="243" spans="2:51" s="13" customFormat="1">
      <c r="B243" s="208"/>
      <c r="D243" s="196" t="s">
        <v>163</v>
      </c>
      <c r="E243" s="209" t="s">
        <v>5</v>
      </c>
      <c r="F243" s="210" t="s">
        <v>1665</v>
      </c>
      <c r="H243" s="211">
        <v>1.92</v>
      </c>
      <c r="I243" s="212"/>
      <c r="L243" s="208"/>
      <c r="M243" s="213"/>
      <c r="N243" s="214"/>
      <c r="O243" s="214"/>
      <c r="P243" s="214"/>
      <c r="Q243" s="214"/>
      <c r="R243" s="214"/>
      <c r="S243" s="214"/>
      <c r="T243" s="215"/>
      <c r="AT243" s="209" t="s">
        <v>163</v>
      </c>
      <c r="AU243" s="209" t="s">
        <v>89</v>
      </c>
      <c r="AV243" s="13" t="s">
        <v>89</v>
      </c>
      <c r="AW243" s="13" t="s">
        <v>42</v>
      </c>
      <c r="AX243" s="13" t="s">
        <v>82</v>
      </c>
      <c r="AY243" s="209" t="s">
        <v>152</v>
      </c>
    </row>
    <row r="244" spans="2:51" s="13" customFormat="1">
      <c r="B244" s="208"/>
      <c r="D244" s="196" t="s">
        <v>163</v>
      </c>
      <c r="E244" s="209" t="s">
        <v>5</v>
      </c>
      <c r="F244" s="210" t="s">
        <v>1666</v>
      </c>
      <c r="H244" s="211">
        <v>5.76</v>
      </c>
      <c r="I244" s="212"/>
      <c r="L244" s="208"/>
      <c r="M244" s="213"/>
      <c r="N244" s="214"/>
      <c r="O244" s="214"/>
      <c r="P244" s="214"/>
      <c r="Q244" s="214"/>
      <c r="R244" s="214"/>
      <c r="S244" s="214"/>
      <c r="T244" s="215"/>
      <c r="AT244" s="209" t="s">
        <v>163</v>
      </c>
      <c r="AU244" s="209" t="s">
        <v>89</v>
      </c>
      <c r="AV244" s="13" t="s">
        <v>89</v>
      </c>
      <c r="AW244" s="13" t="s">
        <v>42</v>
      </c>
      <c r="AX244" s="13" t="s">
        <v>82</v>
      </c>
      <c r="AY244" s="209" t="s">
        <v>152</v>
      </c>
    </row>
    <row r="245" spans="2:51" s="13" customFormat="1">
      <c r="B245" s="208"/>
      <c r="D245" s="196" t="s">
        <v>163</v>
      </c>
      <c r="E245" s="209" t="s">
        <v>5</v>
      </c>
      <c r="F245" s="210" t="s">
        <v>1667</v>
      </c>
      <c r="H245" s="211">
        <v>2.16</v>
      </c>
      <c r="I245" s="212"/>
      <c r="L245" s="208"/>
      <c r="M245" s="213"/>
      <c r="N245" s="214"/>
      <c r="O245" s="214"/>
      <c r="P245" s="214"/>
      <c r="Q245" s="214"/>
      <c r="R245" s="214"/>
      <c r="S245" s="214"/>
      <c r="T245" s="215"/>
      <c r="AT245" s="209" t="s">
        <v>163</v>
      </c>
      <c r="AU245" s="209" t="s">
        <v>89</v>
      </c>
      <c r="AV245" s="13" t="s">
        <v>89</v>
      </c>
      <c r="AW245" s="13" t="s">
        <v>42</v>
      </c>
      <c r="AX245" s="13" t="s">
        <v>82</v>
      </c>
      <c r="AY245" s="209" t="s">
        <v>152</v>
      </c>
    </row>
    <row r="246" spans="2:51" s="13" customFormat="1">
      <c r="B246" s="208"/>
      <c r="D246" s="196" t="s">
        <v>163</v>
      </c>
      <c r="E246" s="209" t="s">
        <v>5</v>
      </c>
      <c r="F246" s="210" t="s">
        <v>1668</v>
      </c>
      <c r="H246" s="211">
        <v>4.32</v>
      </c>
      <c r="I246" s="212"/>
      <c r="L246" s="208"/>
      <c r="M246" s="213"/>
      <c r="N246" s="214"/>
      <c r="O246" s="214"/>
      <c r="P246" s="214"/>
      <c r="Q246" s="214"/>
      <c r="R246" s="214"/>
      <c r="S246" s="214"/>
      <c r="T246" s="215"/>
      <c r="AT246" s="209" t="s">
        <v>163</v>
      </c>
      <c r="AU246" s="209" t="s">
        <v>89</v>
      </c>
      <c r="AV246" s="13" t="s">
        <v>89</v>
      </c>
      <c r="AW246" s="13" t="s">
        <v>42</v>
      </c>
      <c r="AX246" s="13" t="s">
        <v>82</v>
      </c>
      <c r="AY246" s="209" t="s">
        <v>152</v>
      </c>
    </row>
    <row r="247" spans="2:51" s="14" customFormat="1">
      <c r="B247" s="216"/>
      <c r="D247" s="196" t="s">
        <v>163</v>
      </c>
      <c r="E247" s="217" t="s">
        <v>5</v>
      </c>
      <c r="F247" s="218" t="s">
        <v>1672</v>
      </c>
      <c r="H247" s="219">
        <v>60.851999999999997</v>
      </c>
      <c r="I247" s="220"/>
      <c r="L247" s="216"/>
      <c r="M247" s="221"/>
      <c r="N247" s="222"/>
      <c r="O247" s="222"/>
      <c r="P247" s="222"/>
      <c r="Q247" s="222"/>
      <c r="R247" s="222"/>
      <c r="S247" s="222"/>
      <c r="T247" s="223"/>
      <c r="AT247" s="217" t="s">
        <v>163</v>
      </c>
      <c r="AU247" s="217" t="s">
        <v>89</v>
      </c>
      <c r="AV247" s="14" t="s">
        <v>169</v>
      </c>
      <c r="AW247" s="14" t="s">
        <v>42</v>
      </c>
      <c r="AX247" s="14" t="s">
        <v>82</v>
      </c>
      <c r="AY247" s="217" t="s">
        <v>152</v>
      </c>
    </row>
    <row r="248" spans="2:51" s="12" customFormat="1">
      <c r="B248" s="200"/>
      <c r="D248" s="196" t="s">
        <v>163</v>
      </c>
      <c r="E248" s="201" t="s">
        <v>5</v>
      </c>
      <c r="F248" s="202" t="s">
        <v>540</v>
      </c>
      <c r="H248" s="203" t="s">
        <v>5</v>
      </c>
      <c r="I248" s="204"/>
      <c r="L248" s="200"/>
      <c r="M248" s="205"/>
      <c r="N248" s="206"/>
      <c r="O248" s="206"/>
      <c r="P248" s="206"/>
      <c r="Q248" s="206"/>
      <c r="R248" s="206"/>
      <c r="S248" s="206"/>
      <c r="T248" s="207"/>
      <c r="AT248" s="203" t="s">
        <v>163</v>
      </c>
      <c r="AU248" s="203" t="s">
        <v>89</v>
      </c>
      <c r="AV248" s="12" t="s">
        <v>45</v>
      </c>
      <c r="AW248" s="12" t="s">
        <v>42</v>
      </c>
      <c r="AX248" s="12" t="s">
        <v>82</v>
      </c>
      <c r="AY248" s="203" t="s">
        <v>152</v>
      </c>
    </row>
    <row r="249" spans="2:51" s="12" customFormat="1">
      <c r="B249" s="200"/>
      <c r="D249" s="196" t="s">
        <v>163</v>
      </c>
      <c r="E249" s="201" t="s">
        <v>5</v>
      </c>
      <c r="F249" s="202" t="s">
        <v>1673</v>
      </c>
      <c r="H249" s="203" t="s">
        <v>5</v>
      </c>
      <c r="I249" s="204"/>
      <c r="L249" s="200"/>
      <c r="M249" s="205"/>
      <c r="N249" s="206"/>
      <c r="O249" s="206"/>
      <c r="P249" s="206"/>
      <c r="Q249" s="206"/>
      <c r="R249" s="206"/>
      <c r="S249" s="206"/>
      <c r="T249" s="207"/>
      <c r="AT249" s="203" t="s">
        <v>163</v>
      </c>
      <c r="AU249" s="203" t="s">
        <v>89</v>
      </c>
      <c r="AV249" s="12" t="s">
        <v>45</v>
      </c>
      <c r="AW249" s="12" t="s">
        <v>42</v>
      </c>
      <c r="AX249" s="12" t="s">
        <v>82</v>
      </c>
      <c r="AY249" s="203" t="s">
        <v>152</v>
      </c>
    </row>
    <row r="250" spans="2:51" s="12" customFormat="1">
      <c r="B250" s="200"/>
      <c r="D250" s="196" t="s">
        <v>163</v>
      </c>
      <c r="E250" s="201" t="s">
        <v>5</v>
      </c>
      <c r="F250" s="202" t="s">
        <v>1674</v>
      </c>
      <c r="H250" s="203" t="s">
        <v>5</v>
      </c>
      <c r="I250" s="204"/>
      <c r="L250" s="200"/>
      <c r="M250" s="205"/>
      <c r="N250" s="206"/>
      <c r="O250" s="206"/>
      <c r="P250" s="206"/>
      <c r="Q250" s="206"/>
      <c r="R250" s="206"/>
      <c r="S250" s="206"/>
      <c r="T250" s="207"/>
      <c r="AT250" s="203" t="s">
        <v>163</v>
      </c>
      <c r="AU250" s="203" t="s">
        <v>89</v>
      </c>
      <c r="AV250" s="12" t="s">
        <v>45</v>
      </c>
      <c r="AW250" s="12" t="s">
        <v>42</v>
      </c>
      <c r="AX250" s="12" t="s">
        <v>82</v>
      </c>
      <c r="AY250" s="203" t="s">
        <v>152</v>
      </c>
    </row>
    <row r="251" spans="2:51" s="13" customFormat="1" ht="27">
      <c r="B251" s="208"/>
      <c r="D251" s="196" t="s">
        <v>163</v>
      </c>
      <c r="E251" s="209" t="s">
        <v>5</v>
      </c>
      <c r="F251" s="210" t="s">
        <v>1675</v>
      </c>
      <c r="H251" s="211">
        <v>136.87700000000001</v>
      </c>
      <c r="I251" s="212"/>
      <c r="L251" s="208"/>
      <c r="M251" s="213"/>
      <c r="N251" s="214"/>
      <c r="O251" s="214"/>
      <c r="P251" s="214"/>
      <c r="Q251" s="214"/>
      <c r="R251" s="214"/>
      <c r="S251" s="214"/>
      <c r="T251" s="215"/>
      <c r="AT251" s="209" t="s">
        <v>163</v>
      </c>
      <c r="AU251" s="209" t="s">
        <v>89</v>
      </c>
      <c r="AV251" s="13" t="s">
        <v>89</v>
      </c>
      <c r="AW251" s="13" t="s">
        <v>42</v>
      </c>
      <c r="AX251" s="13" t="s">
        <v>82</v>
      </c>
      <c r="AY251" s="209" t="s">
        <v>152</v>
      </c>
    </row>
    <row r="252" spans="2:51" s="13" customFormat="1">
      <c r="B252" s="208"/>
      <c r="D252" s="196" t="s">
        <v>163</v>
      </c>
      <c r="E252" s="209" t="s">
        <v>5</v>
      </c>
      <c r="F252" s="210" t="s">
        <v>1676</v>
      </c>
      <c r="H252" s="211">
        <v>-11.032</v>
      </c>
      <c r="I252" s="212"/>
      <c r="L252" s="208"/>
      <c r="M252" s="213"/>
      <c r="N252" s="214"/>
      <c r="O252" s="214"/>
      <c r="P252" s="214"/>
      <c r="Q252" s="214"/>
      <c r="R252" s="214"/>
      <c r="S252" s="214"/>
      <c r="T252" s="215"/>
      <c r="AT252" s="209" t="s">
        <v>163</v>
      </c>
      <c r="AU252" s="209" t="s">
        <v>89</v>
      </c>
      <c r="AV252" s="13" t="s">
        <v>89</v>
      </c>
      <c r="AW252" s="13" t="s">
        <v>42</v>
      </c>
      <c r="AX252" s="13" t="s">
        <v>82</v>
      </c>
      <c r="AY252" s="209" t="s">
        <v>152</v>
      </c>
    </row>
    <row r="253" spans="2:51" s="13" customFormat="1">
      <c r="B253" s="208"/>
      <c r="D253" s="196" t="s">
        <v>163</v>
      </c>
      <c r="E253" s="209" t="s">
        <v>5</v>
      </c>
      <c r="F253" s="210" t="s">
        <v>1677</v>
      </c>
      <c r="H253" s="211">
        <v>-2.8570000000000002</v>
      </c>
      <c r="I253" s="212"/>
      <c r="L253" s="208"/>
      <c r="M253" s="213"/>
      <c r="N253" s="214"/>
      <c r="O253" s="214"/>
      <c r="P253" s="214"/>
      <c r="Q253" s="214"/>
      <c r="R253" s="214"/>
      <c r="S253" s="214"/>
      <c r="T253" s="215"/>
      <c r="AT253" s="209" t="s">
        <v>163</v>
      </c>
      <c r="AU253" s="209" t="s">
        <v>89</v>
      </c>
      <c r="AV253" s="13" t="s">
        <v>89</v>
      </c>
      <c r="AW253" s="13" t="s">
        <v>42</v>
      </c>
      <c r="AX253" s="13" t="s">
        <v>82</v>
      </c>
      <c r="AY253" s="209" t="s">
        <v>152</v>
      </c>
    </row>
    <row r="254" spans="2:51" s="12" customFormat="1">
      <c r="B254" s="200"/>
      <c r="D254" s="196" t="s">
        <v>163</v>
      </c>
      <c r="E254" s="201" t="s">
        <v>5</v>
      </c>
      <c r="F254" s="202" t="s">
        <v>1678</v>
      </c>
      <c r="H254" s="203" t="s">
        <v>5</v>
      </c>
      <c r="I254" s="204"/>
      <c r="L254" s="200"/>
      <c r="M254" s="205"/>
      <c r="N254" s="206"/>
      <c r="O254" s="206"/>
      <c r="P254" s="206"/>
      <c r="Q254" s="206"/>
      <c r="R254" s="206"/>
      <c r="S254" s="206"/>
      <c r="T254" s="207"/>
      <c r="AT254" s="203" t="s">
        <v>163</v>
      </c>
      <c r="AU254" s="203" t="s">
        <v>89</v>
      </c>
      <c r="AV254" s="12" t="s">
        <v>45</v>
      </c>
      <c r="AW254" s="12" t="s">
        <v>42</v>
      </c>
      <c r="AX254" s="12" t="s">
        <v>82</v>
      </c>
      <c r="AY254" s="203" t="s">
        <v>152</v>
      </c>
    </row>
    <row r="255" spans="2:51" s="13" customFormat="1">
      <c r="B255" s="208"/>
      <c r="D255" s="196" t="s">
        <v>163</v>
      </c>
      <c r="E255" s="209" t="s">
        <v>5</v>
      </c>
      <c r="F255" s="210" t="s">
        <v>1679</v>
      </c>
      <c r="H255" s="211">
        <v>59.52</v>
      </c>
      <c r="I255" s="212"/>
      <c r="L255" s="208"/>
      <c r="M255" s="213"/>
      <c r="N255" s="214"/>
      <c r="O255" s="214"/>
      <c r="P255" s="214"/>
      <c r="Q255" s="214"/>
      <c r="R255" s="214"/>
      <c r="S255" s="214"/>
      <c r="T255" s="215"/>
      <c r="AT255" s="209" t="s">
        <v>163</v>
      </c>
      <c r="AU255" s="209" t="s">
        <v>89</v>
      </c>
      <c r="AV255" s="13" t="s">
        <v>89</v>
      </c>
      <c r="AW255" s="13" t="s">
        <v>42</v>
      </c>
      <c r="AX255" s="13" t="s">
        <v>82</v>
      </c>
      <c r="AY255" s="209" t="s">
        <v>152</v>
      </c>
    </row>
    <row r="256" spans="2:51" s="13" customFormat="1">
      <c r="B256" s="208"/>
      <c r="D256" s="196" t="s">
        <v>163</v>
      </c>
      <c r="E256" s="209" t="s">
        <v>5</v>
      </c>
      <c r="F256" s="210" t="s">
        <v>1680</v>
      </c>
      <c r="H256" s="211">
        <v>-1.379</v>
      </c>
      <c r="I256" s="212"/>
      <c r="L256" s="208"/>
      <c r="M256" s="213"/>
      <c r="N256" s="214"/>
      <c r="O256" s="214"/>
      <c r="P256" s="214"/>
      <c r="Q256" s="214"/>
      <c r="R256" s="214"/>
      <c r="S256" s="214"/>
      <c r="T256" s="215"/>
      <c r="AT256" s="209" t="s">
        <v>163</v>
      </c>
      <c r="AU256" s="209" t="s">
        <v>89</v>
      </c>
      <c r="AV256" s="13" t="s">
        <v>89</v>
      </c>
      <c r="AW256" s="13" t="s">
        <v>42</v>
      </c>
      <c r="AX256" s="13" t="s">
        <v>82</v>
      </c>
      <c r="AY256" s="209" t="s">
        <v>152</v>
      </c>
    </row>
    <row r="257" spans="2:51" s="13" customFormat="1">
      <c r="B257" s="208"/>
      <c r="D257" s="196" t="s">
        <v>163</v>
      </c>
      <c r="E257" s="209" t="s">
        <v>5</v>
      </c>
      <c r="F257" s="210" t="s">
        <v>1681</v>
      </c>
      <c r="H257" s="211">
        <v>-3.1520000000000001</v>
      </c>
      <c r="I257" s="212"/>
      <c r="L257" s="208"/>
      <c r="M257" s="213"/>
      <c r="N257" s="214"/>
      <c r="O257" s="214"/>
      <c r="P257" s="214"/>
      <c r="Q257" s="214"/>
      <c r="R257" s="214"/>
      <c r="S257" s="214"/>
      <c r="T257" s="215"/>
      <c r="AT257" s="209" t="s">
        <v>163</v>
      </c>
      <c r="AU257" s="209" t="s">
        <v>89</v>
      </c>
      <c r="AV257" s="13" t="s">
        <v>89</v>
      </c>
      <c r="AW257" s="13" t="s">
        <v>42</v>
      </c>
      <c r="AX257" s="13" t="s">
        <v>82</v>
      </c>
      <c r="AY257" s="209" t="s">
        <v>152</v>
      </c>
    </row>
    <row r="258" spans="2:51" s="12" customFormat="1">
      <c r="B258" s="200"/>
      <c r="D258" s="196" t="s">
        <v>163</v>
      </c>
      <c r="E258" s="201" t="s">
        <v>5</v>
      </c>
      <c r="F258" s="202" t="s">
        <v>1682</v>
      </c>
      <c r="H258" s="203" t="s">
        <v>5</v>
      </c>
      <c r="I258" s="204"/>
      <c r="L258" s="200"/>
      <c r="M258" s="205"/>
      <c r="N258" s="206"/>
      <c r="O258" s="206"/>
      <c r="P258" s="206"/>
      <c r="Q258" s="206"/>
      <c r="R258" s="206"/>
      <c r="S258" s="206"/>
      <c r="T258" s="207"/>
      <c r="AT258" s="203" t="s">
        <v>163</v>
      </c>
      <c r="AU258" s="203" t="s">
        <v>89</v>
      </c>
      <c r="AV258" s="12" t="s">
        <v>45</v>
      </c>
      <c r="AW258" s="12" t="s">
        <v>42</v>
      </c>
      <c r="AX258" s="12" t="s">
        <v>82</v>
      </c>
      <c r="AY258" s="203" t="s">
        <v>152</v>
      </c>
    </row>
    <row r="259" spans="2:51" s="13" customFormat="1">
      <c r="B259" s="208"/>
      <c r="D259" s="196" t="s">
        <v>163</v>
      </c>
      <c r="E259" s="209" t="s">
        <v>5</v>
      </c>
      <c r="F259" s="210" t="s">
        <v>1683</v>
      </c>
      <c r="H259" s="211">
        <v>60.14</v>
      </c>
      <c r="I259" s="212"/>
      <c r="L259" s="208"/>
      <c r="M259" s="213"/>
      <c r="N259" s="214"/>
      <c r="O259" s="214"/>
      <c r="P259" s="214"/>
      <c r="Q259" s="214"/>
      <c r="R259" s="214"/>
      <c r="S259" s="214"/>
      <c r="T259" s="215"/>
      <c r="AT259" s="209" t="s">
        <v>163</v>
      </c>
      <c r="AU259" s="209" t="s">
        <v>89</v>
      </c>
      <c r="AV259" s="13" t="s">
        <v>89</v>
      </c>
      <c r="AW259" s="13" t="s">
        <v>42</v>
      </c>
      <c r="AX259" s="13" t="s">
        <v>82</v>
      </c>
      <c r="AY259" s="209" t="s">
        <v>152</v>
      </c>
    </row>
    <row r="260" spans="2:51" s="13" customFormat="1">
      <c r="B260" s="208"/>
      <c r="D260" s="196" t="s">
        <v>163</v>
      </c>
      <c r="E260" s="209" t="s">
        <v>5</v>
      </c>
      <c r="F260" s="210" t="s">
        <v>1684</v>
      </c>
      <c r="H260" s="211">
        <v>-6.8949999999999996</v>
      </c>
      <c r="I260" s="212"/>
      <c r="L260" s="208"/>
      <c r="M260" s="213"/>
      <c r="N260" s="214"/>
      <c r="O260" s="214"/>
      <c r="P260" s="214"/>
      <c r="Q260" s="214"/>
      <c r="R260" s="214"/>
      <c r="S260" s="214"/>
      <c r="T260" s="215"/>
      <c r="AT260" s="209" t="s">
        <v>163</v>
      </c>
      <c r="AU260" s="209" t="s">
        <v>89</v>
      </c>
      <c r="AV260" s="13" t="s">
        <v>89</v>
      </c>
      <c r="AW260" s="13" t="s">
        <v>42</v>
      </c>
      <c r="AX260" s="13" t="s">
        <v>82</v>
      </c>
      <c r="AY260" s="209" t="s">
        <v>152</v>
      </c>
    </row>
    <row r="261" spans="2:51" s="12" customFormat="1">
      <c r="B261" s="200"/>
      <c r="D261" s="196" t="s">
        <v>163</v>
      </c>
      <c r="E261" s="201" t="s">
        <v>5</v>
      </c>
      <c r="F261" s="202" t="s">
        <v>1685</v>
      </c>
      <c r="H261" s="203" t="s">
        <v>5</v>
      </c>
      <c r="I261" s="204"/>
      <c r="L261" s="200"/>
      <c r="M261" s="205"/>
      <c r="N261" s="206"/>
      <c r="O261" s="206"/>
      <c r="P261" s="206"/>
      <c r="Q261" s="206"/>
      <c r="R261" s="206"/>
      <c r="S261" s="206"/>
      <c r="T261" s="207"/>
      <c r="AT261" s="203" t="s">
        <v>163</v>
      </c>
      <c r="AU261" s="203" t="s">
        <v>89</v>
      </c>
      <c r="AV261" s="12" t="s">
        <v>45</v>
      </c>
      <c r="AW261" s="12" t="s">
        <v>42</v>
      </c>
      <c r="AX261" s="12" t="s">
        <v>82</v>
      </c>
      <c r="AY261" s="203" t="s">
        <v>152</v>
      </c>
    </row>
    <row r="262" spans="2:51" s="13" customFormat="1">
      <c r="B262" s="208"/>
      <c r="D262" s="196" t="s">
        <v>163</v>
      </c>
      <c r="E262" s="209" t="s">
        <v>5</v>
      </c>
      <c r="F262" s="210" t="s">
        <v>1683</v>
      </c>
      <c r="H262" s="211">
        <v>60.14</v>
      </c>
      <c r="I262" s="212"/>
      <c r="L262" s="208"/>
      <c r="M262" s="213"/>
      <c r="N262" s="214"/>
      <c r="O262" s="214"/>
      <c r="P262" s="214"/>
      <c r="Q262" s="214"/>
      <c r="R262" s="214"/>
      <c r="S262" s="214"/>
      <c r="T262" s="215"/>
      <c r="AT262" s="209" t="s">
        <v>163</v>
      </c>
      <c r="AU262" s="209" t="s">
        <v>89</v>
      </c>
      <c r="AV262" s="13" t="s">
        <v>89</v>
      </c>
      <c r="AW262" s="13" t="s">
        <v>42</v>
      </c>
      <c r="AX262" s="13" t="s">
        <v>82</v>
      </c>
      <c r="AY262" s="209" t="s">
        <v>152</v>
      </c>
    </row>
    <row r="263" spans="2:51" s="13" customFormat="1">
      <c r="B263" s="208"/>
      <c r="D263" s="196" t="s">
        <v>163</v>
      </c>
      <c r="E263" s="209" t="s">
        <v>5</v>
      </c>
      <c r="F263" s="210" t="s">
        <v>1684</v>
      </c>
      <c r="H263" s="211">
        <v>-6.8949999999999996</v>
      </c>
      <c r="I263" s="212"/>
      <c r="L263" s="208"/>
      <c r="M263" s="213"/>
      <c r="N263" s="214"/>
      <c r="O263" s="214"/>
      <c r="P263" s="214"/>
      <c r="Q263" s="214"/>
      <c r="R263" s="214"/>
      <c r="S263" s="214"/>
      <c r="T263" s="215"/>
      <c r="AT263" s="209" t="s">
        <v>163</v>
      </c>
      <c r="AU263" s="209" t="s">
        <v>89</v>
      </c>
      <c r="AV263" s="13" t="s">
        <v>89</v>
      </c>
      <c r="AW263" s="13" t="s">
        <v>42</v>
      </c>
      <c r="AX263" s="13" t="s">
        <v>82</v>
      </c>
      <c r="AY263" s="209" t="s">
        <v>152</v>
      </c>
    </row>
    <row r="264" spans="2:51" s="12" customFormat="1">
      <c r="B264" s="200"/>
      <c r="D264" s="196" t="s">
        <v>163</v>
      </c>
      <c r="E264" s="201" t="s">
        <v>5</v>
      </c>
      <c r="F264" s="202" t="s">
        <v>1686</v>
      </c>
      <c r="H264" s="203" t="s">
        <v>5</v>
      </c>
      <c r="I264" s="204"/>
      <c r="L264" s="200"/>
      <c r="M264" s="205"/>
      <c r="N264" s="206"/>
      <c r="O264" s="206"/>
      <c r="P264" s="206"/>
      <c r="Q264" s="206"/>
      <c r="R264" s="206"/>
      <c r="S264" s="206"/>
      <c r="T264" s="207"/>
      <c r="AT264" s="203" t="s">
        <v>163</v>
      </c>
      <c r="AU264" s="203" t="s">
        <v>89</v>
      </c>
      <c r="AV264" s="12" t="s">
        <v>45</v>
      </c>
      <c r="AW264" s="12" t="s">
        <v>42</v>
      </c>
      <c r="AX264" s="12" t="s">
        <v>82</v>
      </c>
      <c r="AY264" s="203" t="s">
        <v>152</v>
      </c>
    </row>
    <row r="265" spans="2:51" s="13" customFormat="1">
      <c r="B265" s="208"/>
      <c r="D265" s="196" t="s">
        <v>163</v>
      </c>
      <c r="E265" s="209" t="s">
        <v>5</v>
      </c>
      <c r="F265" s="210" t="s">
        <v>1687</v>
      </c>
      <c r="H265" s="211">
        <v>59.674999999999997</v>
      </c>
      <c r="I265" s="212"/>
      <c r="L265" s="208"/>
      <c r="M265" s="213"/>
      <c r="N265" s="214"/>
      <c r="O265" s="214"/>
      <c r="P265" s="214"/>
      <c r="Q265" s="214"/>
      <c r="R265" s="214"/>
      <c r="S265" s="214"/>
      <c r="T265" s="215"/>
      <c r="AT265" s="209" t="s">
        <v>163</v>
      </c>
      <c r="AU265" s="209" t="s">
        <v>89</v>
      </c>
      <c r="AV265" s="13" t="s">
        <v>89</v>
      </c>
      <c r="AW265" s="13" t="s">
        <v>42</v>
      </c>
      <c r="AX265" s="13" t="s">
        <v>82</v>
      </c>
      <c r="AY265" s="209" t="s">
        <v>152</v>
      </c>
    </row>
    <row r="266" spans="2:51" s="13" customFormat="1">
      <c r="B266" s="208"/>
      <c r="D266" s="196" t="s">
        <v>163</v>
      </c>
      <c r="E266" s="209" t="s">
        <v>5</v>
      </c>
      <c r="F266" s="210" t="s">
        <v>1680</v>
      </c>
      <c r="H266" s="211">
        <v>-1.379</v>
      </c>
      <c r="I266" s="212"/>
      <c r="L266" s="208"/>
      <c r="M266" s="213"/>
      <c r="N266" s="214"/>
      <c r="O266" s="214"/>
      <c r="P266" s="214"/>
      <c r="Q266" s="214"/>
      <c r="R266" s="214"/>
      <c r="S266" s="214"/>
      <c r="T266" s="215"/>
      <c r="AT266" s="209" t="s">
        <v>163</v>
      </c>
      <c r="AU266" s="209" t="s">
        <v>89</v>
      </c>
      <c r="AV266" s="13" t="s">
        <v>89</v>
      </c>
      <c r="AW266" s="13" t="s">
        <v>42</v>
      </c>
      <c r="AX266" s="13" t="s">
        <v>82</v>
      </c>
      <c r="AY266" s="209" t="s">
        <v>152</v>
      </c>
    </row>
    <row r="267" spans="2:51" s="13" customFormat="1">
      <c r="B267" s="208"/>
      <c r="D267" s="196" t="s">
        <v>163</v>
      </c>
      <c r="E267" s="209" t="s">
        <v>5</v>
      </c>
      <c r="F267" s="210" t="s">
        <v>1681</v>
      </c>
      <c r="H267" s="211">
        <v>-3.1520000000000001</v>
      </c>
      <c r="I267" s="212"/>
      <c r="L267" s="208"/>
      <c r="M267" s="213"/>
      <c r="N267" s="214"/>
      <c r="O267" s="214"/>
      <c r="P267" s="214"/>
      <c r="Q267" s="214"/>
      <c r="R267" s="214"/>
      <c r="S267" s="214"/>
      <c r="T267" s="215"/>
      <c r="AT267" s="209" t="s">
        <v>163</v>
      </c>
      <c r="AU267" s="209" t="s">
        <v>89</v>
      </c>
      <c r="AV267" s="13" t="s">
        <v>89</v>
      </c>
      <c r="AW267" s="13" t="s">
        <v>42</v>
      </c>
      <c r="AX267" s="13" t="s">
        <v>82</v>
      </c>
      <c r="AY267" s="209" t="s">
        <v>152</v>
      </c>
    </row>
    <row r="268" spans="2:51" s="12" customFormat="1">
      <c r="B268" s="200"/>
      <c r="D268" s="196" t="s">
        <v>163</v>
      </c>
      <c r="E268" s="201" t="s">
        <v>5</v>
      </c>
      <c r="F268" s="202" t="s">
        <v>1688</v>
      </c>
      <c r="H268" s="203" t="s">
        <v>5</v>
      </c>
      <c r="I268" s="204"/>
      <c r="L268" s="200"/>
      <c r="M268" s="205"/>
      <c r="N268" s="206"/>
      <c r="O268" s="206"/>
      <c r="P268" s="206"/>
      <c r="Q268" s="206"/>
      <c r="R268" s="206"/>
      <c r="S268" s="206"/>
      <c r="T268" s="207"/>
      <c r="AT268" s="203" t="s">
        <v>163</v>
      </c>
      <c r="AU268" s="203" t="s">
        <v>89</v>
      </c>
      <c r="AV268" s="12" t="s">
        <v>45</v>
      </c>
      <c r="AW268" s="12" t="s">
        <v>42</v>
      </c>
      <c r="AX268" s="12" t="s">
        <v>82</v>
      </c>
      <c r="AY268" s="203" t="s">
        <v>152</v>
      </c>
    </row>
    <row r="269" spans="2:51" s="13" customFormat="1">
      <c r="B269" s="208"/>
      <c r="D269" s="196" t="s">
        <v>163</v>
      </c>
      <c r="E269" s="209" t="s">
        <v>5</v>
      </c>
      <c r="F269" s="210" t="s">
        <v>1689</v>
      </c>
      <c r="H269" s="211">
        <v>59.674999999999997</v>
      </c>
      <c r="I269" s="212"/>
      <c r="L269" s="208"/>
      <c r="M269" s="213"/>
      <c r="N269" s="214"/>
      <c r="O269" s="214"/>
      <c r="P269" s="214"/>
      <c r="Q269" s="214"/>
      <c r="R269" s="214"/>
      <c r="S269" s="214"/>
      <c r="T269" s="215"/>
      <c r="AT269" s="209" t="s">
        <v>163</v>
      </c>
      <c r="AU269" s="209" t="s">
        <v>89</v>
      </c>
      <c r="AV269" s="13" t="s">
        <v>89</v>
      </c>
      <c r="AW269" s="13" t="s">
        <v>42</v>
      </c>
      <c r="AX269" s="13" t="s">
        <v>82</v>
      </c>
      <c r="AY269" s="209" t="s">
        <v>152</v>
      </c>
    </row>
    <row r="270" spans="2:51" s="13" customFormat="1">
      <c r="B270" s="208"/>
      <c r="D270" s="196" t="s">
        <v>163</v>
      </c>
      <c r="E270" s="209" t="s">
        <v>5</v>
      </c>
      <c r="F270" s="210" t="s">
        <v>1680</v>
      </c>
      <c r="H270" s="211">
        <v>-1.379</v>
      </c>
      <c r="I270" s="212"/>
      <c r="L270" s="208"/>
      <c r="M270" s="213"/>
      <c r="N270" s="214"/>
      <c r="O270" s="214"/>
      <c r="P270" s="214"/>
      <c r="Q270" s="214"/>
      <c r="R270" s="214"/>
      <c r="S270" s="214"/>
      <c r="T270" s="215"/>
      <c r="AT270" s="209" t="s">
        <v>163</v>
      </c>
      <c r="AU270" s="209" t="s">
        <v>89</v>
      </c>
      <c r="AV270" s="13" t="s">
        <v>89</v>
      </c>
      <c r="AW270" s="13" t="s">
        <v>42</v>
      </c>
      <c r="AX270" s="13" t="s">
        <v>82</v>
      </c>
      <c r="AY270" s="209" t="s">
        <v>152</v>
      </c>
    </row>
    <row r="271" spans="2:51" s="13" customFormat="1">
      <c r="B271" s="208"/>
      <c r="D271" s="196" t="s">
        <v>163</v>
      </c>
      <c r="E271" s="209" t="s">
        <v>5</v>
      </c>
      <c r="F271" s="210" t="s">
        <v>1681</v>
      </c>
      <c r="H271" s="211">
        <v>-3.1520000000000001</v>
      </c>
      <c r="I271" s="212"/>
      <c r="L271" s="208"/>
      <c r="M271" s="213"/>
      <c r="N271" s="214"/>
      <c r="O271" s="214"/>
      <c r="P271" s="214"/>
      <c r="Q271" s="214"/>
      <c r="R271" s="214"/>
      <c r="S271" s="214"/>
      <c r="T271" s="215"/>
      <c r="AT271" s="209" t="s">
        <v>163</v>
      </c>
      <c r="AU271" s="209" t="s">
        <v>89</v>
      </c>
      <c r="AV271" s="13" t="s">
        <v>89</v>
      </c>
      <c r="AW271" s="13" t="s">
        <v>42</v>
      </c>
      <c r="AX271" s="13" t="s">
        <v>82</v>
      </c>
      <c r="AY271" s="209" t="s">
        <v>152</v>
      </c>
    </row>
    <row r="272" spans="2:51" s="12" customFormat="1">
      <c r="B272" s="200"/>
      <c r="D272" s="196" t="s">
        <v>163</v>
      </c>
      <c r="E272" s="201" t="s">
        <v>5</v>
      </c>
      <c r="F272" s="202" t="s">
        <v>1690</v>
      </c>
      <c r="H272" s="203" t="s">
        <v>5</v>
      </c>
      <c r="I272" s="204"/>
      <c r="L272" s="200"/>
      <c r="M272" s="205"/>
      <c r="N272" s="206"/>
      <c r="O272" s="206"/>
      <c r="P272" s="206"/>
      <c r="Q272" s="206"/>
      <c r="R272" s="206"/>
      <c r="S272" s="206"/>
      <c r="T272" s="207"/>
      <c r="AT272" s="203" t="s">
        <v>163</v>
      </c>
      <c r="AU272" s="203" t="s">
        <v>89</v>
      </c>
      <c r="AV272" s="12" t="s">
        <v>45</v>
      </c>
      <c r="AW272" s="12" t="s">
        <v>42</v>
      </c>
      <c r="AX272" s="12" t="s">
        <v>82</v>
      </c>
      <c r="AY272" s="203" t="s">
        <v>152</v>
      </c>
    </row>
    <row r="273" spans="2:51" s="13" customFormat="1">
      <c r="B273" s="208"/>
      <c r="D273" s="196" t="s">
        <v>163</v>
      </c>
      <c r="E273" s="209" t="s">
        <v>5</v>
      </c>
      <c r="F273" s="210" t="s">
        <v>1683</v>
      </c>
      <c r="H273" s="211">
        <v>60.14</v>
      </c>
      <c r="I273" s="212"/>
      <c r="L273" s="208"/>
      <c r="M273" s="213"/>
      <c r="N273" s="214"/>
      <c r="O273" s="214"/>
      <c r="P273" s="214"/>
      <c r="Q273" s="214"/>
      <c r="R273" s="214"/>
      <c r="S273" s="214"/>
      <c r="T273" s="215"/>
      <c r="AT273" s="209" t="s">
        <v>163</v>
      </c>
      <c r="AU273" s="209" t="s">
        <v>89</v>
      </c>
      <c r="AV273" s="13" t="s">
        <v>89</v>
      </c>
      <c r="AW273" s="13" t="s">
        <v>42</v>
      </c>
      <c r="AX273" s="13" t="s">
        <v>82</v>
      </c>
      <c r="AY273" s="209" t="s">
        <v>152</v>
      </c>
    </row>
    <row r="274" spans="2:51" s="13" customFormat="1">
      <c r="B274" s="208"/>
      <c r="D274" s="196" t="s">
        <v>163</v>
      </c>
      <c r="E274" s="209" t="s">
        <v>5</v>
      </c>
      <c r="F274" s="210" t="s">
        <v>1684</v>
      </c>
      <c r="H274" s="211">
        <v>-6.8949999999999996</v>
      </c>
      <c r="I274" s="212"/>
      <c r="L274" s="208"/>
      <c r="M274" s="213"/>
      <c r="N274" s="214"/>
      <c r="O274" s="214"/>
      <c r="P274" s="214"/>
      <c r="Q274" s="214"/>
      <c r="R274" s="214"/>
      <c r="S274" s="214"/>
      <c r="T274" s="215"/>
      <c r="AT274" s="209" t="s">
        <v>163</v>
      </c>
      <c r="AU274" s="209" t="s">
        <v>89</v>
      </c>
      <c r="AV274" s="13" t="s">
        <v>89</v>
      </c>
      <c r="AW274" s="13" t="s">
        <v>42</v>
      </c>
      <c r="AX274" s="13" t="s">
        <v>82</v>
      </c>
      <c r="AY274" s="209" t="s">
        <v>152</v>
      </c>
    </row>
    <row r="275" spans="2:51" s="12" customFormat="1">
      <c r="B275" s="200"/>
      <c r="D275" s="196" t="s">
        <v>163</v>
      </c>
      <c r="E275" s="201" t="s">
        <v>5</v>
      </c>
      <c r="F275" s="202" t="s">
        <v>1691</v>
      </c>
      <c r="H275" s="203" t="s">
        <v>5</v>
      </c>
      <c r="I275" s="204"/>
      <c r="L275" s="200"/>
      <c r="M275" s="205"/>
      <c r="N275" s="206"/>
      <c r="O275" s="206"/>
      <c r="P275" s="206"/>
      <c r="Q275" s="206"/>
      <c r="R275" s="206"/>
      <c r="S275" s="206"/>
      <c r="T275" s="207"/>
      <c r="AT275" s="203" t="s">
        <v>163</v>
      </c>
      <c r="AU275" s="203" t="s">
        <v>89</v>
      </c>
      <c r="AV275" s="12" t="s">
        <v>45</v>
      </c>
      <c r="AW275" s="12" t="s">
        <v>42</v>
      </c>
      <c r="AX275" s="12" t="s">
        <v>82</v>
      </c>
      <c r="AY275" s="203" t="s">
        <v>152</v>
      </c>
    </row>
    <row r="276" spans="2:51" s="13" customFormat="1">
      <c r="B276" s="208"/>
      <c r="D276" s="196" t="s">
        <v>163</v>
      </c>
      <c r="E276" s="209" t="s">
        <v>5</v>
      </c>
      <c r="F276" s="210" t="s">
        <v>1683</v>
      </c>
      <c r="H276" s="211">
        <v>60.14</v>
      </c>
      <c r="I276" s="212"/>
      <c r="L276" s="208"/>
      <c r="M276" s="213"/>
      <c r="N276" s="214"/>
      <c r="O276" s="214"/>
      <c r="P276" s="214"/>
      <c r="Q276" s="214"/>
      <c r="R276" s="214"/>
      <c r="S276" s="214"/>
      <c r="T276" s="215"/>
      <c r="AT276" s="209" t="s">
        <v>163</v>
      </c>
      <c r="AU276" s="209" t="s">
        <v>89</v>
      </c>
      <c r="AV276" s="13" t="s">
        <v>89</v>
      </c>
      <c r="AW276" s="13" t="s">
        <v>42</v>
      </c>
      <c r="AX276" s="13" t="s">
        <v>82</v>
      </c>
      <c r="AY276" s="209" t="s">
        <v>152</v>
      </c>
    </row>
    <row r="277" spans="2:51" s="13" customFormat="1">
      <c r="B277" s="208"/>
      <c r="D277" s="196" t="s">
        <v>163</v>
      </c>
      <c r="E277" s="209" t="s">
        <v>5</v>
      </c>
      <c r="F277" s="210" t="s">
        <v>1684</v>
      </c>
      <c r="H277" s="211">
        <v>-6.8949999999999996</v>
      </c>
      <c r="I277" s="212"/>
      <c r="L277" s="208"/>
      <c r="M277" s="213"/>
      <c r="N277" s="214"/>
      <c r="O277" s="214"/>
      <c r="P277" s="214"/>
      <c r="Q277" s="214"/>
      <c r="R277" s="214"/>
      <c r="S277" s="214"/>
      <c r="T277" s="215"/>
      <c r="AT277" s="209" t="s">
        <v>163</v>
      </c>
      <c r="AU277" s="209" t="s">
        <v>89</v>
      </c>
      <c r="AV277" s="13" t="s">
        <v>89</v>
      </c>
      <c r="AW277" s="13" t="s">
        <v>42</v>
      </c>
      <c r="AX277" s="13" t="s">
        <v>82</v>
      </c>
      <c r="AY277" s="209" t="s">
        <v>152</v>
      </c>
    </row>
    <row r="278" spans="2:51" s="12" customFormat="1">
      <c r="B278" s="200"/>
      <c r="D278" s="196" t="s">
        <v>163</v>
      </c>
      <c r="E278" s="201" t="s">
        <v>5</v>
      </c>
      <c r="F278" s="202" t="s">
        <v>1692</v>
      </c>
      <c r="H278" s="203" t="s">
        <v>5</v>
      </c>
      <c r="I278" s="204"/>
      <c r="L278" s="200"/>
      <c r="M278" s="205"/>
      <c r="N278" s="206"/>
      <c r="O278" s="206"/>
      <c r="P278" s="206"/>
      <c r="Q278" s="206"/>
      <c r="R278" s="206"/>
      <c r="S278" s="206"/>
      <c r="T278" s="207"/>
      <c r="AT278" s="203" t="s">
        <v>163</v>
      </c>
      <c r="AU278" s="203" t="s">
        <v>89</v>
      </c>
      <c r="AV278" s="12" t="s">
        <v>45</v>
      </c>
      <c r="AW278" s="12" t="s">
        <v>42</v>
      </c>
      <c r="AX278" s="12" t="s">
        <v>82</v>
      </c>
      <c r="AY278" s="203" t="s">
        <v>152</v>
      </c>
    </row>
    <row r="279" spans="2:51" s="13" customFormat="1">
      <c r="B279" s="208"/>
      <c r="D279" s="196" t="s">
        <v>163</v>
      </c>
      <c r="E279" s="209" t="s">
        <v>5</v>
      </c>
      <c r="F279" s="210" t="s">
        <v>1693</v>
      </c>
      <c r="H279" s="211">
        <v>60.45</v>
      </c>
      <c r="I279" s="212"/>
      <c r="L279" s="208"/>
      <c r="M279" s="213"/>
      <c r="N279" s="214"/>
      <c r="O279" s="214"/>
      <c r="P279" s="214"/>
      <c r="Q279" s="214"/>
      <c r="R279" s="214"/>
      <c r="S279" s="214"/>
      <c r="T279" s="215"/>
      <c r="AT279" s="209" t="s">
        <v>163</v>
      </c>
      <c r="AU279" s="209" t="s">
        <v>89</v>
      </c>
      <c r="AV279" s="13" t="s">
        <v>89</v>
      </c>
      <c r="AW279" s="13" t="s">
        <v>42</v>
      </c>
      <c r="AX279" s="13" t="s">
        <v>82</v>
      </c>
      <c r="AY279" s="209" t="s">
        <v>152</v>
      </c>
    </row>
    <row r="280" spans="2:51" s="13" customFormat="1">
      <c r="B280" s="208"/>
      <c r="D280" s="196" t="s">
        <v>163</v>
      </c>
      <c r="E280" s="209" t="s">
        <v>5</v>
      </c>
      <c r="F280" s="210" t="s">
        <v>1680</v>
      </c>
      <c r="H280" s="211">
        <v>-1.379</v>
      </c>
      <c r="I280" s="212"/>
      <c r="L280" s="208"/>
      <c r="M280" s="213"/>
      <c r="N280" s="214"/>
      <c r="O280" s="214"/>
      <c r="P280" s="214"/>
      <c r="Q280" s="214"/>
      <c r="R280" s="214"/>
      <c r="S280" s="214"/>
      <c r="T280" s="215"/>
      <c r="AT280" s="209" t="s">
        <v>163</v>
      </c>
      <c r="AU280" s="209" t="s">
        <v>89</v>
      </c>
      <c r="AV280" s="13" t="s">
        <v>89</v>
      </c>
      <c r="AW280" s="13" t="s">
        <v>42</v>
      </c>
      <c r="AX280" s="13" t="s">
        <v>82</v>
      </c>
      <c r="AY280" s="209" t="s">
        <v>152</v>
      </c>
    </row>
    <row r="281" spans="2:51" s="13" customFormat="1">
      <c r="B281" s="208"/>
      <c r="D281" s="196" t="s">
        <v>163</v>
      </c>
      <c r="E281" s="209" t="s">
        <v>5</v>
      </c>
      <c r="F281" s="210" t="s">
        <v>1681</v>
      </c>
      <c r="H281" s="211">
        <v>-3.1520000000000001</v>
      </c>
      <c r="I281" s="212"/>
      <c r="L281" s="208"/>
      <c r="M281" s="213"/>
      <c r="N281" s="214"/>
      <c r="O281" s="214"/>
      <c r="P281" s="214"/>
      <c r="Q281" s="214"/>
      <c r="R281" s="214"/>
      <c r="S281" s="214"/>
      <c r="T281" s="215"/>
      <c r="AT281" s="209" t="s">
        <v>163</v>
      </c>
      <c r="AU281" s="209" t="s">
        <v>89</v>
      </c>
      <c r="AV281" s="13" t="s">
        <v>89</v>
      </c>
      <c r="AW281" s="13" t="s">
        <v>42</v>
      </c>
      <c r="AX281" s="13" t="s">
        <v>82</v>
      </c>
      <c r="AY281" s="209" t="s">
        <v>152</v>
      </c>
    </row>
    <row r="282" spans="2:51" s="12" customFormat="1">
      <c r="B282" s="200"/>
      <c r="D282" s="196" t="s">
        <v>163</v>
      </c>
      <c r="E282" s="201" t="s">
        <v>5</v>
      </c>
      <c r="F282" s="202" t="s">
        <v>1694</v>
      </c>
      <c r="H282" s="203" t="s">
        <v>5</v>
      </c>
      <c r="I282" s="204"/>
      <c r="L282" s="200"/>
      <c r="M282" s="205"/>
      <c r="N282" s="206"/>
      <c r="O282" s="206"/>
      <c r="P282" s="206"/>
      <c r="Q282" s="206"/>
      <c r="R282" s="206"/>
      <c r="S282" s="206"/>
      <c r="T282" s="207"/>
      <c r="AT282" s="203" t="s">
        <v>163</v>
      </c>
      <c r="AU282" s="203" t="s">
        <v>89</v>
      </c>
      <c r="AV282" s="12" t="s">
        <v>45</v>
      </c>
      <c r="AW282" s="12" t="s">
        <v>42</v>
      </c>
      <c r="AX282" s="12" t="s">
        <v>82</v>
      </c>
      <c r="AY282" s="203" t="s">
        <v>152</v>
      </c>
    </row>
    <row r="283" spans="2:51" s="13" customFormat="1">
      <c r="B283" s="208"/>
      <c r="D283" s="196" t="s">
        <v>163</v>
      </c>
      <c r="E283" s="209" t="s">
        <v>5</v>
      </c>
      <c r="F283" s="210" t="s">
        <v>1695</v>
      </c>
      <c r="H283" s="211">
        <v>41.825000000000003</v>
      </c>
      <c r="I283" s="212"/>
      <c r="L283" s="208"/>
      <c r="M283" s="213"/>
      <c r="N283" s="214"/>
      <c r="O283" s="214"/>
      <c r="P283" s="214"/>
      <c r="Q283" s="214"/>
      <c r="R283" s="214"/>
      <c r="S283" s="214"/>
      <c r="T283" s="215"/>
      <c r="AT283" s="209" t="s">
        <v>163</v>
      </c>
      <c r="AU283" s="209" t="s">
        <v>89</v>
      </c>
      <c r="AV283" s="13" t="s">
        <v>89</v>
      </c>
      <c r="AW283" s="13" t="s">
        <v>42</v>
      </c>
      <c r="AX283" s="13" t="s">
        <v>82</v>
      </c>
      <c r="AY283" s="209" t="s">
        <v>152</v>
      </c>
    </row>
    <row r="284" spans="2:51" s="13" customFormat="1">
      <c r="B284" s="208"/>
      <c r="D284" s="196" t="s">
        <v>163</v>
      </c>
      <c r="E284" s="209" t="s">
        <v>5</v>
      </c>
      <c r="F284" s="210" t="s">
        <v>1696</v>
      </c>
      <c r="H284" s="211">
        <v>-5.7130000000000001</v>
      </c>
      <c r="I284" s="212"/>
      <c r="L284" s="208"/>
      <c r="M284" s="213"/>
      <c r="N284" s="214"/>
      <c r="O284" s="214"/>
      <c r="P284" s="214"/>
      <c r="Q284" s="214"/>
      <c r="R284" s="214"/>
      <c r="S284" s="214"/>
      <c r="T284" s="215"/>
      <c r="AT284" s="209" t="s">
        <v>163</v>
      </c>
      <c r="AU284" s="209" t="s">
        <v>89</v>
      </c>
      <c r="AV284" s="13" t="s">
        <v>89</v>
      </c>
      <c r="AW284" s="13" t="s">
        <v>42</v>
      </c>
      <c r="AX284" s="13" t="s">
        <v>82</v>
      </c>
      <c r="AY284" s="209" t="s">
        <v>152</v>
      </c>
    </row>
    <row r="285" spans="2:51" s="13" customFormat="1">
      <c r="B285" s="208"/>
      <c r="D285" s="196" t="s">
        <v>163</v>
      </c>
      <c r="E285" s="209" t="s">
        <v>5</v>
      </c>
      <c r="F285" s="210" t="s">
        <v>702</v>
      </c>
      <c r="H285" s="211">
        <v>-1.5760000000000001</v>
      </c>
      <c r="I285" s="212"/>
      <c r="L285" s="208"/>
      <c r="M285" s="213"/>
      <c r="N285" s="214"/>
      <c r="O285" s="214"/>
      <c r="P285" s="214"/>
      <c r="Q285" s="214"/>
      <c r="R285" s="214"/>
      <c r="S285" s="214"/>
      <c r="T285" s="215"/>
      <c r="AT285" s="209" t="s">
        <v>163</v>
      </c>
      <c r="AU285" s="209" t="s">
        <v>89</v>
      </c>
      <c r="AV285" s="13" t="s">
        <v>89</v>
      </c>
      <c r="AW285" s="13" t="s">
        <v>42</v>
      </c>
      <c r="AX285" s="13" t="s">
        <v>82</v>
      </c>
      <c r="AY285" s="209" t="s">
        <v>152</v>
      </c>
    </row>
    <row r="286" spans="2:51" s="13" customFormat="1">
      <c r="B286" s="208"/>
      <c r="D286" s="196" t="s">
        <v>163</v>
      </c>
      <c r="E286" s="209" t="s">
        <v>5</v>
      </c>
      <c r="F286" s="210" t="s">
        <v>303</v>
      </c>
      <c r="H286" s="211">
        <v>-1.7729999999999999</v>
      </c>
      <c r="I286" s="212"/>
      <c r="L286" s="208"/>
      <c r="M286" s="213"/>
      <c r="N286" s="214"/>
      <c r="O286" s="214"/>
      <c r="P286" s="214"/>
      <c r="Q286" s="214"/>
      <c r="R286" s="214"/>
      <c r="S286" s="214"/>
      <c r="T286" s="215"/>
      <c r="AT286" s="209" t="s">
        <v>163</v>
      </c>
      <c r="AU286" s="209" t="s">
        <v>89</v>
      </c>
      <c r="AV286" s="13" t="s">
        <v>89</v>
      </c>
      <c r="AW286" s="13" t="s">
        <v>42</v>
      </c>
      <c r="AX286" s="13" t="s">
        <v>82</v>
      </c>
      <c r="AY286" s="209" t="s">
        <v>152</v>
      </c>
    </row>
    <row r="287" spans="2:51" s="12" customFormat="1">
      <c r="B287" s="200"/>
      <c r="D287" s="196" t="s">
        <v>163</v>
      </c>
      <c r="E287" s="201" t="s">
        <v>5</v>
      </c>
      <c r="F287" s="202" t="s">
        <v>1697</v>
      </c>
      <c r="H287" s="203" t="s">
        <v>5</v>
      </c>
      <c r="I287" s="204"/>
      <c r="L287" s="200"/>
      <c r="M287" s="205"/>
      <c r="N287" s="206"/>
      <c r="O287" s="206"/>
      <c r="P287" s="206"/>
      <c r="Q287" s="206"/>
      <c r="R287" s="206"/>
      <c r="S287" s="206"/>
      <c r="T287" s="207"/>
      <c r="AT287" s="203" t="s">
        <v>163</v>
      </c>
      <c r="AU287" s="203" t="s">
        <v>89</v>
      </c>
      <c r="AV287" s="12" t="s">
        <v>45</v>
      </c>
      <c r="AW287" s="12" t="s">
        <v>42</v>
      </c>
      <c r="AX287" s="12" t="s">
        <v>82</v>
      </c>
      <c r="AY287" s="203" t="s">
        <v>152</v>
      </c>
    </row>
    <row r="288" spans="2:51" s="13" customFormat="1">
      <c r="B288" s="208"/>
      <c r="D288" s="196" t="s">
        <v>163</v>
      </c>
      <c r="E288" s="209" t="s">
        <v>5</v>
      </c>
      <c r="F288" s="210" t="s">
        <v>1698</v>
      </c>
      <c r="H288" s="211">
        <v>1.56</v>
      </c>
      <c r="I288" s="212"/>
      <c r="L288" s="208"/>
      <c r="M288" s="213"/>
      <c r="N288" s="214"/>
      <c r="O288" s="214"/>
      <c r="P288" s="214"/>
      <c r="Q288" s="214"/>
      <c r="R288" s="214"/>
      <c r="S288" s="214"/>
      <c r="T288" s="215"/>
      <c r="AT288" s="209" t="s">
        <v>163</v>
      </c>
      <c r="AU288" s="209" t="s">
        <v>89</v>
      </c>
      <c r="AV288" s="13" t="s">
        <v>89</v>
      </c>
      <c r="AW288" s="13" t="s">
        <v>42</v>
      </c>
      <c r="AX288" s="13" t="s">
        <v>82</v>
      </c>
      <c r="AY288" s="209" t="s">
        <v>152</v>
      </c>
    </row>
    <row r="289" spans="2:51" s="13" customFormat="1">
      <c r="B289" s="208"/>
      <c r="D289" s="196" t="s">
        <v>163</v>
      </c>
      <c r="E289" s="209" t="s">
        <v>5</v>
      </c>
      <c r="F289" s="210" t="s">
        <v>1699</v>
      </c>
      <c r="H289" s="211">
        <v>15.906000000000001</v>
      </c>
      <c r="I289" s="212"/>
      <c r="L289" s="208"/>
      <c r="M289" s="213"/>
      <c r="N289" s="214"/>
      <c r="O289" s="214"/>
      <c r="P289" s="214"/>
      <c r="Q289" s="214"/>
      <c r="R289" s="214"/>
      <c r="S289" s="214"/>
      <c r="T289" s="215"/>
      <c r="AT289" s="209" t="s">
        <v>163</v>
      </c>
      <c r="AU289" s="209" t="s">
        <v>89</v>
      </c>
      <c r="AV289" s="13" t="s">
        <v>89</v>
      </c>
      <c r="AW289" s="13" t="s">
        <v>42</v>
      </c>
      <c r="AX289" s="13" t="s">
        <v>82</v>
      </c>
      <c r="AY289" s="209" t="s">
        <v>152</v>
      </c>
    </row>
    <row r="290" spans="2:51" s="12" customFormat="1">
      <c r="B290" s="200"/>
      <c r="D290" s="196" t="s">
        <v>163</v>
      </c>
      <c r="E290" s="201" t="s">
        <v>5</v>
      </c>
      <c r="F290" s="202" t="s">
        <v>1700</v>
      </c>
      <c r="H290" s="203" t="s">
        <v>5</v>
      </c>
      <c r="I290" s="204"/>
      <c r="L290" s="200"/>
      <c r="M290" s="205"/>
      <c r="N290" s="206"/>
      <c r="O290" s="206"/>
      <c r="P290" s="206"/>
      <c r="Q290" s="206"/>
      <c r="R290" s="206"/>
      <c r="S290" s="206"/>
      <c r="T290" s="207"/>
      <c r="AT290" s="203" t="s">
        <v>163</v>
      </c>
      <c r="AU290" s="203" t="s">
        <v>89</v>
      </c>
      <c r="AV290" s="12" t="s">
        <v>45</v>
      </c>
      <c r="AW290" s="12" t="s">
        <v>42</v>
      </c>
      <c r="AX290" s="12" t="s">
        <v>82</v>
      </c>
      <c r="AY290" s="203" t="s">
        <v>152</v>
      </c>
    </row>
    <row r="291" spans="2:51" s="13" customFormat="1">
      <c r="B291" s="208"/>
      <c r="D291" s="196" t="s">
        <v>163</v>
      </c>
      <c r="E291" s="209" t="s">
        <v>5</v>
      </c>
      <c r="F291" s="210" t="s">
        <v>1701</v>
      </c>
      <c r="H291" s="211">
        <v>7.65</v>
      </c>
      <c r="I291" s="212"/>
      <c r="L291" s="208"/>
      <c r="M291" s="213"/>
      <c r="N291" s="214"/>
      <c r="O291" s="214"/>
      <c r="P291" s="214"/>
      <c r="Q291" s="214"/>
      <c r="R291" s="214"/>
      <c r="S291" s="214"/>
      <c r="T291" s="215"/>
      <c r="AT291" s="209" t="s">
        <v>163</v>
      </c>
      <c r="AU291" s="209" t="s">
        <v>89</v>
      </c>
      <c r="AV291" s="13" t="s">
        <v>89</v>
      </c>
      <c r="AW291" s="13" t="s">
        <v>42</v>
      </c>
      <c r="AX291" s="13" t="s">
        <v>82</v>
      </c>
      <c r="AY291" s="209" t="s">
        <v>152</v>
      </c>
    </row>
    <row r="292" spans="2:51" s="12" customFormat="1">
      <c r="B292" s="200"/>
      <c r="D292" s="196" t="s">
        <v>163</v>
      </c>
      <c r="E292" s="201" t="s">
        <v>5</v>
      </c>
      <c r="F292" s="202" t="s">
        <v>1575</v>
      </c>
      <c r="H292" s="203" t="s">
        <v>5</v>
      </c>
      <c r="I292" s="204"/>
      <c r="L292" s="200"/>
      <c r="M292" s="205"/>
      <c r="N292" s="206"/>
      <c r="O292" s="206"/>
      <c r="P292" s="206"/>
      <c r="Q292" s="206"/>
      <c r="R292" s="206"/>
      <c r="S292" s="206"/>
      <c r="T292" s="207"/>
      <c r="AT292" s="203" t="s">
        <v>163</v>
      </c>
      <c r="AU292" s="203" t="s">
        <v>89</v>
      </c>
      <c r="AV292" s="12" t="s">
        <v>45</v>
      </c>
      <c r="AW292" s="12" t="s">
        <v>42</v>
      </c>
      <c r="AX292" s="12" t="s">
        <v>82</v>
      </c>
      <c r="AY292" s="203" t="s">
        <v>152</v>
      </c>
    </row>
    <row r="293" spans="2:51" s="13" customFormat="1">
      <c r="B293" s="208"/>
      <c r="D293" s="196" t="s">
        <v>163</v>
      </c>
      <c r="E293" s="209" t="s">
        <v>5</v>
      </c>
      <c r="F293" s="210" t="s">
        <v>1702</v>
      </c>
      <c r="H293" s="211">
        <v>270.755</v>
      </c>
      <c r="I293" s="212"/>
      <c r="L293" s="208"/>
      <c r="M293" s="213"/>
      <c r="N293" s="214"/>
      <c r="O293" s="214"/>
      <c r="P293" s="214"/>
      <c r="Q293" s="214"/>
      <c r="R293" s="214"/>
      <c r="S293" s="214"/>
      <c r="T293" s="215"/>
      <c r="AT293" s="209" t="s">
        <v>163</v>
      </c>
      <c r="AU293" s="209" t="s">
        <v>89</v>
      </c>
      <c r="AV293" s="13" t="s">
        <v>89</v>
      </c>
      <c r="AW293" s="13" t="s">
        <v>42</v>
      </c>
      <c r="AX293" s="13" t="s">
        <v>82</v>
      </c>
      <c r="AY293" s="209" t="s">
        <v>152</v>
      </c>
    </row>
    <row r="294" spans="2:51" s="13" customFormat="1" ht="27">
      <c r="B294" s="208"/>
      <c r="D294" s="196" t="s">
        <v>163</v>
      </c>
      <c r="E294" s="209" t="s">
        <v>5</v>
      </c>
      <c r="F294" s="210" t="s">
        <v>1703</v>
      </c>
      <c r="H294" s="211">
        <v>66.48</v>
      </c>
      <c r="I294" s="212"/>
      <c r="L294" s="208"/>
      <c r="M294" s="213"/>
      <c r="N294" s="214"/>
      <c r="O294" s="214"/>
      <c r="P294" s="214"/>
      <c r="Q294" s="214"/>
      <c r="R294" s="214"/>
      <c r="S294" s="214"/>
      <c r="T294" s="215"/>
      <c r="AT294" s="209" t="s">
        <v>163</v>
      </c>
      <c r="AU294" s="209" t="s">
        <v>89</v>
      </c>
      <c r="AV294" s="13" t="s">
        <v>89</v>
      </c>
      <c r="AW294" s="13" t="s">
        <v>42</v>
      </c>
      <c r="AX294" s="13" t="s">
        <v>82</v>
      </c>
      <c r="AY294" s="209" t="s">
        <v>152</v>
      </c>
    </row>
    <row r="295" spans="2:51" s="13" customFormat="1" ht="27">
      <c r="B295" s="208"/>
      <c r="D295" s="196" t="s">
        <v>163</v>
      </c>
      <c r="E295" s="209" t="s">
        <v>5</v>
      </c>
      <c r="F295" s="210" t="s">
        <v>1704</v>
      </c>
      <c r="H295" s="211">
        <v>16.62</v>
      </c>
      <c r="I295" s="212"/>
      <c r="L295" s="208"/>
      <c r="M295" s="213"/>
      <c r="N295" s="214"/>
      <c r="O295" s="214"/>
      <c r="P295" s="214"/>
      <c r="Q295" s="214"/>
      <c r="R295" s="214"/>
      <c r="S295" s="214"/>
      <c r="T295" s="215"/>
      <c r="AT295" s="209" t="s">
        <v>163</v>
      </c>
      <c r="AU295" s="209" t="s">
        <v>89</v>
      </c>
      <c r="AV295" s="13" t="s">
        <v>89</v>
      </c>
      <c r="AW295" s="13" t="s">
        <v>42</v>
      </c>
      <c r="AX295" s="13" t="s">
        <v>82</v>
      </c>
      <c r="AY295" s="209" t="s">
        <v>152</v>
      </c>
    </row>
    <row r="296" spans="2:51" s="12" customFormat="1">
      <c r="B296" s="200"/>
      <c r="D296" s="196" t="s">
        <v>163</v>
      </c>
      <c r="E296" s="201" t="s">
        <v>5</v>
      </c>
      <c r="F296" s="202" t="s">
        <v>1614</v>
      </c>
      <c r="H296" s="203" t="s">
        <v>5</v>
      </c>
      <c r="I296" s="204"/>
      <c r="L296" s="200"/>
      <c r="M296" s="205"/>
      <c r="N296" s="206"/>
      <c r="O296" s="206"/>
      <c r="P296" s="206"/>
      <c r="Q296" s="206"/>
      <c r="R296" s="206"/>
      <c r="S296" s="206"/>
      <c r="T296" s="207"/>
      <c r="AT296" s="203" t="s">
        <v>163</v>
      </c>
      <c r="AU296" s="203" t="s">
        <v>89</v>
      </c>
      <c r="AV296" s="12" t="s">
        <v>45</v>
      </c>
      <c r="AW296" s="12" t="s">
        <v>42</v>
      </c>
      <c r="AX296" s="12" t="s">
        <v>82</v>
      </c>
      <c r="AY296" s="203" t="s">
        <v>152</v>
      </c>
    </row>
    <row r="297" spans="2:51" s="13" customFormat="1">
      <c r="B297" s="208"/>
      <c r="D297" s="196" t="s">
        <v>163</v>
      </c>
      <c r="E297" s="209" t="s">
        <v>5</v>
      </c>
      <c r="F297" s="210" t="s">
        <v>1705</v>
      </c>
      <c r="H297" s="211">
        <v>112.56</v>
      </c>
      <c r="I297" s="212"/>
      <c r="L297" s="208"/>
      <c r="M297" s="213"/>
      <c r="N297" s="214"/>
      <c r="O297" s="214"/>
      <c r="P297" s="214"/>
      <c r="Q297" s="214"/>
      <c r="R297" s="214"/>
      <c r="S297" s="214"/>
      <c r="T297" s="215"/>
      <c r="AT297" s="209" t="s">
        <v>163</v>
      </c>
      <c r="AU297" s="209" t="s">
        <v>89</v>
      </c>
      <c r="AV297" s="13" t="s">
        <v>89</v>
      </c>
      <c r="AW297" s="13" t="s">
        <v>42</v>
      </c>
      <c r="AX297" s="13" t="s">
        <v>82</v>
      </c>
      <c r="AY297" s="209" t="s">
        <v>152</v>
      </c>
    </row>
    <row r="298" spans="2:51" s="13" customFormat="1">
      <c r="B298" s="208"/>
      <c r="D298" s="196" t="s">
        <v>163</v>
      </c>
      <c r="E298" s="209" t="s">
        <v>5</v>
      </c>
      <c r="F298" s="210" t="s">
        <v>1706</v>
      </c>
      <c r="H298" s="211">
        <v>171.6</v>
      </c>
      <c r="I298" s="212"/>
      <c r="L298" s="208"/>
      <c r="M298" s="213"/>
      <c r="N298" s="214"/>
      <c r="O298" s="214"/>
      <c r="P298" s="214"/>
      <c r="Q298" s="214"/>
      <c r="R298" s="214"/>
      <c r="S298" s="214"/>
      <c r="T298" s="215"/>
      <c r="AT298" s="209" t="s">
        <v>163</v>
      </c>
      <c r="AU298" s="209" t="s">
        <v>89</v>
      </c>
      <c r="AV298" s="13" t="s">
        <v>89</v>
      </c>
      <c r="AW298" s="13" t="s">
        <v>42</v>
      </c>
      <c r="AX298" s="13" t="s">
        <v>82</v>
      </c>
      <c r="AY298" s="209" t="s">
        <v>152</v>
      </c>
    </row>
    <row r="299" spans="2:51" s="12" customFormat="1">
      <c r="B299" s="200"/>
      <c r="D299" s="196" t="s">
        <v>163</v>
      </c>
      <c r="E299" s="201" t="s">
        <v>5</v>
      </c>
      <c r="F299" s="202" t="s">
        <v>1707</v>
      </c>
      <c r="H299" s="203" t="s">
        <v>5</v>
      </c>
      <c r="I299" s="204"/>
      <c r="L299" s="200"/>
      <c r="M299" s="205"/>
      <c r="N299" s="206"/>
      <c r="O299" s="206"/>
      <c r="P299" s="206"/>
      <c r="Q299" s="206"/>
      <c r="R299" s="206"/>
      <c r="S299" s="206"/>
      <c r="T299" s="207"/>
      <c r="AT299" s="203" t="s">
        <v>163</v>
      </c>
      <c r="AU299" s="203" t="s">
        <v>89</v>
      </c>
      <c r="AV299" s="12" t="s">
        <v>45</v>
      </c>
      <c r="AW299" s="12" t="s">
        <v>42</v>
      </c>
      <c r="AX299" s="12" t="s">
        <v>82</v>
      </c>
      <c r="AY299" s="203" t="s">
        <v>152</v>
      </c>
    </row>
    <row r="300" spans="2:51" s="13" customFormat="1">
      <c r="B300" s="208"/>
      <c r="D300" s="196" t="s">
        <v>163</v>
      </c>
      <c r="E300" s="209" t="s">
        <v>5</v>
      </c>
      <c r="F300" s="210" t="s">
        <v>1708</v>
      </c>
      <c r="H300" s="211">
        <v>27.103999999999999</v>
      </c>
      <c r="I300" s="212"/>
      <c r="L300" s="208"/>
      <c r="M300" s="213"/>
      <c r="N300" s="214"/>
      <c r="O300" s="214"/>
      <c r="P300" s="214"/>
      <c r="Q300" s="214"/>
      <c r="R300" s="214"/>
      <c r="S300" s="214"/>
      <c r="T300" s="215"/>
      <c r="AT300" s="209" t="s">
        <v>163</v>
      </c>
      <c r="AU300" s="209" t="s">
        <v>89</v>
      </c>
      <c r="AV300" s="13" t="s">
        <v>89</v>
      </c>
      <c r="AW300" s="13" t="s">
        <v>42</v>
      </c>
      <c r="AX300" s="13" t="s">
        <v>82</v>
      </c>
      <c r="AY300" s="209" t="s">
        <v>152</v>
      </c>
    </row>
    <row r="301" spans="2:51" s="12" customFormat="1">
      <c r="B301" s="200"/>
      <c r="D301" s="196" t="s">
        <v>163</v>
      </c>
      <c r="E301" s="201" t="s">
        <v>5</v>
      </c>
      <c r="F301" s="202" t="s">
        <v>1709</v>
      </c>
      <c r="H301" s="203" t="s">
        <v>5</v>
      </c>
      <c r="I301" s="204"/>
      <c r="L301" s="200"/>
      <c r="M301" s="205"/>
      <c r="N301" s="206"/>
      <c r="O301" s="206"/>
      <c r="P301" s="206"/>
      <c r="Q301" s="206"/>
      <c r="R301" s="206"/>
      <c r="S301" s="206"/>
      <c r="T301" s="207"/>
      <c r="AT301" s="203" t="s">
        <v>163</v>
      </c>
      <c r="AU301" s="203" t="s">
        <v>89</v>
      </c>
      <c r="AV301" s="12" t="s">
        <v>45</v>
      </c>
      <c r="AW301" s="12" t="s">
        <v>42</v>
      </c>
      <c r="AX301" s="12" t="s">
        <v>82</v>
      </c>
      <c r="AY301" s="203" t="s">
        <v>152</v>
      </c>
    </row>
    <row r="302" spans="2:51" s="13" customFormat="1">
      <c r="B302" s="208"/>
      <c r="D302" s="196" t="s">
        <v>163</v>
      </c>
      <c r="E302" s="209" t="s">
        <v>5</v>
      </c>
      <c r="F302" s="210" t="s">
        <v>1710</v>
      </c>
      <c r="H302" s="211">
        <v>192.024</v>
      </c>
      <c r="I302" s="212"/>
      <c r="L302" s="208"/>
      <c r="M302" s="213"/>
      <c r="N302" s="214"/>
      <c r="O302" s="214"/>
      <c r="P302" s="214"/>
      <c r="Q302" s="214"/>
      <c r="R302" s="214"/>
      <c r="S302" s="214"/>
      <c r="T302" s="215"/>
      <c r="AT302" s="209" t="s">
        <v>163</v>
      </c>
      <c r="AU302" s="209" t="s">
        <v>89</v>
      </c>
      <c r="AV302" s="13" t="s">
        <v>89</v>
      </c>
      <c r="AW302" s="13" t="s">
        <v>42</v>
      </c>
      <c r="AX302" s="13" t="s">
        <v>82</v>
      </c>
      <c r="AY302" s="209" t="s">
        <v>152</v>
      </c>
    </row>
    <row r="303" spans="2:51" s="14" customFormat="1">
      <c r="B303" s="216"/>
      <c r="D303" s="196" t="s">
        <v>163</v>
      </c>
      <c r="E303" s="217" t="s">
        <v>5</v>
      </c>
      <c r="F303" s="218" t="s">
        <v>1711</v>
      </c>
      <c r="H303" s="219">
        <v>1472.1859999999999</v>
      </c>
      <c r="I303" s="220"/>
      <c r="L303" s="216"/>
      <c r="M303" s="221"/>
      <c r="N303" s="222"/>
      <c r="O303" s="222"/>
      <c r="P303" s="222"/>
      <c r="Q303" s="222"/>
      <c r="R303" s="222"/>
      <c r="S303" s="222"/>
      <c r="T303" s="223"/>
      <c r="AT303" s="217" t="s">
        <v>163</v>
      </c>
      <c r="AU303" s="217" t="s">
        <v>89</v>
      </c>
      <c r="AV303" s="14" t="s">
        <v>169</v>
      </c>
      <c r="AW303" s="14" t="s">
        <v>42</v>
      </c>
      <c r="AX303" s="14" t="s">
        <v>82</v>
      </c>
      <c r="AY303" s="217" t="s">
        <v>152</v>
      </c>
    </row>
    <row r="304" spans="2:51" s="15" customFormat="1">
      <c r="B304" s="224"/>
      <c r="D304" s="225" t="s">
        <v>163</v>
      </c>
      <c r="E304" s="226" t="s">
        <v>5</v>
      </c>
      <c r="F304" s="227" t="s">
        <v>170</v>
      </c>
      <c r="H304" s="228">
        <v>1533.038</v>
      </c>
      <c r="I304" s="229"/>
      <c r="L304" s="224"/>
      <c r="M304" s="230"/>
      <c r="N304" s="231"/>
      <c r="O304" s="231"/>
      <c r="P304" s="231"/>
      <c r="Q304" s="231"/>
      <c r="R304" s="231"/>
      <c r="S304" s="231"/>
      <c r="T304" s="232"/>
      <c r="AT304" s="233" t="s">
        <v>163</v>
      </c>
      <c r="AU304" s="233" t="s">
        <v>89</v>
      </c>
      <c r="AV304" s="15" t="s">
        <v>159</v>
      </c>
      <c r="AW304" s="15" t="s">
        <v>42</v>
      </c>
      <c r="AX304" s="15" t="s">
        <v>45</v>
      </c>
      <c r="AY304" s="233" t="s">
        <v>152</v>
      </c>
    </row>
    <row r="305" spans="2:65" s="1" customFormat="1" ht="31.5" customHeight="1">
      <c r="B305" s="183"/>
      <c r="C305" s="184" t="s">
        <v>277</v>
      </c>
      <c r="D305" s="184" t="s">
        <v>154</v>
      </c>
      <c r="E305" s="185" t="s">
        <v>1035</v>
      </c>
      <c r="F305" s="186" t="s">
        <v>1036</v>
      </c>
      <c r="G305" s="187" t="s">
        <v>247</v>
      </c>
      <c r="H305" s="188">
        <v>586.13199999999995</v>
      </c>
      <c r="I305" s="189"/>
      <c r="J305" s="190">
        <f>ROUND(I305*H305,2)</f>
        <v>0</v>
      </c>
      <c r="K305" s="186" t="s">
        <v>158</v>
      </c>
      <c r="L305" s="43"/>
      <c r="M305" s="191" t="s">
        <v>5</v>
      </c>
      <c r="N305" s="192" t="s">
        <v>53</v>
      </c>
      <c r="O305" s="44"/>
      <c r="P305" s="193">
        <f>O305*H305</f>
        <v>0</v>
      </c>
      <c r="Q305" s="193">
        <v>1.4E-3</v>
      </c>
      <c r="R305" s="193">
        <f>Q305*H305</f>
        <v>0.82058479999999989</v>
      </c>
      <c r="S305" s="193">
        <v>0</v>
      </c>
      <c r="T305" s="194">
        <f>S305*H305</f>
        <v>0</v>
      </c>
      <c r="AR305" s="25" t="s">
        <v>159</v>
      </c>
      <c r="AT305" s="25" t="s">
        <v>154</v>
      </c>
      <c r="AU305" s="25" t="s">
        <v>89</v>
      </c>
      <c r="AY305" s="25" t="s">
        <v>152</v>
      </c>
      <c r="BE305" s="195">
        <f>IF(N305="základní",J305,0)</f>
        <v>0</v>
      </c>
      <c r="BF305" s="195">
        <f>IF(N305="snížená",J305,0)</f>
        <v>0</v>
      </c>
      <c r="BG305" s="195">
        <f>IF(N305="zákl. přenesená",J305,0)</f>
        <v>0</v>
      </c>
      <c r="BH305" s="195">
        <f>IF(N305="sníž. přenesená",J305,0)</f>
        <v>0</v>
      </c>
      <c r="BI305" s="195">
        <f>IF(N305="nulová",J305,0)</f>
        <v>0</v>
      </c>
      <c r="BJ305" s="25" t="s">
        <v>45</v>
      </c>
      <c r="BK305" s="195">
        <f>ROUND(I305*H305,2)</f>
        <v>0</v>
      </c>
      <c r="BL305" s="25" t="s">
        <v>159</v>
      </c>
      <c r="BM305" s="25" t="s">
        <v>1712</v>
      </c>
    </row>
    <row r="306" spans="2:65" s="12" customFormat="1">
      <c r="B306" s="200"/>
      <c r="D306" s="196" t="s">
        <v>163</v>
      </c>
      <c r="E306" s="201" t="s">
        <v>5</v>
      </c>
      <c r="F306" s="202" t="s">
        <v>1603</v>
      </c>
      <c r="H306" s="203" t="s">
        <v>5</v>
      </c>
      <c r="I306" s="204"/>
      <c r="L306" s="200"/>
      <c r="M306" s="205"/>
      <c r="N306" s="206"/>
      <c r="O306" s="206"/>
      <c r="P306" s="206"/>
      <c r="Q306" s="206"/>
      <c r="R306" s="206"/>
      <c r="S306" s="206"/>
      <c r="T306" s="207"/>
      <c r="AT306" s="203" t="s">
        <v>163</v>
      </c>
      <c r="AU306" s="203" t="s">
        <v>89</v>
      </c>
      <c r="AV306" s="12" t="s">
        <v>45</v>
      </c>
      <c r="AW306" s="12" t="s">
        <v>42</v>
      </c>
      <c r="AX306" s="12" t="s">
        <v>82</v>
      </c>
      <c r="AY306" s="203" t="s">
        <v>152</v>
      </c>
    </row>
    <row r="307" spans="2:65" s="13" customFormat="1">
      <c r="B307" s="208"/>
      <c r="D307" s="196" t="s">
        <v>163</v>
      </c>
      <c r="E307" s="209" t="s">
        <v>5</v>
      </c>
      <c r="F307" s="210" t="s">
        <v>1637</v>
      </c>
      <c r="H307" s="211">
        <v>40.524000000000001</v>
      </c>
      <c r="I307" s="212"/>
      <c r="L307" s="208"/>
      <c r="M307" s="213"/>
      <c r="N307" s="214"/>
      <c r="O307" s="214"/>
      <c r="P307" s="214"/>
      <c r="Q307" s="214"/>
      <c r="R307" s="214"/>
      <c r="S307" s="214"/>
      <c r="T307" s="215"/>
      <c r="AT307" s="209" t="s">
        <v>163</v>
      </c>
      <c r="AU307" s="209" t="s">
        <v>89</v>
      </c>
      <c r="AV307" s="13" t="s">
        <v>89</v>
      </c>
      <c r="AW307" s="13" t="s">
        <v>42</v>
      </c>
      <c r="AX307" s="13" t="s">
        <v>82</v>
      </c>
      <c r="AY307" s="209" t="s">
        <v>152</v>
      </c>
    </row>
    <row r="308" spans="2:65" s="13" customFormat="1">
      <c r="B308" s="208"/>
      <c r="D308" s="196" t="s">
        <v>163</v>
      </c>
      <c r="E308" s="209" t="s">
        <v>5</v>
      </c>
      <c r="F308" s="210" t="s">
        <v>1638</v>
      </c>
      <c r="H308" s="211">
        <v>83.772000000000006</v>
      </c>
      <c r="I308" s="212"/>
      <c r="L308" s="208"/>
      <c r="M308" s="213"/>
      <c r="N308" s="214"/>
      <c r="O308" s="214"/>
      <c r="P308" s="214"/>
      <c r="Q308" s="214"/>
      <c r="R308" s="214"/>
      <c r="S308" s="214"/>
      <c r="T308" s="215"/>
      <c r="AT308" s="209" t="s">
        <v>163</v>
      </c>
      <c r="AU308" s="209" t="s">
        <v>89</v>
      </c>
      <c r="AV308" s="13" t="s">
        <v>89</v>
      </c>
      <c r="AW308" s="13" t="s">
        <v>42</v>
      </c>
      <c r="AX308" s="13" t="s">
        <v>82</v>
      </c>
      <c r="AY308" s="209" t="s">
        <v>152</v>
      </c>
    </row>
    <row r="309" spans="2:65" s="13" customFormat="1" ht="27">
      <c r="B309" s="208"/>
      <c r="D309" s="196" t="s">
        <v>163</v>
      </c>
      <c r="E309" s="209" t="s">
        <v>5</v>
      </c>
      <c r="F309" s="210" t="s">
        <v>1639</v>
      </c>
      <c r="H309" s="211">
        <v>111.36</v>
      </c>
      <c r="I309" s="212"/>
      <c r="L309" s="208"/>
      <c r="M309" s="213"/>
      <c r="N309" s="214"/>
      <c r="O309" s="214"/>
      <c r="P309" s="214"/>
      <c r="Q309" s="214"/>
      <c r="R309" s="214"/>
      <c r="S309" s="214"/>
      <c r="T309" s="215"/>
      <c r="AT309" s="209" t="s">
        <v>163</v>
      </c>
      <c r="AU309" s="209" t="s">
        <v>89</v>
      </c>
      <c r="AV309" s="13" t="s">
        <v>89</v>
      </c>
      <c r="AW309" s="13" t="s">
        <v>42</v>
      </c>
      <c r="AX309" s="13" t="s">
        <v>82</v>
      </c>
      <c r="AY309" s="209" t="s">
        <v>152</v>
      </c>
    </row>
    <row r="310" spans="2:65" s="13" customFormat="1">
      <c r="B310" s="208"/>
      <c r="D310" s="196" t="s">
        <v>163</v>
      </c>
      <c r="E310" s="209" t="s">
        <v>5</v>
      </c>
      <c r="F310" s="210" t="s">
        <v>1640</v>
      </c>
      <c r="H310" s="211">
        <v>28.26</v>
      </c>
      <c r="I310" s="212"/>
      <c r="L310" s="208"/>
      <c r="M310" s="213"/>
      <c r="N310" s="214"/>
      <c r="O310" s="214"/>
      <c r="P310" s="214"/>
      <c r="Q310" s="214"/>
      <c r="R310" s="214"/>
      <c r="S310" s="214"/>
      <c r="T310" s="215"/>
      <c r="AT310" s="209" t="s">
        <v>163</v>
      </c>
      <c r="AU310" s="209" t="s">
        <v>89</v>
      </c>
      <c r="AV310" s="13" t="s">
        <v>89</v>
      </c>
      <c r="AW310" s="13" t="s">
        <v>42</v>
      </c>
      <c r="AX310" s="13" t="s">
        <v>82</v>
      </c>
      <c r="AY310" s="209" t="s">
        <v>152</v>
      </c>
    </row>
    <row r="311" spans="2:65" s="13" customFormat="1" ht="27">
      <c r="B311" s="208"/>
      <c r="D311" s="196" t="s">
        <v>163</v>
      </c>
      <c r="E311" s="209" t="s">
        <v>5</v>
      </c>
      <c r="F311" s="210" t="s">
        <v>1642</v>
      </c>
      <c r="H311" s="211">
        <v>40.680999999999997</v>
      </c>
      <c r="I311" s="212"/>
      <c r="L311" s="208"/>
      <c r="M311" s="213"/>
      <c r="N311" s="214"/>
      <c r="O311" s="214"/>
      <c r="P311" s="214"/>
      <c r="Q311" s="214"/>
      <c r="R311" s="214"/>
      <c r="S311" s="214"/>
      <c r="T311" s="215"/>
      <c r="AT311" s="209" t="s">
        <v>163</v>
      </c>
      <c r="AU311" s="209" t="s">
        <v>89</v>
      </c>
      <c r="AV311" s="13" t="s">
        <v>89</v>
      </c>
      <c r="AW311" s="13" t="s">
        <v>42</v>
      </c>
      <c r="AX311" s="13" t="s">
        <v>82</v>
      </c>
      <c r="AY311" s="209" t="s">
        <v>152</v>
      </c>
    </row>
    <row r="312" spans="2:65" s="13" customFormat="1">
      <c r="B312" s="208"/>
      <c r="D312" s="196" t="s">
        <v>163</v>
      </c>
      <c r="E312" s="209" t="s">
        <v>5</v>
      </c>
      <c r="F312" s="210" t="s">
        <v>1656</v>
      </c>
      <c r="H312" s="211">
        <v>-29.728999999999999</v>
      </c>
      <c r="I312" s="212"/>
      <c r="L312" s="208"/>
      <c r="M312" s="213"/>
      <c r="N312" s="214"/>
      <c r="O312" s="214"/>
      <c r="P312" s="214"/>
      <c r="Q312" s="214"/>
      <c r="R312" s="214"/>
      <c r="S312" s="214"/>
      <c r="T312" s="215"/>
      <c r="AT312" s="209" t="s">
        <v>163</v>
      </c>
      <c r="AU312" s="209" t="s">
        <v>89</v>
      </c>
      <c r="AV312" s="13" t="s">
        <v>89</v>
      </c>
      <c r="AW312" s="13" t="s">
        <v>42</v>
      </c>
      <c r="AX312" s="13" t="s">
        <v>82</v>
      </c>
      <c r="AY312" s="209" t="s">
        <v>152</v>
      </c>
    </row>
    <row r="313" spans="2:65" s="14" customFormat="1">
      <c r="B313" s="216"/>
      <c r="D313" s="196" t="s">
        <v>163</v>
      </c>
      <c r="E313" s="217" t="s">
        <v>5</v>
      </c>
      <c r="F313" s="218" t="s">
        <v>1713</v>
      </c>
      <c r="H313" s="219">
        <v>274.86799999999999</v>
      </c>
      <c r="I313" s="220"/>
      <c r="L313" s="216"/>
      <c r="M313" s="221"/>
      <c r="N313" s="222"/>
      <c r="O313" s="222"/>
      <c r="P313" s="222"/>
      <c r="Q313" s="222"/>
      <c r="R313" s="222"/>
      <c r="S313" s="222"/>
      <c r="T313" s="223"/>
      <c r="AT313" s="217" t="s">
        <v>163</v>
      </c>
      <c r="AU313" s="217" t="s">
        <v>89</v>
      </c>
      <c r="AV313" s="14" t="s">
        <v>169</v>
      </c>
      <c r="AW313" s="14" t="s">
        <v>42</v>
      </c>
      <c r="AX313" s="14" t="s">
        <v>82</v>
      </c>
      <c r="AY313" s="217" t="s">
        <v>152</v>
      </c>
    </row>
    <row r="314" spans="2:65" s="12" customFormat="1">
      <c r="B314" s="200"/>
      <c r="D314" s="196" t="s">
        <v>163</v>
      </c>
      <c r="E314" s="201" t="s">
        <v>5</v>
      </c>
      <c r="F314" s="202" t="s">
        <v>1614</v>
      </c>
      <c r="H314" s="203" t="s">
        <v>5</v>
      </c>
      <c r="I314" s="204"/>
      <c r="L314" s="200"/>
      <c r="M314" s="205"/>
      <c r="N314" s="206"/>
      <c r="O314" s="206"/>
      <c r="P314" s="206"/>
      <c r="Q314" s="206"/>
      <c r="R314" s="206"/>
      <c r="S314" s="206"/>
      <c r="T314" s="207"/>
      <c r="AT314" s="203" t="s">
        <v>163</v>
      </c>
      <c r="AU314" s="203" t="s">
        <v>89</v>
      </c>
      <c r="AV314" s="12" t="s">
        <v>45</v>
      </c>
      <c r="AW314" s="12" t="s">
        <v>42</v>
      </c>
      <c r="AX314" s="12" t="s">
        <v>82</v>
      </c>
      <c r="AY314" s="203" t="s">
        <v>152</v>
      </c>
    </row>
    <row r="315" spans="2:65" s="13" customFormat="1">
      <c r="B315" s="208"/>
      <c r="D315" s="196" t="s">
        <v>163</v>
      </c>
      <c r="E315" s="209" t="s">
        <v>5</v>
      </c>
      <c r="F315" s="210" t="s">
        <v>1705</v>
      </c>
      <c r="H315" s="211">
        <v>112.56</v>
      </c>
      <c r="I315" s="212"/>
      <c r="L315" s="208"/>
      <c r="M315" s="213"/>
      <c r="N315" s="214"/>
      <c r="O315" s="214"/>
      <c r="P315" s="214"/>
      <c r="Q315" s="214"/>
      <c r="R315" s="214"/>
      <c r="S315" s="214"/>
      <c r="T315" s="215"/>
      <c r="AT315" s="209" t="s">
        <v>163</v>
      </c>
      <c r="AU315" s="209" t="s">
        <v>89</v>
      </c>
      <c r="AV315" s="13" t="s">
        <v>89</v>
      </c>
      <c r="AW315" s="13" t="s">
        <v>42</v>
      </c>
      <c r="AX315" s="13" t="s">
        <v>82</v>
      </c>
      <c r="AY315" s="209" t="s">
        <v>152</v>
      </c>
    </row>
    <row r="316" spans="2:65" s="13" customFormat="1">
      <c r="B316" s="208"/>
      <c r="D316" s="196" t="s">
        <v>163</v>
      </c>
      <c r="E316" s="209" t="s">
        <v>5</v>
      </c>
      <c r="F316" s="210" t="s">
        <v>1706</v>
      </c>
      <c r="H316" s="211">
        <v>171.6</v>
      </c>
      <c r="I316" s="212"/>
      <c r="L316" s="208"/>
      <c r="M316" s="213"/>
      <c r="N316" s="214"/>
      <c r="O316" s="214"/>
      <c r="P316" s="214"/>
      <c r="Q316" s="214"/>
      <c r="R316" s="214"/>
      <c r="S316" s="214"/>
      <c r="T316" s="215"/>
      <c r="AT316" s="209" t="s">
        <v>163</v>
      </c>
      <c r="AU316" s="209" t="s">
        <v>89</v>
      </c>
      <c r="AV316" s="13" t="s">
        <v>89</v>
      </c>
      <c r="AW316" s="13" t="s">
        <v>42</v>
      </c>
      <c r="AX316" s="13" t="s">
        <v>82</v>
      </c>
      <c r="AY316" s="209" t="s">
        <v>152</v>
      </c>
    </row>
    <row r="317" spans="2:65" s="12" customFormat="1">
      <c r="B317" s="200"/>
      <c r="D317" s="196" t="s">
        <v>163</v>
      </c>
      <c r="E317" s="201" t="s">
        <v>5</v>
      </c>
      <c r="F317" s="202" t="s">
        <v>1707</v>
      </c>
      <c r="H317" s="203" t="s">
        <v>5</v>
      </c>
      <c r="I317" s="204"/>
      <c r="L317" s="200"/>
      <c r="M317" s="205"/>
      <c r="N317" s="206"/>
      <c r="O317" s="206"/>
      <c r="P317" s="206"/>
      <c r="Q317" s="206"/>
      <c r="R317" s="206"/>
      <c r="S317" s="206"/>
      <c r="T317" s="207"/>
      <c r="AT317" s="203" t="s">
        <v>163</v>
      </c>
      <c r="AU317" s="203" t="s">
        <v>89</v>
      </c>
      <c r="AV317" s="12" t="s">
        <v>45</v>
      </c>
      <c r="AW317" s="12" t="s">
        <v>42</v>
      </c>
      <c r="AX317" s="12" t="s">
        <v>82</v>
      </c>
      <c r="AY317" s="203" t="s">
        <v>152</v>
      </c>
    </row>
    <row r="318" spans="2:65" s="13" customFormat="1">
      <c r="B318" s="208"/>
      <c r="D318" s="196" t="s">
        <v>163</v>
      </c>
      <c r="E318" s="209" t="s">
        <v>5</v>
      </c>
      <c r="F318" s="210" t="s">
        <v>1708</v>
      </c>
      <c r="H318" s="211">
        <v>27.103999999999999</v>
      </c>
      <c r="I318" s="212"/>
      <c r="L318" s="208"/>
      <c r="M318" s="213"/>
      <c r="N318" s="214"/>
      <c r="O318" s="214"/>
      <c r="P318" s="214"/>
      <c r="Q318" s="214"/>
      <c r="R318" s="214"/>
      <c r="S318" s="214"/>
      <c r="T318" s="215"/>
      <c r="AT318" s="209" t="s">
        <v>163</v>
      </c>
      <c r="AU318" s="209" t="s">
        <v>89</v>
      </c>
      <c r="AV318" s="13" t="s">
        <v>89</v>
      </c>
      <c r="AW318" s="13" t="s">
        <v>42</v>
      </c>
      <c r="AX318" s="13" t="s">
        <v>82</v>
      </c>
      <c r="AY318" s="209" t="s">
        <v>152</v>
      </c>
    </row>
    <row r="319" spans="2:65" s="14" customFormat="1">
      <c r="B319" s="216"/>
      <c r="D319" s="196" t="s">
        <v>163</v>
      </c>
      <c r="E319" s="217" t="s">
        <v>5</v>
      </c>
      <c r="F319" s="218" t="s">
        <v>1714</v>
      </c>
      <c r="H319" s="219">
        <v>311.26400000000001</v>
      </c>
      <c r="I319" s="220"/>
      <c r="L319" s="216"/>
      <c r="M319" s="221"/>
      <c r="N319" s="222"/>
      <c r="O319" s="222"/>
      <c r="P319" s="222"/>
      <c r="Q319" s="222"/>
      <c r="R319" s="222"/>
      <c r="S319" s="222"/>
      <c r="T319" s="223"/>
      <c r="AT319" s="217" t="s">
        <v>163</v>
      </c>
      <c r="AU319" s="217" t="s">
        <v>89</v>
      </c>
      <c r="AV319" s="14" t="s">
        <v>169</v>
      </c>
      <c r="AW319" s="14" t="s">
        <v>42</v>
      </c>
      <c r="AX319" s="14" t="s">
        <v>82</v>
      </c>
      <c r="AY319" s="217" t="s">
        <v>152</v>
      </c>
    </row>
    <row r="320" spans="2:65" s="15" customFormat="1">
      <c r="B320" s="224"/>
      <c r="D320" s="225" t="s">
        <v>163</v>
      </c>
      <c r="E320" s="226" t="s">
        <v>5</v>
      </c>
      <c r="F320" s="227" t="s">
        <v>170</v>
      </c>
      <c r="H320" s="228">
        <v>586.13199999999995</v>
      </c>
      <c r="I320" s="229"/>
      <c r="L320" s="224"/>
      <c r="M320" s="230"/>
      <c r="N320" s="231"/>
      <c r="O320" s="231"/>
      <c r="P320" s="231"/>
      <c r="Q320" s="231"/>
      <c r="R320" s="231"/>
      <c r="S320" s="231"/>
      <c r="T320" s="232"/>
      <c r="AT320" s="233" t="s">
        <v>163</v>
      </c>
      <c r="AU320" s="233" t="s">
        <v>89</v>
      </c>
      <c r="AV320" s="15" t="s">
        <v>159</v>
      </c>
      <c r="AW320" s="15" t="s">
        <v>42</v>
      </c>
      <c r="AX320" s="15" t="s">
        <v>45</v>
      </c>
      <c r="AY320" s="233" t="s">
        <v>152</v>
      </c>
    </row>
    <row r="321" spans="2:65" s="1" customFormat="1" ht="31.5" customHeight="1">
      <c r="B321" s="183"/>
      <c r="C321" s="184" t="s">
        <v>290</v>
      </c>
      <c r="D321" s="184" t="s">
        <v>154</v>
      </c>
      <c r="E321" s="185" t="s">
        <v>1715</v>
      </c>
      <c r="F321" s="186" t="s">
        <v>1716</v>
      </c>
      <c r="G321" s="187" t="s">
        <v>247</v>
      </c>
      <c r="H321" s="188">
        <v>1533.038</v>
      </c>
      <c r="I321" s="189"/>
      <c r="J321" s="190">
        <f>ROUND(I321*H321,2)</f>
        <v>0</v>
      </c>
      <c r="K321" s="186" t="s">
        <v>158</v>
      </c>
      <c r="L321" s="43"/>
      <c r="M321" s="191" t="s">
        <v>5</v>
      </c>
      <c r="N321" s="192" t="s">
        <v>53</v>
      </c>
      <c r="O321" s="44"/>
      <c r="P321" s="193">
        <f>O321*H321</f>
        <v>0</v>
      </c>
      <c r="Q321" s="193">
        <v>2.5999999999999998E-4</v>
      </c>
      <c r="R321" s="193">
        <f>Q321*H321</f>
        <v>0.39858987999999995</v>
      </c>
      <c r="S321" s="193">
        <v>0</v>
      </c>
      <c r="T321" s="194">
        <f>S321*H321</f>
        <v>0</v>
      </c>
      <c r="AR321" s="25" t="s">
        <v>159</v>
      </c>
      <c r="AT321" s="25" t="s">
        <v>154</v>
      </c>
      <c r="AU321" s="25" t="s">
        <v>89</v>
      </c>
      <c r="AY321" s="25" t="s">
        <v>152</v>
      </c>
      <c r="BE321" s="195">
        <f>IF(N321="základní",J321,0)</f>
        <v>0</v>
      </c>
      <c r="BF321" s="195">
        <f>IF(N321="snížená",J321,0)</f>
        <v>0</v>
      </c>
      <c r="BG321" s="195">
        <f>IF(N321="zákl. přenesená",J321,0)</f>
        <v>0</v>
      </c>
      <c r="BH321" s="195">
        <f>IF(N321="sníž. přenesená",J321,0)</f>
        <v>0</v>
      </c>
      <c r="BI321" s="195">
        <f>IF(N321="nulová",J321,0)</f>
        <v>0</v>
      </c>
      <c r="BJ321" s="25" t="s">
        <v>45</v>
      </c>
      <c r="BK321" s="195">
        <f>ROUND(I321*H321,2)</f>
        <v>0</v>
      </c>
      <c r="BL321" s="25" t="s">
        <v>159</v>
      </c>
      <c r="BM321" s="25" t="s">
        <v>1717</v>
      </c>
    </row>
    <row r="322" spans="2:65" s="1" customFormat="1" ht="31.5" customHeight="1">
      <c r="B322" s="183"/>
      <c r="C322" s="184" t="s">
        <v>10</v>
      </c>
      <c r="D322" s="184" t="s">
        <v>154</v>
      </c>
      <c r="E322" s="185" t="s">
        <v>1718</v>
      </c>
      <c r="F322" s="186" t="s">
        <v>1719</v>
      </c>
      <c r="G322" s="187" t="s">
        <v>247</v>
      </c>
      <c r="H322" s="188">
        <v>736.09100000000001</v>
      </c>
      <c r="I322" s="189"/>
      <c r="J322" s="190">
        <f>ROUND(I322*H322,2)</f>
        <v>0</v>
      </c>
      <c r="K322" s="186" t="s">
        <v>158</v>
      </c>
      <c r="L322" s="43"/>
      <c r="M322" s="191" t="s">
        <v>5</v>
      </c>
      <c r="N322" s="192" t="s">
        <v>53</v>
      </c>
      <c r="O322" s="44"/>
      <c r="P322" s="193">
        <f>O322*H322</f>
        <v>0</v>
      </c>
      <c r="Q322" s="193">
        <v>2.7300000000000001E-2</v>
      </c>
      <c r="R322" s="193">
        <f>Q322*H322</f>
        <v>20.095284300000003</v>
      </c>
      <c r="S322" s="193">
        <v>0</v>
      </c>
      <c r="T322" s="194">
        <f>S322*H322</f>
        <v>0</v>
      </c>
      <c r="AR322" s="25" t="s">
        <v>159</v>
      </c>
      <c r="AT322" s="25" t="s">
        <v>154</v>
      </c>
      <c r="AU322" s="25" t="s">
        <v>89</v>
      </c>
      <c r="AY322" s="25" t="s">
        <v>152</v>
      </c>
      <c r="BE322" s="195">
        <f>IF(N322="základní",J322,0)</f>
        <v>0</v>
      </c>
      <c r="BF322" s="195">
        <f>IF(N322="snížená",J322,0)</f>
        <v>0</v>
      </c>
      <c r="BG322" s="195">
        <f>IF(N322="zákl. přenesená",J322,0)</f>
        <v>0</v>
      </c>
      <c r="BH322" s="195">
        <f>IF(N322="sníž. přenesená",J322,0)</f>
        <v>0</v>
      </c>
      <c r="BI322" s="195">
        <f>IF(N322="nulová",J322,0)</f>
        <v>0</v>
      </c>
      <c r="BJ322" s="25" t="s">
        <v>45</v>
      </c>
      <c r="BK322" s="195">
        <f>ROUND(I322*H322,2)</f>
        <v>0</v>
      </c>
      <c r="BL322" s="25" t="s">
        <v>159</v>
      </c>
      <c r="BM322" s="25" t="s">
        <v>1720</v>
      </c>
    </row>
    <row r="323" spans="2:65" s="1" customFormat="1" ht="121.5">
      <c r="B323" s="43"/>
      <c r="D323" s="196" t="s">
        <v>161</v>
      </c>
      <c r="F323" s="197" t="s">
        <v>1721</v>
      </c>
      <c r="I323" s="198"/>
      <c r="L323" s="43"/>
      <c r="M323" s="199"/>
      <c r="N323" s="44"/>
      <c r="O323" s="44"/>
      <c r="P323" s="44"/>
      <c r="Q323" s="44"/>
      <c r="R323" s="44"/>
      <c r="S323" s="44"/>
      <c r="T323" s="72"/>
      <c r="AT323" s="25" t="s">
        <v>161</v>
      </c>
      <c r="AU323" s="25" t="s">
        <v>89</v>
      </c>
    </row>
    <row r="324" spans="2:65" s="12" customFormat="1">
      <c r="B324" s="200"/>
      <c r="D324" s="196" t="s">
        <v>163</v>
      </c>
      <c r="E324" s="201" t="s">
        <v>5</v>
      </c>
      <c r="F324" s="202" t="s">
        <v>540</v>
      </c>
      <c r="H324" s="203" t="s">
        <v>5</v>
      </c>
      <c r="I324" s="204"/>
      <c r="L324" s="200"/>
      <c r="M324" s="205"/>
      <c r="N324" s="206"/>
      <c r="O324" s="206"/>
      <c r="P324" s="206"/>
      <c r="Q324" s="206"/>
      <c r="R324" s="206"/>
      <c r="S324" s="206"/>
      <c r="T324" s="207"/>
      <c r="AT324" s="203" t="s">
        <v>163</v>
      </c>
      <c r="AU324" s="203" t="s">
        <v>89</v>
      </c>
      <c r="AV324" s="12" t="s">
        <v>45</v>
      </c>
      <c r="AW324" s="12" t="s">
        <v>42</v>
      </c>
      <c r="AX324" s="12" t="s">
        <v>82</v>
      </c>
      <c r="AY324" s="203" t="s">
        <v>152</v>
      </c>
    </row>
    <row r="325" spans="2:65" s="12" customFormat="1">
      <c r="B325" s="200"/>
      <c r="D325" s="196" t="s">
        <v>163</v>
      </c>
      <c r="E325" s="201" t="s">
        <v>5</v>
      </c>
      <c r="F325" s="202" t="s">
        <v>1722</v>
      </c>
      <c r="H325" s="203" t="s">
        <v>5</v>
      </c>
      <c r="I325" s="204"/>
      <c r="L325" s="200"/>
      <c r="M325" s="205"/>
      <c r="N325" s="206"/>
      <c r="O325" s="206"/>
      <c r="P325" s="206"/>
      <c r="Q325" s="206"/>
      <c r="R325" s="206"/>
      <c r="S325" s="206"/>
      <c r="T325" s="207"/>
      <c r="AT325" s="203" t="s">
        <v>163</v>
      </c>
      <c r="AU325" s="203" t="s">
        <v>89</v>
      </c>
      <c r="AV325" s="12" t="s">
        <v>45</v>
      </c>
      <c r="AW325" s="12" t="s">
        <v>42</v>
      </c>
      <c r="AX325" s="12" t="s">
        <v>82</v>
      </c>
      <c r="AY325" s="203" t="s">
        <v>152</v>
      </c>
    </row>
    <row r="326" spans="2:65" s="12" customFormat="1">
      <c r="B326" s="200"/>
      <c r="D326" s="196" t="s">
        <v>163</v>
      </c>
      <c r="E326" s="201" t="s">
        <v>5</v>
      </c>
      <c r="F326" s="202" t="s">
        <v>1674</v>
      </c>
      <c r="H326" s="203" t="s">
        <v>5</v>
      </c>
      <c r="I326" s="204"/>
      <c r="L326" s="200"/>
      <c r="M326" s="205"/>
      <c r="N326" s="206"/>
      <c r="O326" s="206"/>
      <c r="P326" s="206"/>
      <c r="Q326" s="206"/>
      <c r="R326" s="206"/>
      <c r="S326" s="206"/>
      <c r="T326" s="207"/>
      <c r="AT326" s="203" t="s">
        <v>163</v>
      </c>
      <c r="AU326" s="203" t="s">
        <v>89</v>
      </c>
      <c r="AV326" s="12" t="s">
        <v>45</v>
      </c>
      <c r="AW326" s="12" t="s">
        <v>42</v>
      </c>
      <c r="AX326" s="12" t="s">
        <v>82</v>
      </c>
      <c r="AY326" s="203" t="s">
        <v>152</v>
      </c>
    </row>
    <row r="327" spans="2:65" s="13" customFormat="1" ht="27">
      <c r="B327" s="208"/>
      <c r="D327" s="196" t="s">
        <v>163</v>
      </c>
      <c r="E327" s="209" t="s">
        <v>5</v>
      </c>
      <c r="F327" s="210" t="s">
        <v>1723</v>
      </c>
      <c r="H327" s="211">
        <v>68.438999999999993</v>
      </c>
      <c r="I327" s="212"/>
      <c r="L327" s="208"/>
      <c r="M327" s="213"/>
      <c r="N327" s="214"/>
      <c r="O327" s="214"/>
      <c r="P327" s="214"/>
      <c r="Q327" s="214"/>
      <c r="R327" s="214"/>
      <c r="S327" s="214"/>
      <c r="T327" s="215"/>
      <c r="AT327" s="209" t="s">
        <v>163</v>
      </c>
      <c r="AU327" s="209" t="s">
        <v>89</v>
      </c>
      <c r="AV327" s="13" t="s">
        <v>89</v>
      </c>
      <c r="AW327" s="13" t="s">
        <v>42</v>
      </c>
      <c r="AX327" s="13" t="s">
        <v>82</v>
      </c>
      <c r="AY327" s="209" t="s">
        <v>152</v>
      </c>
    </row>
    <row r="328" spans="2:65" s="13" customFormat="1">
      <c r="B328" s="208"/>
      <c r="D328" s="196" t="s">
        <v>163</v>
      </c>
      <c r="E328" s="209" t="s">
        <v>5</v>
      </c>
      <c r="F328" s="210" t="s">
        <v>1724</v>
      </c>
      <c r="H328" s="211">
        <v>-5.516</v>
      </c>
      <c r="I328" s="212"/>
      <c r="L328" s="208"/>
      <c r="M328" s="213"/>
      <c r="N328" s="214"/>
      <c r="O328" s="214"/>
      <c r="P328" s="214"/>
      <c r="Q328" s="214"/>
      <c r="R328" s="214"/>
      <c r="S328" s="214"/>
      <c r="T328" s="215"/>
      <c r="AT328" s="209" t="s">
        <v>163</v>
      </c>
      <c r="AU328" s="209" t="s">
        <v>89</v>
      </c>
      <c r="AV328" s="13" t="s">
        <v>89</v>
      </c>
      <c r="AW328" s="13" t="s">
        <v>42</v>
      </c>
      <c r="AX328" s="13" t="s">
        <v>82</v>
      </c>
      <c r="AY328" s="209" t="s">
        <v>152</v>
      </c>
    </row>
    <row r="329" spans="2:65" s="13" customFormat="1">
      <c r="B329" s="208"/>
      <c r="D329" s="196" t="s">
        <v>163</v>
      </c>
      <c r="E329" s="209" t="s">
        <v>5</v>
      </c>
      <c r="F329" s="210" t="s">
        <v>1725</v>
      </c>
      <c r="H329" s="211">
        <v>-1.4279999999999999</v>
      </c>
      <c r="I329" s="212"/>
      <c r="L329" s="208"/>
      <c r="M329" s="213"/>
      <c r="N329" s="214"/>
      <c r="O329" s="214"/>
      <c r="P329" s="214"/>
      <c r="Q329" s="214"/>
      <c r="R329" s="214"/>
      <c r="S329" s="214"/>
      <c r="T329" s="215"/>
      <c r="AT329" s="209" t="s">
        <v>163</v>
      </c>
      <c r="AU329" s="209" t="s">
        <v>89</v>
      </c>
      <c r="AV329" s="13" t="s">
        <v>89</v>
      </c>
      <c r="AW329" s="13" t="s">
        <v>42</v>
      </c>
      <c r="AX329" s="13" t="s">
        <v>82</v>
      </c>
      <c r="AY329" s="209" t="s">
        <v>152</v>
      </c>
    </row>
    <row r="330" spans="2:65" s="12" customFormat="1">
      <c r="B330" s="200"/>
      <c r="D330" s="196" t="s">
        <v>163</v>
      </c>
      <c r="E330" s="201" t="s">
        <v>5</v>
      </c>
      <c r="F330" s="202" t="s">
        <v>1678</v>
      </c>
      <c r="H330" s="203" t="s">
        <v>5</v>
      </c>
      <c r="I330" s="204"/>
      <c r="L330" s="200"/>
      <c r="M330" s="205"/>
      <c r="N330" s="206"/>
      <c r="O330" s="206"/>
      <c r="P330" s="206"/>
      <c r="Q330" s="206"/>
      <c r="R330" s="206"/>
      <c r="S330" s="206"/>
      <c r="T330" s="207"/>
      <c r="AT330" s="203" t="s">
        <v>163</v>
      </c>
      <c r="AU330" s="203" t="s">
        <v>89</v>
      </c>
      <c r="AV330" s="12" t="s">
        <v>45</v>
      </c>
      <c r="AW330" s="12" t="s">
        <v>42</v>
      </c>
      <c r="AX330" s="12" t="s">
        <v>82</v>
      </c>
      <c r="AY330" s="203" t="s">
        <v>152</v>
      </c>
    </row>
    <row r="331" spans="2:65" s="13" customFormat="1">
      <c r="B331" s="208"/>
      <c r="D331" s="196" t="s">
        <v>163</v>
      </c>
      <c r="E331" s="209" t="s">
        <v>5</v>
      </c>
      <c r="F331" s="210" t="s">
        <v>1726</v>
      </c>
      <c r="H331" s="211">
        <v>29.76</v>
      </c>
      <c r="I331" s="212"/>
      <c r="L331" s="208"/>
      <c r="M331" s="213"/>
      <c r="N331" s="214"/>
      <c r="O331" s="214"/>
      <c r="P331" s="214"/>
      <c r="Q331" s="214"/>
      <c r="R331" s="214"/>
      <c r="S331" s="214"/>
      <c r="T331" s="215"/>
      <c r="AT331" s="209" t="s">
        <v>163</v>
      </c>
      <c r="AU331" s="209" t="s">
        <v>89</v>
      </c>
      <c r="AV331" s="13" t="s">
        <v>89</v>
      </c>
      <c r="AW331" s="13" t="s">
        <v>42</v>
      </c>
      <c r="AX331" s="13" t="s">
        <v>82</v>
      </c>
      <c r="AY331" s="209" t="s">
        <v>152</v>
      </c>
    </row>
    <row r="332" spans="2:65" s="13" customFormat="1">
      <c r="B332" s="208"/>
      <c r="D332" s="196" t="s">
        <v>163</v>
      </c>
      <c r="E332" s="209" t="s">
        <v>5</v>
      </c>
      <c r="F332" s="210" t="s">
        <v>1727</v>
      </c>
      <c r="H332" s="211">
        <v>-0.69</v>
      </c>
      <c r="I332" s="212"/>
      <c r="L332" s="208"/>
      <c r="M332" s="213"/>
      <c r="N332" s="214"/>
      <c r="O332" s="214"/>
      <c r="P332" s="214"/>
      <c r="Q332" s="214"/>
      <c r="R332" s="214"/>
      <c r="S332" s="214"/>
      <c r="T332" s="215"/>
      <c r="AT332" s="209" t="s">
        <v>163</v>
      </c>
      <c r="AU332" s="209" t="s">
        <v>89</v>
      </c>
      <c r="AV332" s="13" t="s">
        <v>89</v>
      </c>
      <c r="AW332" s="13" t="s">
        <v>42</v>
      </c>
      <c r="AX332" s="13" t="s">
        <v>82</v>
      </c>
      <c r="AY332" s="209" t="s">
        <v>152</v>
      </c>
    </row>
    <row r="333" spans="2:65" s="13" customFormat="1">
      <c r="B333" s="208"/>
      <c r="D333" s="196" t="s">
        <v>163</v>
      </c>
      <c r="E333" s="209" t="s">
        <v>5</v>
      </c>
      <c r="F333" s="210" t="s">
        <v>1728</v>
      </c>
      <c r="H333" s="211">
        <v>-1.5760000000000001</v>
      </c>
      <c r="I333" s="212"/>
      <c r="L333" s="208"/>
      <c r="M333" s="213"/>
      <c r="N333" s="214"/>
      <c r="O333" s="214"/>
      <c r="P333" s="214"/>
      <c r="Q333" s="214"/>
      <c r="R333" s="214"/>
      <c r="S333" s="214"/>
      <c r="T333" s="215"/>
      <c r="AT333" s="209" t="s">
        <v>163</v>
      </c>
      <c r="AU333" s="209" t="s">
        <v>89</v>
      </c>
      <c r="AV333" s="13" t="s">
        <v>89</v>
      </c>
      <c r="AW333" s="13" t="s">
        <v>42</v>
      </c>
      <c r="AX333" s="13" t="s">
        <v>82</v>
      </c>
      <c r="AY333" s="209" t="s">
        <v>152</v>
      </c>
    </row>
    <row r="334" spans="2:65" s="12" customFormat="1">
      <c r="B334" s="200"/>
      <c r="D334" s="196" t="s">
        <v>163</v>
      </c>
      <c r="E334" s="201" t="s">
        <v>5</v>
      </c>
      <c r="F334" s="202" t="s">
        <v>1682</v>
      </c>
      <c r="H334" s="203" t="s">
        <v>5</v>
      </c>
      <c r="I334" s="204"/>
      <c r="L334" s="200"/>
      <c r="M334" s="205"/>
      <c r="N334" s="206"/>
      <c r="O334" s="206"/>
      <c r="P334" s="206"/>
      <c r="Q334" s="206"/>
      <c r="R334" s="206"/>
      <c r="S334" s="206"/>
      <c r="T334" s="207"/>
      <c r="AT334" s="203" t="s">
        <v>163</v>
      </c>
      <c r="AU334" s="203" t="s">
        <v>89</v>
      </c>
      <c r="AV334" s="12" t="s">
        <v>45</v>
      </c>
      <c r="AW334" s="12" t="s">
        <v>42</v>
      </c>
      <c r="AX334" s="12" t="s">
        <v>82</v>
      </c>
      <c r="AY334" s="203" t="s">
        <v>152</v>
      </c>
    </row>
    <row r="335" spans="2:65" s="13" customFormat="1">
      <c r="B335" s="208"/>
      <c r="D335" s="196" t="s">
        <v>163</v>
      </c>
      <c r="E335" s="209" t="s">
        <v>5</v>
      </c>
      <c r="F335" s="210" t="s">
        <v>1729</v>
      </c>
      <c r="H335" s="211">
        <v>30.07</v>
      </c>
      <c r="I335" s="212"/>
      <c r="L335" s="208"/>
      <c r="M335" s="213"/>
      <c r="N335" s="214"/>
      <c r="O335" s="214"/>
      <c r="P335" s="214"/>
      <c r="Q335" s="214"/>
      <c r="R335" s="214"/>
      <c r="S335" s="214"/>
      <c r="T335" s="215"/>
      <c r="AT335" s="209" t="s">
        <v>163</v>
      </c>
      <c r="AU335" s="209" t="s">
        <v>89</v>
      </c>
      <c r="AV335" s="13" t="s">
        <v>89</v>
      </c>
      <c r="AW335" s="13" t="s">
        <v>42</v>
      </c>
      <c r="AX335" s="13" t="s">
        <v>82</v>
      </c>
      <c r="AY335" s="209" t="s">
        <v>152</v>
      </c>
    </row>
    <row r="336" spans="2:65" s="13" customFormat="1">
      <c r="B336" s="208"/>
      <c r="D336" s="196" t="s">
        <v>163</v>
      </c>
      <c r="E336" s="209" t="s">
        <v>5</v>
      </c>
      <c r="F336" s="210" t="s">
        <v>1730</v>
      </c>
      <c r="H336" s="211">
        <v>-3.448</v>
      </c>
      <c r="I336" s="212"/>
      <c r="L336" s="208"/>
      <c r="M336" s="213"/>
      <c r="N336" s="214"/>
      <c r="O336" s="214"/>
      <c r="P336" s="214"/>
      <c r="Q336" s="214"/>
      <c r="R336" s="214"/>
      <c r="S336" s="214"/>
      <c r="T336" s="215"/>
      <c r="AT336" s="209" t="s">
        <v>163</v>
      </c>
      <c r="AU336" s="209" t="s">
        <v>89</v>
      </c>
      <c r="AV336" s="13" t="s">
        <v>89</v>
      </c>
      <c r="AW336" s="13" t="s">
        <v>42</v>
      </c>
      <c r="AX336" s="13" t="s">
        <v>82</v>
      </c>
      <c r="AY336" s="209" t="s">
        <v>152</v>
      </c>
    </row>
    <row r="337" spans="2:51" s="12" customFormat="1">
      <c r="B337" s="200"/>
      <c r="D337" s="196" t="s">
        <v>163</v>
      </c>
      <c r="E337" s="201" t="s">
        <v>5</v>
      </c>
      <c r="F337" s="202" t="s">
        <v>1685</v>
      </c>
      <c r="H337" s="203" t="s">
        <v>5</v>
      </c>
      <c r="I337" s="204"/>
      <c r="L337" s="200"/>
      <c r="M337" s="205"/>
      <c r="N337" s="206"/>
      <c r="O337" s="206"/>
      <c r="P337" s="206"/>
      <c r="Q337" s="206"/>
      <c r="R337" s="206"/>
      <c r="S337" s="206"/>
      <c r="T337" s="207"/>
      <c r="AT337" s="203" t="s">
        <v>163</v>
      </c>
      <c r="AU337" s="203" t="s">
        <v>89</v>
      </c>
      <c r="AV337" s="12" t="s">
        <v>45</v>
      </c>
      <c r="AW337" s="12" t="s">
        <v>42</v>
      </c>
      <c r="AX337" s="12" t="s">
        <v>82</v>
      </c>
      <c r="AY337" s="203" t="s">
        <v>152</v>
      </c>
    </row>
    <row r="338" spans="2:51" s="13" customFormat="1">
      <c r="B338" s="208"/>
      <c r="D338" s="196" t="s">
        <v>163</v>
      </c>
      <c r="E338" s="209" t="s">
        <v>5</v>
      </c>
      <c r="F338" s="210" t="s">
        <v>1729</v>
      </c>
      <c r="H338" s="211">
        <v>30.07</v>
      </c>
      <c r="I338" s="212"/>
      <c r="L338" s="208"/>
      <c r="M338" s="213"/>
      <c r="N338" s="214"/>
      <c r="O338" s="214"/>
      <c r="P338" s="214"/>
      <c r="Q338" s="214"/>
      <c r="R338" s="214"/>
      <c r="S338" s="214"/>
      <c r="T338" s="215"/>
      <c r="AT338" s="209" t="s">
        <v>163</v>
      </c>
      <c r="AU338" s="209" t="s">
        <v>89</v>
      </c>
      <c r="AV338" s="13" t="s">
        <v>89</v>
      </c>
      <c r="AW338" s="13" t="s">
        <v>42</v>
      </c>
      <c r="AX338" s="13" t="s">
        <v>82</v>
      </c>
      <c r="AY338" s="209" t="s">
        <v>152</v>
      </c>
    </row>
    <row r="339" spans="2:51" s="13" customFormat="1">
      <c r="B339" s="208"/>
      <c r="D339" s="196" t="s">
        <v>163</v>
      </c>
      <c r="E339" s="209" t="s">
        <v>5</v>
      </c>
      <c r="F339" s="210" t="s">
        <v>1730</v>
      </c>
      <c r="H339" s="211">
        <v>-3.448</v>
      </c>
      <c r="I339" s="212"/>
      <c r="L339" s="208"/>
      <c r="M339" s="213"/>
      <c r="N339" s="214"/>
      <c r="O339" s="214"/>
      <c r="P339" s="214"/>
      <c r="Q339" s="214"/>
      <c r="R339" s="214"/>
      <c r="S339" s="214"/>
      <c r="T339" s="215"/>
      <c r="AT339" s="209" t="s">
        <v>163</v>
      </c>
      <c r="AU339" s="209" t="s">
        <v>89</v>
      </c>
      <c r="AV339" s="13" t="s">
        <v>89</v>
      </c>
      <c r="AW339" s="13" t="s">
        <v>42</v>
      </c>
      <c r="AX339" s="13" t="s">
        <v>82</v>
      </c>
      <c r="AY339" s="209" t="s">
        <v>152</v>
      </c>
    </row>
    <row r="340" spans="2:51" s="12" customFormat="1">
      <c r="B340" s="200"/>
      <c r="D340" s="196" t="s">
        <v>163</v>
      </c>
      <c r="E340" s="201" t="s">
        <v>5</v>
      </c>
      <c r="F340" s="202" t="s">
        <v>1686</v>
      </c>
      <c r="H340" s="203" t="s">
        <v>5</v>
      </c>
      <c r="I340" s="204"/>
      <c r="L340" s="200"/>
      <c r="M340" s="205"/>
      <c r="N340" s="206"/>
      <c r="O340" s="206"/>
      <c r="P340" s="206"/>
      <c r="Q340" s="206"/>
      <c r="R340" s="206"/>
      <c r="S340" s="206"/>
      <c r="T340" s="207"/>
      <c r="AT340" s="203" t="s">
        <v>163</v>
      </c>
      <c r="AU340" s="203" t="s">
        <v>89</v>
      </c>
      <c r="AV340" s="12" t="s">
        <v>45</v>
      </c>
      <c r="AW340" s="12" t="s">
        <v>42</v>
      </c>
      <c r="AX340" s="12" t="s">
        <v>82</v>
      </c>
      <c r="AY340" s="203" t="s">
        <v>152</v>
      </c>
    </row>
    <row r="341" spans="2:51" s="13" customFormat="1">
      <c r="B341" s="208"/>
      <c r="D341" s="196" t="s">
        <v>163</v>
      </c>
      <c r="E341" s="209" t="s">
        <v>5</v>
      </c>
      <c r="F341" s="210" t="s">
        <v>1731</v>
      </c>
      <c r="H341" s="211">
        <v>29.838000000000001</v>
      </c>
      <c r="I341" s="212"/>
      <c r="L341" s="208"/>
      <c r="M341" s="213"/>
      <c r="N341" s="214"/>
      <c r="O341" s="214"/>
      <c r="P341" s="214"/>
      <c r="Q341" s="214"/>
      <c r="R341" s="214"/>
      <c r="S341" s="214"/>
      <c r="T341" s="215"/>
      <c r="AT341" s="209" t="s">
        <v>163</v>
      </c>
      <c r="AU341" s="209" t="s">
        <v>89</v>
      </c>
      <c r="AV341" s="13" t="s">
        <v>89</v>
      </c>
      <c r="AW341" s="13" t="s">
        <v>42</v>
      </c>
      <c r="AX341" s="13" t="s">
        <v>82</v>
      </c>
      <c r="AY341" s="209" t="s">
        <v>152</v>
      </c>
    </row>
    <row r="342" spans="2:51" s="13" customFormat="1">
      <c r="B342" s="208"/>
      <c r="D342" s="196" t="s">
        <v>163</v>
      </c>
      <c r="E342" s="209" t="s">
        <v>5</v>
      </c>
      <c r="F342" s="210" t="s">
        <v>1727</v>
      </c>
      <c r="H342" s="211">
        <v>-0.69</v>
      </c>
      <c r="I342" s="212"/>
      <c r="L342" s="208"/>
      <c r="M342" s="213"/>
      <c r="N342" s="214"/>
      <c r="O342" s="214"/>
      <c r="P342" s="214"/>
      <c r="Q342" s="214"/>
      <c r="R342" s="214"/>
      <c r="S342" s="214"/>
      <c r="T342" s="215"/>
      <c r="AT342" s="209" t="s">
        <v>163</v>
      </c>
      <c r="AU342" s="209" t="s">
        <v>89</v>
      </c>
      <c r="AV342" s="13" t="s">
        <v>89</v>
      </c>
      <c r="AW342" s="13" t="s">
        <v>42</v>
      </c>
      <c r="AX342" s="13" t="s">
        <v>82</v>
      </c>
      <c r="AY342" s="209" t="s">
        <v>152</v>
      </c>
    </row>
    <row r="343" spans="2:51" s="13" customFormat="1">
      <c r="B343" s="208"/>
      <c r="D343" s="196" t="s">
        <v>163</v>
      </c>
      <c r="E343" s="209" t="s">
        <v>5</v>
      </c>
      <c r="F343" s="210" t="s">
        <v>1728</v>
      </c>
      <c r="H343" s="211">
        <v>-1.5760000000000001</v>
      </c>
      <c r="I343" s="212"/>
      <c r="L343" s="208"/>
      <c r="M343" s="213"/>
      <c r="N343" s="214"/>
      <c r="O343" s="214"/>
      <c r="P343" s="214"/>
      <c r="Q343" s="214"/>
      <c r="R343" s="214"/>
      <c r="S343" s="214"/>
      <c r="T343" s="215"/>
      <c r="AT343" s="209" t="s">
        <v>163</v>
      </c>
      <c r="AU343" s="209" t="s">
        <v>89</v>
      </c>
      <c r="AV343" s="13" t="s">
        <v>89</v>
      </c>
      <c r="AW343" s="13" t="s">
        <v>42</v>
      </c>
      <c r="AX343" s="13" t="s">
        <v>82</v>
      </c>
      <c r="AY343" s="209" t="s">
        <v>152</v>
      </c>
    </row>
    <row r="344" spans="2:51" s="12" customFormat="1">
      <c r="B344" s="200"/>
      <c r="D344" s="196" t="s">
        <v>163</v>
      </c>
      <c r="E344" s="201" t="s">
        <v>5</v>
      </c>
      <c r="F344" s="202" t="s">
        <v>1688</v>
      </c>
      <c r="H344" s="203" t="s">
        <v>5</v>
      </c>
      <c r="I344" s="204"/>
      <c r="L344" s="200"/>
      <c r="M344" s="205"/>
      <c r="N344" s="206"/>
      <c r="O344" s="206"/>
      <c r="P344" s="206"/>
      <c r="Q344" s="206"/>
      <c r="R344" s="206"/>
      <c r="S344" s="206"/>
      <c r="T344" s="207"/>
      <c r="AT344" s="203" t="s">
        <v>163</v>
      </c>
      <c r="AU344" s="203" t="s">
        <v>89</v>
      </c>
      <c r="AV344" s="12" t="s">
        <v>45</v>
      </c>
      <c r="AW344" s="12" t="s">
        <v>42</v>
      </c>
      <c r="AX344" s="12" t="s">
        <v>82</v>
      </c>
      <c r="AY344" s="203" t="s">
        <v>152</v>
      </c>
    </row>
    <row r="345" spans="2:51" s="13" customFormat="1">
      <c r="B345" s="208"/>
      <c r="D345" s="196" t="s">
        <v>163</v>
      </c>
      <c r="E345" s="209" t="s">
        <v>5</v>
      </c>
      <c r="F345" s="210" t="s">
        <v>1732</v>
      </c>
      <c r="H345" s="211">
        <v>29.838000000000001</v>
      </c>
      <c r="I345" s="212"/>
      <c r="L345" s="208"/>
      <c r="M345" s="213"/>
      <c r="N345" s="214"/>
      <c r="O345" s="214"/>
      <c r="P345" s="214"/>
      <c r="Q345" s="214"/>
      <c r="R345" s="214"/>
      <c r="S345" s="214"/>
      <c r="T345" s="215"/>
      <c r="AT345" s="209" t="s">
        <v>163</v>
      </c>
      <c r="AU345" s="209" t="s">
        <v>89</v>
      </c>
      <c r="AV345" s="13" t="s">
        <v>89</v>
      </c>
      <c r="AW345" s="13" t="s">
        <v>42</v>
      </c>
      <c r="AX345" s="13" t="s">
        <v>82</v>
      </c>
      <c r="AY345" s="209" t="s">
        <v>152</v>
      </c>
    </row>
    <row r="346" spans="2:51" s="13" customFormat="1">
      <c r="B346" s="208"/>
      <c r="D346" s="196" t="s">
        <v>163</v>
      </c>
      <c r="E346" s="209" t="s">
        <v>5</v>
      </c>
      <c r="F346" s="210" t="s">
        <v>1727</v>
      </c>
      <c r="H346" s="211">
        <v>-0.69</v>
      </c>
      <c r="I346" s="212"/>
      <c r="L346" s="208"/>
      <c r="M346" s="213"/>
      <c r="N346" s="214"/>
      <c r="O346" s="214"/>
      <c r="P346" s="214"/>
      <c r="Q346" s="214"/>
      <c r="R346" s="214"/>
      <c r="S346" s="214"/>
      <c r="T346" s="215"/>
      <c r="AT346" s="209" t="s">
        <v>163</v>
      </c>
      <c r="AU346" s="209" t="s">
        <v>89</v>
      </c>
      <c r="AV346" s="13" t="s">
        <v>89</v>
      </c>
      <c r="AW346" s="13" t="s">
        <v>42</v>
      </c>
      <c r="AX346" s="13" t="s">
        <v>82</v>
      </c>
      <c r="AY346" s="209" t="s">
        <v>152</v>
      </c>
    </row>
    <row r="347" spans="2:51" s="13" customFormat="1">
      <c r="B347" s="208"/>
      <c r="D347" s="196" t="s">
        <v>163</v>
      </c>
      <c r="E347" s="209" t="s">
        <v>5</v>
      </c>
      <c r="F347" s="210" t="s">
        <v>1728</v>
      </c>
      <c r="H347" s="211">
        <v>-1.5760000000000001</v>
      </c>
      <c r="I347" s="212"/>
      <c r="L347" s="208"/>
      <c r="M347" s="213"/>
      <c r="N347" s="214"/>
      <c r="O347" s="214"/>
      <c r="P347" s="214"/>
      <c r="Q347" s="214"/>
      <c r="R347" s="214"/>
      <c r="S347" s="214"/>
      <c r="T347" s="215"/>
      <c r="AT347" s="209" t="s">
        <v>163</v>
      </c>
      <c r="AU347" s="209" t="s">
        <v>89</v>
      </c>
      <c r="AV347" s="13" t="s">
        <v>89</v>
      </c>
      <c r="AW347" s="13" t="s">
        <v>42</v>
      </c>
      <c r="AX347" s="13" t="s">
        <v>82</v>
      </c>
      <c r="AY347" s="209" t="s">
        <v>152</v>
      </c>
    </row>
    <row r="348" spans="2:51" s="12" customFormat="1">
      <c r="B348" s="200"/>
      <c r="D348" s="196" t="s">
        <v>163</v>
      </c>
      <c r="E348" s="201" t="s">
        <v>5</v>
      </c>
      <c r="F348" s="202" t="s">
        <v>1690</v>
      </c>
      <c r="H348" s="203" t="s">
        <v>5</v>
      </c>
      <c r="I348" s="204"/>
      <c r="L348" s="200"/>
      <c r="M348" s="205"/>
      <c r="N348" s="206"/>
      <c r="O348" s="206"/>
      <c r="P348" s="206"/>
      <c r="Q348" s="206"/>
      <c r="R348" s="206"/>
      <c r="S348" s="206"/>
      <c r="T348" s="207"/>
      <c r="AT348" s="203" t="s">
        <v>163</v>
      </c>
      <c r="AU348" s="203" t="s">
        <v>89</v>
      </c>
      <c r="AV348" s="12" t="s">
        <v>45</v>
      </c>
      <c r="AW348" s="12" t="s">
        <v>42</v>
      </c>
      <c r="AX348" s="12" t="s">
        <v>82</v>
      </c>
      <c r="AY348" s="203" t="s">
        <v>152</v>
      </c>
    </row>
    <row r="349" spans="2:51" s="13" customFormat="1">
      <c r="B349" s="208"/>
      <c r="D349" s="196" t="s">
        <v>163</v>
      </c>
      <c r="E349" s="209" t="s">
        <v>5</v>
      </c>
      <c r="F349" s="210" t="s">
        <v>1729</v>
      </c>
      <c r="H349" s="211">
        <v>30.07</v>
      </c>
      <c r="I349" s="212"/>
      <c r="L349" s="208"/>
      <c r="M349" s="213"/>
      <c r="N349" s="214"/>
      <c r="O349" s="214"/>
      <c r="P349" s="214"/>
      <c r="Q349" s="214"/>
      <c r="R349" s="214"/>
      <c r="S349" s="214"/>
      <c r="T349" s="215"/>
      <c r="AT349" s="209" t="s">
        <v>163</v>
      </c>
      <c r="AU349" s="209" t="s">
        <v>89</v>
      </c>
      <c r="AV349" s="13" t="s">
        <v>89</v>
      </c>
      <c r="AW349" s="13" t="s">
        <v>42</v>
      </c>
      <c r="AX349" s="13" t="s">
        <v>82</v>
      </c>
      <c r="AY349" s="209" t="s">
        <v>152</v>
      </c>
    </row>
    <row r="350" spans="2:51" s="13" customFormat="1">
      <c r="B350" s="208"/>
      <c r="D350" s="196" t="s">
        <v>163</v>
      </c>
      <c r="E350" s="209" t="s">
        <v>5</v>
      </c>
      <c r="F350" s="210" t="s">
        <v>1730</v>
      </c>
      <c r="H350" s="211">
        <v>-3.448</v>
      </c>
      <c r="I350" s="212"/>
      <c r="L350" s="208"/>
      <c r="M350" s="213"/>
      <c r="N350" s="214"/>
      <c r="O350" s="214"/>
      <c r="P350" s="214"/>
      <c r="Q350" s="214"/>
      <c r="R350" s="214"/>
      <c r="S350" s="214"/>
      <c r="T350" s="215"/>
      <c r="AT350" s="209" t="s">
        <v>163</v>
      </c>
      <c r="AU350" s="209" t="s">
        <v>89</v>
      </c>
      <c r="AV350" s="13" t="s">
        <v>89</v>
      </c>
      <c r="AW350" s="13" t="s">
        <v>42</v>
      </c>
      <c r="AX350" s="13" t="s">
        <v>82</v>
      </c>
      <c r="AY350" s="209" t="s">
        <v>152</v>
      </c>
    </row>
    <row r="351" spans="2:51" s="12" customFormat="1">
      <c r="B351" s="200"/>
      <c r="D351" s="196" t="s">
        <v>163</v>
      </c>
      <c r="E351" s="201" t="s">
        <v>5</v>
      </c>
      <c r="F351" s="202" t="s">
        <v>1691</v>
      </c>
      <c r="H351" s="203" t="s">
        <v>5</v>
      </c>
      <c r="I351" s="204"/>
      <c r="L351" s="200"/>
      <c r="M351" s="205"/>
      <c r="N351" s="206"/>
      <c r="O351" s="206"/>
      <c r="P351" s="206"/>
      <c r="Q351" s="206"/>
      <c r="R351" s="206"/>
      <c r="S351" s="206"/>
      <c r="T351" s="207"/>
      <c r="AT351" s="203" t="s">
        <v>163</v>
      </c>
      <c r="AU351" s="203" t="s">
        <v>89</v>
      </c>
      <c r="AV351" s="12" t="s">
        <v>45</v>
      </c>
      <c r="AW351" s="12" t="s">
        <v>42</v>
      </c>
      <c r="AX351" s="12" t="s">
        <v>82</v>
      </c>
      <c r="AY351" s="203" t="s">
        <v>152</v>
      </c>
    </row>
    <row r="352" spans="2:51" s="13" customFormat="1">
      <c r="B352" s="208"/>
      <c r="D352" s="196" t="s">
        <v>163</v>
      </c>
      <c r="E352" s="209" t="s">
        <v>5</v>
      </c>
      <c r="F352" s="210" t="s">
        <v>1729</v>
      </c>
      <c r="H352" s="211">
        <v>30.07</v>
      </c>
      <c r="I352" s="212"/>
      <c r="L352" s="208"/>
      <c r="M352" s="213"/>
      <c r="N352" s="214"/>
      <c r="O352" s="214"/>
      <c r="P352" s="214"/>
      <c r="Q352" s="214"/>
      <c r="R352" s="214"/>
      <c r="S352" s="214"/>
      <c r="T352" s="215"/>
      <c r="AT352" s="209" t="s">
        <v>163</v>
      </c>
      <c r="AU352" s="209" t="s">
        <v>89</v>
      </c>
      <c r="AV352" s="13" t="s">
        <v>89</v>
      </c>
      <c r="AW352" s="13" t="s">
        <v>42</v>
      </c>
      <c r="AX352" s="13" t="s">
        <v>82</v>
      </c>
      <c r="AY352" s="209" t="s">
        <v>152</v>
      </c>
    </row>
    <row r="353" spans="2:51" s="13" customFormat="1">
      <c r="B353" s="208"/>
      <c r="D353" s="196" t="s">
        <v>163</v>
      </c>
      <c r="E353" s="209" t="s">
        <v>5</v>
      </c>
      <c r="F353" s="210" t="s">
        <v>1730</v>
      </c>
      <c r="H353" s="211">
        <v>-3.448</v>
      </c>
      <c r="I353" s="212"/>
      <c r="L353" s="208"/>
      <c r="M353" s="213"/>
      <c r="N353" s="214"/>
      <c r="O353" s="214"/>
      <c r="P353" s="214"/>
      <c r="Q353" s="214"/>
      <c r="R353" s="214"/>
      <c r="S353" s="214"/>
      <c r="T353" s="215"/>
      <c r="AT353" s="209" t="s">
        <v>163</v>
      </c>
      <c r="AU353" s="209" t="s">
        <v>89</v>
      </c>
      <c r="AV353" s="13" t="s">
        <v>89</v>
      </c>
      <c r="AW353" s="13" t="s">
        <v>42</v>
      </c>
      <c r="AX353" s="13" t="s">
        <v>82</v>
      </c>
      <c r="AY353" s="209" t="s">
        <v>152</v>
      </c>
    </row>
    <row r="354" spans="2:51" s="12" customFormat="1">
      <c r="B354" s="200"/>
      <c r="D354" s="196" t="s">
        <v>163</v>
      </c>
      <c r="E354" s="201" t="s">
        <v>5</v>
      </c>
      <c r="F354" s="202" t="s">
        <v>1692</v>
      </c>
      <c r="H354" s="203" t="s">
        <v>5</v>
      </c>
      <c r="I354" s="204"/>
      <c r="L354" s="200"/>
      <c r="M354" s="205"/>
      <c r="N354" s="206"/>
      <c r="O354" s="206"/>
      <c r="P354" s="206"/>
      <c r="Q354" s="206"/>
      <c r="R354" s="206"/>
      <c r="S354" s="206"/>
      <c r="T354" s="207"/>
      <c r="AT354" s="203" t="s">
        <v>163</v>
      </c>
      <c r="AU354" s="203" t="s">
        <v>89</v>
      </c>
      <c r="AV354" s="12" t="s">
        <v>45</v>
      </c>
      <c r="AW354" s="12" t="s">
        <v>42</v>
      </c>
      <c r="AX354" s="12" t="s">
        <v>82</v>
      </c>
      <c r="AY354" s="203" t="s">
        <v>152</v>
      </c>
    </row>
    <row r="355" spans="2:51" s="13" customFormat="1">
      <c r="B355" s="208"/>
      <c r="D355" s="196" t="s">
        <v>163</v>
      </c>
      <c r="E355" s="209" t="s">
        <v>5</v>
      </c>
      <c r="F355" s="210" t="s">
        <v>1733</v>
      </c>
      <c r="H355" s="211">
        <v>30.225000000000001</v>
      </c>
      <c r="I355" s="212"/>
      <c r="L355" s="208"/>
      <c r="M355" s="213"/>
      <c r="N355" s="214"/>
      <c r="O355" s="214"/>
      <c r="P355" s="214"/>
      <c r="Q355" s="214"/>
      <c r="R355" s="214"/>
      <c r="S355" s="214"/>
      <c r="T355" s="215"/>
      <c r="AT355" s="209" t="s">
        <v>163</v>
      </c>
      <c r="AU355" s="209" t="s">
        <v>89</v>
      </c>
      <c r="AV355" s="13" t="s">
        <v>89</v>
      </c>
      <c r="AW355" s="13" t="s">
        <v>42</v>
      </c>
      <c r="AX355" s="13" t="s">
        <v>82</v>
      </c>
      <c r="AY355" s="209" t="s">
        <v>152</v>
      </c>
    </row>
    <row r="356" spans="2:51" s="13" customFormat="1">
      <c r="B356" s="208"/>
      <c r="D356" s="196" t="s">
        <v>163</v>
      </c>
      <c r="E356" s="209" t="s">
        <v>5</v>
      </c>
      <c r="F356" s="210" t="s">
        <v>1727</v>
      </c>
      <c r="H356" s="211">
        <v>-0.69</v>
      </c>
      <c r="I356" s="212"/>
      <c r="L356" s="208"/>
      <c r="M356" s="213"/>
      <c r="N356" s="214"/>
      <c r="O356" s="214"/>
      <c r="P356" s="214"/>
      <c r="Q356" s="214"/>
      <c r="R356" s="214"/>
      <c r="S356" s="214"/>
      <c r="T356" s="215"/>
      <c r="AT356" s="209" t="s">
        <v>163</v>
      </c>
      <c r="AU356" s="209" t="s">
        <v>89</v>
      </c>
      <c r="AV356" s="13" t="s">
        <v>89</v>
      </c>
      <c r="AW356" s="13" t="s">
        <v>42</v>
      </c>
      <c r="AX356" s="13" t="s">
        <v>82</v>
      </c>
      <c r="AY356" s="209" t="s">
        <v>152</v>
      </c>
    </row>
    <row r="357" spans="2:51" s="13" customFormat="1">
      <c r="B357" s="208"/>
      <c r="D357" s="196" t="s">
        <v>163</v>
      </c>
      <c r="E357" s="209" t="s">
        <v>5</v>
      </c>
      <c r="F357" s="210" t="s">
        <v>1728</v>
      </c>
      <c r="H357" s="211">
        <v>-1.5760000000000001</v>
      </c>
      <c r="I357" s="212"/>
      <c r="L357" s="208"/>
      <c r="M357" s="213"/>
      <c r="N357" s="214"/>
      <c r="O357" s="214"/>
      <c r="P357" s="214"/>
      <c r="Q357" s="214"/>
      <c r="R357" s="214"/>
      <c r="S357" s="214"/>
      <c r="T357" s="215"/>
      <c r="AT357" s="209" t="s">
        <v>163</v>
      </c>
      <c r="AU357" s="209" t="s">
        <v>89</v>
      </c>
      <c r="AV357" s="13" t="s">
        <v>89</v>
      </c>
      <c r="AW357" s="13" t="s">
        <v>42</v>
      </c>
      <c r="AX357" s="13" t="s">
        <v>82</v>
      </c>
      <c r="AY357" s="209" t="s">
        <v>152</v>
      </c>
    </row>
    <row r="358" spans="2:51" s="12" customFormat="1">
      <c r="B358" s="200"/>
      <c r="D358" s="196" t="s">
        <v>163</v>
      </c>
      <c r="E358" s="201" t="s">
        <v>5</v>
      </c>
      <c r="F358" s="202" t="s">
        <v>1694</v>
      </c>
      <c r="H358" s="203" t="s">
        <v>5</v>
      </c>
      <c r="I358" s="204"/>
      <c r="L358" s="200"/>
      <c r="M358" s="205"/>
      <c r="N358" s="206"/>
      <c r="O358" s="206"/>
      <c r="P358" s="206"/>
      <c r="Q358" s="206"/>
      <c r="R358" s="206"/>
      <c r="S358" s="206"/>
      <c r="T358" s="207"/>
      <c r="AT358" s="203" t="s">
        <v>163</v>
      </c>
      <c r="AU358" s="203" t="s">
        <v>89</v>
      </c>
      <c r="AV358" s="12" t="s">
        <v>45</v>
      </c>
      <c r="AW358" s="12" t="s">
        <v>42</v>
      </c>
      <c r="AX358" s="12" t="s">
        <v>82</v>
      </c>
      <c r="AY358" s="203" t="s">
        <v>152</v>
      </c>
    </row>
    <row r="359" spans="2:51" s="13" customFormat="1">
      <c r="B359" s="208"/>
      <c r="D359" s="196" t="s">
        <v>163</v>
      </c>
      <c r="E359" s="209" t="s">
        <v>5</v>
      </c>
      <c r="F359" s="210" t="s">
        <v>1734</v>
      </c>
      <c r="H359" s="211">
        <v>20.913</v>
      </c>
      <c r="I359" s="212"/>
      <c r="L359" s="208"/>
      <c r="M359" s="213"/>
      <c r="N359" s="214"/>
      <c r="O359" s="214"/>
      <c r="P359" s="214"/>
      <c r="Q359" s="214"/>
      <c r="R359" s="214"/>
      <c r="S359" s="214"/>
      <c r="T359" s="215"/>
      <c r="AT359" s="209" t="s">
        <v>163</v>
      </c>
      <c r="AU359" s="209" t="s">
        <v>89</v>
      </c>
      <c r="AV359" s="13" t="s">
        <v>89</v>
      </c>
      <c r="AW359" s="13" t="s">
        <v>42</v>
      </c>
      <c r="AX359" s="13" t="s">
        <v>82</v>
      </c>
      <c r="AY359" s="209" t="s">
        <v>152</v>
      </c>
    </row>
    <row r="360" spans="2:51" s="13" customFormat="1">
      <c r="B360" s="208"/>
      <c r="D360" s="196" t="s">
        <v>163</v>
      </c>
      <c r="E360" s="209" t="s">
        <v>5</v>
      </c>
      <c r="F360" s="210" t="s">
        <v>1735</v>
      </c>
      <c r="H360" s="211">
        <v>-2.8570000000000002</v>
      </c>
      <c r="I360" s="212"/>
      <c r="L360" s="208"/>
      <c r="M360" s="213"/>
      <c r="N360" s="214"/>
      <c r="O360" s="214"/>
      <c r="P360" s="214"/>
      <c r="Q360" s="214"/>
      <c r="R360" s="214"/>
      <c r="S360" s="214"/>
      <c r="T360" s="215"/>
      <c r="AT360" s="209" t="s">
        <v>163</v>
      </c>
      <c r="AU360" s="209" t="s">
        <v>89</v>
      </c>
      <c r="AV360" s="13" t="s">
        <v>89</v>
      </c>
      <c r="AW360" s="13" t="s">
        <v>42</v>
      </c>
      <c r="AX360" s="13" t="s">
        <v>82</v>
      </c>
      <c r="AY360" s="209" t="s">
        <v>152</v>
      </c>
    </row>
    <row r="361" spans="2:51" s="13" customFormat="1">
      <c r="B361" s="208"/>
      <c r="D361" s="196" t="s">
        <v>163</v>
      </c>
      <c r="E361" s="209" t="s">
        <v>5</v>
      </c>
      <c r="F361" s="210" t="s">
        <v>1736</v>
      </c>
      <c r="H361" s="211">
        <v>-0.78800000000000003</v>
      </c>
      <c r="I361" s="212"/>
      <c r="L361" s="208"/>
      <c r="M361" s="213"/>
      <c r="N361" s="214"/>
      <c r="O361" s="214"/>
      <c r="P361" s="214"/>
      <c r="Q361" s="214"/>
      <c r="R361" s="214"/>
      <c r="S361" s="214"/>
      <c r="T361" s="215"/>
      <c r="AT361" s="209" t="s">
        <v>163</v>
      </c>
      <c r="AU361" s="209" t="s">
        <v>89</v>
      </c>
      <c r="AV361" s="13" t="s">
        <v>89</v>
      </c>
      <c r="AW361" s="13" t="s">
        <v>42</v>
      </c>
      <c r="AX361" s="13" t="s">
        <v>82</v>
      </c>
      <c r="AY361" s="209" t="s">
        <v>152</v>
      </c>
    </row>
    <row r="362" spans="2:51" s="13" customFormat="1">
      <c r="B362" s="208"/>
      <c r="D362" s="196" t="s">
        <v>163</v>
      </c>
      <c r="E362" s="209" t="s">
        <v>5</v>
      </c>
      <c r="F362" s="210" t="s">
        <v>1737</v>
      </c>
      <c r="H362" s="211">
        <v>-0.88700000000000001</v>
      </c>
      <c r="I362" s="212"/>
      <c r="L362" s="208"/>
      <c r="M362" s="213"/>
      <c r="N362" s="214"/>
      <c r="O362" s="214"/>
      <c r="P362" s="214"/>
      <c r="Q362" s="214"/>
      <c r="R362" s="214"/>
      <c r="S362" s="214"/>
      <c r="T362" s="215"/>
      <c r="AT362" s="209" t="s">
        <v>163</v>
      </c>
      <c r="AU362" s="209" t="s">
        <v>89</v>
      </c>
      <c r="AV362" s="13" t="s">
        <v>89</v>
      </c>
      <c r="AW362" s="13" t="s">
        <v>42</v>
      </c>
      <c r="AX362" s="13" t="s">
        <v>82</v>
      </c>
      <c r="AY362" s="209" t="s">
        <v>152</v>
      </c>
    </row>
    <row r="363" spans="2:51" s="12" customFormat="1">
      <c r="B363" s="200"/>
      <c r="D363" s="196" t="s">
        <v>163</v>
      </c>
      <c r="E363" s="201" t="s">
        <v>5</v>
      </c>
      <c r="F363" s="202" t="s">
        <v>1697</v>
      </c>
      <c r="H363" s="203" t="s">
        <v>5</v>
      </c>
      <c r="I363" s="204"/>
      <c r="L363" s="200"/>
      <c r="M363" s="205"/>
      <c r="N363" s="206"/>
      <c r="O363" s="206"/>
      <c r="P363" s="206"/>
      <c r="Q363" s="206"/>
      <c r="R363" s="206"/>
      <c r="S363" s="206"/>
      <c r="T363" s="207"/>
      <c r="AT363" s="203" t="s">
        <v>163</v>
      </c>
      <c r="AU363" s="203" t="s">
        <v>89</v>
      </c>
      <c r="AV363" s="12" t="s">
        <v>45</v>
      </c>
      <c r="AW363" s="12" t="s">
        <v>42</v>
      </c>
      <c r="AX363" s="12" t="s">
        <v>82</v>
      </c>
      <c r="AY363" s="203" t="s">
        <v>152</v>
      </c>
    </row>
    <row r="364" spans="2:51" s="13" customFormat="1">
      <c r="B364" s="208"/>
      <c r="D364" s="196" t="s">
        <v>163</v>
      </c>
      <c r="E364" s="209" t="s">
        <v>5</v>
      </c>
      <c r="F364" s="210" t="s">
        <v>1738</v>
      </c>
      <c r="H364" s="211">
        <v>0.78</v>
      </c>
      <c r="I364" s="212"/>
      <c r="L364" s="208"/>
      <c r="M364" s="213"/>
      <c r="N364" s="214"/>
      <c r="O364" s="214"/>
      <c r="P364" s="214"/>
      <c r="Q364" s="214"/>
      <c r="R364" s="214"/>
      <c r="S364" s="214"/>
      <c r="T364" s="215"/>
      <c r="AT364" s="209" t="s">
        <v>163</v>
      </c>
      <c r="AU364" s="209" t="s">
        <v>89</v>
      </c>
      <c r="AV364" s="13" t="s">
        <v>89</v>
      </c>
      <c r="AW364" s="13" t="s">
        <v>42</v>
      </c>
      <c r="AX364" s="13" t="s">
        <v>82</v>
      </c>
      <c r="AY364" s="209" t="s">
        <v>152</v>
      </c>
    </row>
    <row r="365" spans="2:51" s="13" customFormat="1">
      <c r="B365" s="208"/>
      <c r="D365" s="196" t="s">
        <v>163</v>
      </c>
      <c r="E365" s="209" t="s">
        <v>5</v>
      </c>
      <c r="F365" s="210" t="s">
        <v>1739</v>
      </c>
      <c r="H365" s="211">
        <v>7.9530000000000003</v>
      </c>
      <c r="I365" s="212"/>
      <c r="L365" s="208"/>
      <c r="M365" s="213"/>
      <c r="N365" s="214"/>
      <c r="O365" s="214"/>
      <c r="P365" s="214"/>
      <c r="Q365" s="214"/>
      <c r="R365" s="214"/>
      <c r="S365" s="214"/>
      <c r="T365" s="215"/>
      <c r="AT365" s="209" t="s">
        <v>163</v>
      </c>
      <c r="AU365" s="209" t="s">
        <v>89</v>
      </c>
      <c r="AV365" s="13" t="s">
        <v>89</v>
      </c>
      <c r="AW365" s="13" t="s">
        <v>42</v>
      </c>
      <c r="AX365" s="13" t="s">
        <v>82</v>
      </c>
      <c r="AY365" s="209" t="s">
        <v>152</v>
      </c>
    </row>
    <row r="366" spans="2:51" s="12" customFormat="1">
      <c r="B366" s="200"/>
      <c r="D366" s="196" t="s">
        <v>163</v>
      </c>
      <c r="E366" s="201" t="s">
        <v>5</v>
      </c>
      <c r="F366" s="202" t="s">
        <v>1700</v>
      </c>
      <c r="H366" s="203" t="s">
        <v>5</v>
      </c>
      <c r="I366" s="204"/>
      <c r="L366" s="200"/>
      <c r="M366" s="205"/>
      <c r="N366" s="206"/>
      <c r="O366" s="206"/>
      <c r="P366" s="206"/>
      <c r="Q366" s="206"/>
      <c r="R366" s="206"/>
      <c r="S366" s="206"/>
      <c r="T366" s="207"/>
      <c r="AT366" s="203" t="s">
        <v>163</v>
      </c>
      <c r="AU366" s="203" t="s">
        <v>89</v>
      </c>
      <c r="AV366" s="12" t="s">
        <v>45</v>
      </c>
      <c r="AW366" s="12" t="s">
        <v>42</v>
      </c>
      <c r="AX366" s="12" t="s">
        <v>82</v>
      </c>
      <c r="AY366" s="203" t="s">
        <v>152</v>
      </c>
    </row>
    <row r="367" spans="2:51" s="13" customFormat="1">
      <c r="B367" s="208"/>
      <c r="D367" s="196" t="s">
        <v>163</v>
      </c>
      <c r="E367" s="209" t="s">
        <v>5</v>
      </c>
      <c r="F367" s="210" t="s">
        <v>1740</v>
      </c>
      <c r="H367" s="211">
        <v>3.8250000000000002</v>
      </c>
      <c r="I367" s="212"/>
      <c r="L367" s="208"/>
      <c r="M367" s="213"/>
      <c r="N367" s="214"/>
      <c r="O367" s="214"/>
      <c r="P367" s="214"/>
      <c r="Q367" s="214"/>
      <c r="R367" s="214"/>
      <c r="S367" s="214"/>
      <c r="T367" s="215"/>
      <c r="AT367" s="209" t="s">
        <v>163</v>
      </c>
      <c r="AU367" s="209" t="s">
        <v>89</v>
      </c>
      <c r="AV367" s="13" t="s">
        <v>89</v>
      </c>
      <c r="AW367" s="13" t="s">
        <v>42</v>
      </c>
      <c r="AX367" s="13" t="s">
        <v>82</v>
      </c>
      <c r="AY367" s="209" t="s">
        <v>152</v>
      </c>
    </row>
    <row r="368" spans="2:51" s="12" customFormat="1">
      <c r="B368" s="200"/>
      <c r="D368" s="196" t="s">
        <v>163</v>
      </c>
      <c r="E368" s="201" t="s">
        <v>5</v>
      </c>
      <c r="F368" s="202" t="s">
        <v>1575</v>
      </c>
      <c r="H368" s="203" t="s">
        <v>5</v>
      </c>
      <c r="I368" s="204"/>
      <c r="L368" s="200"/>
      <c r="M368" s="205"/>
      <c r="N368" s="206"/>
      <c r="O368" s="206"/>
      <c r="P368" s="206"/>
      <c r="Q368" s="206"/>
      <c r="R368" s="206"/>
      <c r="S368" s="206"/>
      <c r="T368" s="207"/>
      <c r="AT368" s="203" t="s">
        <v>163</v>
      </c>
      <c r="AU368" s="203" t="s">
        <v>89</v>
      </c>
      <c r="AV368" s="12" t="s">
        <v>45</v>
      </c>
      <c r="AW368" s="12" t="s">
        <v>42</v>
      </c>
      <c r="AX368" s="12" t="s">
        <v>82</v>
      </c>
      <c r="AY368" s="203" t="s">
        <v>152</v>
      </c>
    </row>
    <row r="369" spans="2:65" s="13" customFormat="1">
      <c r="B369" s="208"/>
      <c r="D369" s="196" t="s">
        <v>163</v>
      </c>
      <c r="E369" s="209" t="s">
        <v>5</v>
      </c>
      <c r="F369" s="210" t="s">
        <v>1741</v>
      </c>
      <c r="H369" s="211">
        <v>135.37799999999999</v>
      </c>
      <c r="I369" s="212"/>
      <c r="L369" s="208"/>
      <c r="M369" s="213"/>
      <c r="N369" s="214"/>
      <c r="O369" s="214"/>
      <c r="P369" s="214"/>
      <c r="Q369" s="214"/>
      <c r="R369" s="214"/>
      <c r="S369" s="214"/>
      <c r="T369" s="215"/>
      <c r="AT369" s="209" t="s">
        <v>163</v>
      </c>
      <c r="AU369" s="209" t="s">
        <v>89</v>
      </c>
      <c r="AV369" s="13" t="s">
        <v>89</v>
      </c>
      <c r="AW369" s="13" t="s">
        <v>42</v>
      </c>
      <c r="AX369" s="13" t="s">
        <v>82</v>
      </c>
      <c r="AY369" s="209" t="s">
        <v>152</v>
      </c>
    </row>
    <row r="370" spans="2:65" s="13" customFormat="1" ht="27">
      <c r="B370" s="208"/>
      <c r="D370" s="196" t="s">
        <v>163</v>
      </c>
      <c r="E370" s="209" t="s">
        <v>5</v>
      </c>
      <c r="F370" s="210" t="s">
        <v>1742</v>
      </c>
      <c r="H370" s="211">
        <v>33.24</v>
      </c>
      <c r="I370" s="212"/>
      <c r="L370" s="208"/>
      <c r="M370" s="213"/>
      <c r="N370" s="214"/>
      <c r="O370" s="214"/>
      <c r="P370" s="214"/>
      <c r="Q370" s="214"/>
      <c r="R370" s="214"/>
      <c r="S370" s="214"/>
      <c r="T370" s="215"/>
      <c r="AT370" s="209" t="s">
        <v>163</v>
      </c>
      <c r="AU370" s="209" t="s">
        <v>89</v>
      </c>
      <c r="AV370" s="13" t="s">
        <v>89</v>
      </c>
      <c r="AW370" s="13" t="s">
        <v>42</v>
      </c>
      <c r="AX370" s="13" t="s">
        <v>82</v>
      </c>
      <c r="AY370" s="209" t="s">
        <v>152</v>
      </c>
    </row>
    <row r="371" spans="2:65" s="13" customFormat="1" ht="27">
      <c r="B371" s="208"/>
      <c r="D371" s="196" t="s">
        <v>163</v>
      </c>
      <c r="E371" s="209" t="s">
        <v>5</v>
      </c>
      <c r="F371" s="210" t="s">
        <v>1743</v>
      </c>
      <c r="H371" s="211">
        <v>8.31</v>
      </c>
      <c r="I371" s="212"/>
      <c r="L371" s="208"/>
      <c r="M371" s="213"/>
      <c r="N371" s="214"/>
      <c r="O371" s="214"/>
      <c r="P371" s="214"/>
      <c r="Q371" s="214"/>
      <c r="R371" s="214"/>
      <c r="S371" s="214"/>
      <c r="T371" s="215"/>
      <c r="AT371" s="209" t="s">
        <v>163</v>
      </c>
      <c r="AU371" s="209" t="s">
        <v>89</v>
      </c>
      <c r="AV371" s="13" t="s">
        <v>89</v>
      </c>
      <c r="AW371" s="13" t="s">
        <v>42</v>
      </c>
      <c r="AX371" s="13" t="s">
        <v>82</v>
      </c>
      <c r="AY371" s="209" t="s">
        <v>152</v>
      </c>
    </row>
    <row r="372" spans="2:65" s="12" customFormat="1">
      <c r="B372" s="200"/>
      <c r="D372" s="196" t="s">
        <v>163</v>
      </c>
      <c r="E372" s="201" t="s">
        <v>5</v>
      </c>
      <c r="F372" s="202" t="s">
        <v>1614</v>
      </c>
      <c r="H372" s="203" t="s">
        <v>5</v>
      </c>
      <c r="I372" s="204"/>
      <c r="L372" s="200"/>
      <c r="M372" s="205"/>
      <c r="N372" s="206"/>
      <c r="O372" s="206"/>
      <c r="P372" s="206"/>
      <c r="Q372" s="206"/>
      <c r="R372" s="206"/>
      <c r="S372" s="206"/>
      <c r="T372" s="207"/>
      <c r="AT372" s="203" t="s">
        <v>163</v>
      </c>
      <c r="AU372" s="203" t="s">
        <v>89</v>
      </c>
      <c r="AV372" s="12" t="s">
        <v>45</v>
      </c>
      <c r="AW372" s="12" t="s">
        <v>42</v>
      </c>
      <c r="AX372" s="12" t="s">
        <v>82</v>
      </c>
      <c r="AY372" s="203" t="s">
        <v>152</v>
      </c>
    </row>
    <row r="373" spans="2:65" s="13" customFormat="1">
      <c r="B373" s="208"/>
      <c r="D373" s="196" t="s">
        <v>163</v>
      </c>
      <c r="E373" s="209" t="s">
        <v>5</v>
      </c>
      <c r="F373" s="210" t="s">
        <v>1744</v>
      </c>
      <c r="H373" s="211">
        <v>56.28</v>
      </c>
      <c r="I373" s="212"/>
      <c r="L373" s="208"/>
      <c r="M373" s="213"/>
      <c r="N373" s="214"/>
      <c r="O373" s="214"/>
      <c r="P373" s="214"/>
      <c r="Q373" s="214"/>
      <c r="R373" s="214"/>
      <c r="S373" s="214"/>
      <c r="T373" s="215"/>
      <c r="AT373" s="209" t="s">
        <v>163</v>
      </c>
      <c r="AU373" s="209" t="s">
        <v>89</v>
      </c>
      <c r="AV373" s="13" t="s">
        <v>89</v>
      </c>
      <c r="AW373" s="13" t="s">
        <v>42</v>
      </c>
      <c r="AX373" s="13" t="s">
        <v>82</v>
      </c>
      <c r="AY373" s="209" t="s">
        <v>152</v>
      </c>
    </row>
    <row r="374" spans="2:65" s="13" customFormat="1">
      <c r="B374" s="208"/>
      <c r="D374" s="196" t="s">
        <v>163</v>
      </c>
      <c r="E374" s="209" t="s">
        <v>5</v>
      </c>
      <c r="F374" s="210" t="s">
        <v>1745</v>
      </c>
      <c r="H374" s="211">
        <v>85.8</v>
      </c>
      <c r="I374" s="212"/>
      <c r="L374" s="208"/>
      <c r="M374" s="213"/>
      <c r="N374" s="214"/>
      <c r="O374" s="214"/>
      <c r="P374" s="214"/>
      <c r="Q374" s="214"/>
      <c r="R374" s="214"/>
      <c r="S374" s="214"/>
      <c r="T374" s="215"/>
      <c r="AT374" s="209" t="s">
        <v>163</v>
      </c>
      <c r="AU374" s="209" t="s">
        <v>89</v>
      </c>
      <c r="AV374" s="13" t="s">
        <v>89</v>
      </c>
      <c r="AW374" s="13" t="s">
        <v>42</v>
      </c>
      <c r="AX374" s="13" t="s">
        <v>82</v>
      </c>
      <c r="AY374" s="209" t="s">
        <v>152</v>
      </c>
    </row>
    <row r="375" spans="2:65" s="12" customFormat="1">
      <c r="B375" s="200"/>
      <c r="D375" s="196" t="s">
        <v>163</v>
      </c>
      <c r="E375" s="201" t="s">
        <v>5</v>
      </c>
      <c r="F375" s="202" t="s">
        <v>1707</v>
      </c>
      <c r="H375" s="203" t="s">
        <v>5</v>
      </c>
      <c r="I375" s="204"/>
      <c r="L375" s="200"/>
      <c r="M375" s="205"/>
      <c r="N375" s="206"/>
      <c r="O375" s="206"/>
      <c r="P375" s="206"/>
      <c r="Q375" s="206"/>
      <c r="R375" s="206"/>
      <c r="S375" s="206"/>
      <c r="T375" s="207"/>
      <c r="AT375" s="203" t="s">
        <v>163</v>
      </c>
      <c r="AU375" s="203" t="s">
        <v>89</v>
      </c>
      <c r="AV375" s="12" t="s">
        <v>45</v>
      </c>
      <c r="AW375" s="12" t="s">
        <v>42</v>
      </c>
      <c r="AX375" s="12" t="s">
        <v>82</v>
      </c>
      <c r="AY375" s="203" t="s">
        <v>152</v>
      </c>
    </row>
    <row r="376" spans="2:65" s="13" customFormat="1">
      <c r="B376" s="208"/>
      <c r="D376" s="196" t="s">
        <v>163</v>
      </c>
      <c r="E376" s="209" t="s">
        <v>5</v>
      </c>
      <c r="F376" s="210" t="s">
        <v>1746</v>
      </c>
      <c r="H376" s="211">
        <v>13.552</v>
      </c>
      <c r="I376" s="212"/>
      <c r="L376" s="208"/>
      <c r="M376" s="213"/>
      <c r="N376" s="214"/>
      <c r="O376" s="214"/>
      <c r="P376" s="214"/>
      <c r="Q376" s="214"/>
      <c r="R376" s="214"/>
      <c r="S376" s="214"/>
      <c r="T376" s="215"/>
      <c r="AT376" s="209" t="s">
        <v>163</v>
      </c>
      <c r="AU376" s="209" t="s">
        <v>89</v>
      </c>
      <c r="AV376" s="13" t="s">
        <v>89</v>
      </c>
      <c r="AW376" s="13" t="s">
        <v>42</v>
      </c>
      <c r="AX376" s="13" t="s">
        <v>82</v>
      </c>
      <c r="AY376" s="209" t="s">
        <v>152</v>
      </c>
    </row>
    <row r="377" spans="2:65" s="14" customFormat="1">
      <c r="B377" s="216"/>
      <c r="D377" s="196" t="s">
        <v>163</v>
      </c>
      <c r="E377" s="217" t="s">
        <v>5</v>
      </c>
      <c r="F377" s="218" t="s">
        <v>373</v>
      </c>
      <c r="H377" s="219">
        <v>640.07899999999995</v>
      </c>
      <c r="I377" s="220"/>
      <c r="L377" s="216"/>
      <c r="M377" s="221"/>
      <c r="N377" s="222"/>
      <c r="O377" s="222"/>
      <c r="P377" s="222"/>
      <c r="Q377" s="222"/>
      <c r="R377" s="222"/>
      <c r="S377" s="222"/>
      <c r="T377" s="223"/>
      <c r="AT377" s="217" t="s">
        <v>163</v>
      </c>
      <c r="AU377" s="217" t="s">
        <v>89</v>
      </c>
      <c r="AV377" s="14" t="s">
        <v>169</v>
      </c>
      <c r="AW377" s="14" t="s">
        <v>42</v>
      </c>
      <c r="AX377" s="14" t="s">
        <v>82</v>
      </c>
      <c r="AY377" s="217" t="s">
        <v>152</v>
      </c>
    </row>
    <row r="378" spans="2:65" s="12" customFormat="1">
      <c r="B378" s="200"/>
      <c r="D378" s="196" t="s">
        <v>163</v>
      </c>
      <c r="E378" s="201" t="s">
        <v>5</v>
      </c>
      <c r="F378" s="202" t="s">
        <v>1709</v>
      </c>
      <c r="H378" s="203" t="s">
        <v>5</v>
      </c>
      <c r="I378" s="204"/>
      <c r="L378" s="200"/>
      <c r="M378" s="205"/>
      <c r="N378" s="206"/>
      <c r="O378" s="206"/>
      <c r="P378" s="206"/>
      <c r="Q378" s="206"/>
      <c r="R378" s="206"/>
      <c r="S378" s="206"/>
      <c r="T378" s="207"/>
      <c r="AT378" s="203" t="s">
        <v>163</v>
      </c>
      <c r="AU378" s="203" t="s">
        <v>89</v>
      </c>
      <c r="AV378" s="12" t="s">
        <v>45</v>
      </c>
      <c r="AW378" s="12" t="s">
        <v>42</v>
      </c>
      <c r="AX378" s="12" t="s">
        <v>82</v>
      </c>
      <c r="AY378" s="203" t="s">
        <v>152</v>
      </c>
    </row>
    <row r="379" spans="2:65" s="13" customFormat="1">
      <c r="B379" s="208"/>
      <c r="D379" s="196" t="s">
        <v>163</v>
      </c>
      <c r="E379" s="209" t="s">
        <v>5</v>
      </c>
      <c r="F379" s="210" t="s">
        <v>1747</v>
      </c>
      <c r="H379" s="211">
        <v>96.012</v>
      </c>
      <c r="I379" s="212"/>
      <c r="L379" s="208"/>
      <c r="M379" s="213"/>
      <c r="N379" s="214"/>
      <c r="O379" s="214"/>
      <c r="P379" s="214"/>
      <c r="Q379" s="214"/>
      <c r="R379" s="214"/>
      <c r="S379" s="214"/>
      <c r="T379" s="215"/>
      <c r="AT379" s="209" t="s">
        <v>163</v>
      </c>
      <c r="AU379" s="209" t="s">
        <v>89</v>
      </c>
      <c r="AV379" s="13" t="s">
        <v>89</v>
      </c>
      <c r="AW379" s="13" t="s">
        <v>42</v>
      </c>
      <c r="AX379" s="13" t="s">
        <v>82</v>
      </c>
      <c r="AY379" s="209" t="s">
        <v>152</v>
      </c>
    </row>
    <row r="380" spans="2:65" s="14" customFormat="1">
      <c r="B380" s="216"/>
      <c r="D380" s="196" t="s">
        <v>163</v>
      </c>
      <c r="E380" s="217" t="s">
        <v>5</v>
      </c>
      <c r="F380" s="218" t="s">
        <v>373</v>
      </c>
      <c r="H380" s="219">
        <v>96.012</v>
      </c>
      <c r="I380" s="220"/>
      <c r="L380" s="216"/>
      <c r="M380" s="221"/>
      <c r="N380" s="222"/>
      <c r="O380" s="222"/>
      <c r="P380" s="222"/>
      <c r="Q380" s="222"/>
      <c r="R380" s="222"/>
      <c r="S380" s="222"/>
      <c r="T380" s="223"/>
      <c r="AT380" s="217" t="s">
        <v>163</v>
      </c>
      <c r="AU380" s="217" t="s">
        <v>89</v>
      </c>
      <c r="AV380" s="14" t="s">
        <v>169</v>
      </c>
      <c r="AW380" s="14" t="s">
        <v>42</v>
      </c>
      <c r="AX380" s="14" t="s">
        <v>82</v>
      </c>
      <c r="AY380" s="217" t="s">
        <v>152</v>
      </c>
    </row>
    <row r="381" spans="2:65" s="15" customFormat="1">
      <c r="B381" s="224"/>
      <c r="D381" s="225" t="s">
        <v>163</v>
      </c>
      <c r="E381" s="226" t="s">
        <v>5</v>
      </c>
      <c r="F381" s="227" t="s">
        <v>170</v>
      </c>
      <c r="H381" s="228">
        <v>736.09100000000001</v>
      </c>
      <c r="I381" s="229"/>
      <c r="L381" s="224"/>
      <c r="M381" s="230"/>
      <c r="N381" s="231"/>
      <c r="O381" s="231"/>
      <c r="P381" s="231"/>
      <c r="Q381" s="231"/>
      <c r="R381" s="231"/>
      <c r="S381" s="231"/>
      <c r="T381" s="232"/>
      <c r="AT381" s="233" t="s">
        <v>163</v>
      </c>
      <c r="AU381" s="233" t="s">
        <v>89</v>
      </c>
      <c r="AV381" s="15" t="s">
        <v>159</v>
      </c>
      <c r="AW381" s="15" t="s">
        <v>42</v>
      </c>
      <c r="AX381" s="15" t="s">
        <v>45</v>
      </c>
      <c r="AY381" s="233" t="s">
        <v>152</v>
      </c>
    </row>
    <row r="382" spans="2:65" s="1" customFormat="1" ht="44.25" customHeight="1">
      <c r="B382" s="183"/>
      <c r="C382" s="184" t="s">
        <v>304</v>
      </c>
      <c r="D382" s="184" t="s">
        <v>154</v>
      </c>
      <c r="E382" s="185" t="s">
        <v>1748</v>
      </c>
      <c r="F382" s="186" t="s">
        <v>1749</v>
      </c>
      <c r="G382" s="187" t="s">
        <v>247</v>
      </c>
      <c r="H382" s="188">
        <v>2944.364</v>
      </c>
      <c r="I382" s="189"/>
      <c r="J382" s="190">
        <f>ROUND(I382*H382,2)</f>
        <v>0</v>
      </c>
      <c r="K382" s="186" t="s">
        <v>158</v>
      </c>
      <c r="L382" s="43"/>
      <c r="M382" s="191" t="s">
        <v>5</v>
      </c>
      <c r="N382" s="192" t="s">
        <v>53</v>
      </c>
      <c r="O382" s="44"/>
      <c r="P382" s="193">
        <f>O382*H382</f>
        <v>0</v>
      </c>
      <c r="Q382" s="193">
        <v>7.9000000000000008E-3</v>
      </c>
      <c r="R382" s="193">
        <f>Q382*H382</f>
        <v>23.260475600000003</v>
      </c>
      <c r="S382" s="193">
        <v>0</v>
      </c>
      <c r="T382" s="194">
        <f>S382*H382</f>
        <v>0</v>
      </c>
      <c r="AR382" s="25" t="s">
        <v>159</v>
      </c>
      <c r="AT382" s="25" t="s">
        <v>154</v>
      </c>
      <c r="AU382" s="25" t="s">
        <v>89</v>
      </c>
      <c r="AY382" s="25" t="s">
        <v>152</v>
      </c>
      <c r="BE382" s="195">
        <f>IF(N382="základní",J382,0)</f>
        <v>0</v>
      </c>
      <c r="BF382" s="195">
        <f>IF(N382="snížená",J382,0)</f>
        <v>0</v>
      </c>
      <c r="BG382" s="195">
        <f>IF(N382="zákl. přenesená",J382,0)</f>
        <v>0</v>
      </c>
      <c r="BH382" s="195">
        <f>IF(N382="sníž. přenesená",J382,0)</f>
        <v>0</v>
      </c>
      <c r="BI382" s="195">
        <f>IF(N382="nulová",J382,0)</f>
        <v>0</v>
      </c>
      <c r="BJ382" s="25" t="s">
        <v>45</v>
      </c>
      <c r="BK382" s="195">
        <f>ROUND(I382*H382,2)</f>
        <v>0</v>
      </c>
      <c r="BL382" s="25" t="s">
        <v>159</v>
      </c>
      <c r="BM382" s="25" t="s">
        <v>1750</v>
      </c>
    </row>
    <row r="383" spans="2:65" s="1" customFormat="1" ht="121.5">
      <c r="B383" s="43"/>
      <c r="D383" s="196" t="s">
        <v>161</v>
      </c>
      <c r="F383" s="197" t="s">
        <v>1721</v>
      </c>
      <c r="I383" s="198"/>
      <c r="L383" s="43"/>
      <c r="M383" s="199"/>
      <c r="N383" s="44"/>
      <c r="O383" s="44"/>
      <c r="P383" s="44"/>
      <c r="Q383" s="44"/>
      <c r="R383" s="44"/>
      <c r="S383" s="44"/>
      <c r="T383" s="72"/>
      <c r="AT383" s="25" t="s">
        <v>161</v>
      </c>
      <c r="AU383" s="25" t="s">
        <v>89</v>
      </c>
    </row>
    <row r="384" spans="2:65" s="12" customFormat="1">
      <c r="B384" s="200"/>
      <c r="D384" s="196" t="s">
        <v>163</v>
      </c>
      <c r="E384" s="201" t="s">
        <v>5</v>
      </c>
      <c r="F384" s="202" t="s">
        <v>540</v>
      </c>
      <c r="H384" s="203" t="s">
        <v>5</v>
      </c>
      <c r="I384" s="204"/>
      <c r="L384" s="200"/>
      <c r="M384" s="205"/>
      <c r="N384" s="206"/>
      <c r="O384" s="206"/>
      <c r="P384" s="206"/>
      <c r="Q384" s="206"/>
      <c r="R384" s="206"/>
      <c r="S384" s="206"/>
      <c r="T384" s="207"/>
      <c r="AT384" s="203" t="s">
        <v>163</v>
      </c>
      <c r="AU384" s="203" t="s">
        <v>89</v>
      </c>
      <c r="AV384" s="12" t="s">
        <v>45</v>
      </c>
      <c r="AW384" s="12" t="s">
        <v>42</v>
      </c>
      <c r="AX384" s="12" t="s">
        <v>82</v>
      </c>
      <c r="AY384" s="203" t="s">
        <v>152</v>
      </c>
    </row>
    <row r="385" spans="2:51" s="12" customFormat="1">
      <c r="B385" s="200"/>
      <c r="D385" s="196" t="s">
        <v>163</v>
      </c>
      <c r="E385" s="201" t="s">
        <v>5</v>
      </c>
      <c r="F385" s="202" t="s">
        <v>1722</v>
      </c>
      <c r="H385" s="203" t="s">
        <v>5</v>
      </c>
      <c r="I385" s="204"/>
      <c r="L385" s="200"/>
      <c r="M385" s="205"/>
      <c r="N385" s="206"/>
      <c r="O385" s="206"/>
      <c r="P385" s="206"/>
      <c r="Q385" s="206"/>
      <c r="R385" s="206"/>
      <c r="S385" s="206"/>
      <c r="T385" s="207"/>
      <c r="AT385" s="203" t="s">
        <v>163</v>
      </c>
      <c r="AU385" s="203" t="s">
        <v>89</v>
      </c>
      <c r="AV385" s="12" t="s">
        <v>45</v>
      </c>
      <c r="AW385" s="12" t="s">
        <v>42</v>
      </c>
      <c r="AX385" s="12" t="s">
        <v>82</v>
      </c>
      <c r="AY385" s="203" t="s">
        <v>152</v>
      </c>
    </row>
    <row r="386" spans="2:51" s="12" customFormat="1">
      <c r="B386" s="200"/>
      <c r="D386" s="196" t="s">
        <v>163</v>
      </c>
      <c r="E386" s="201" t="s">
        <v>5</v>
      </c>
      <c r="F386" s="202" t="s">
        <v>1674</v>
      </c>
      <c r="H386" s="203" t="s">
        <v>5</v>
      </c>
      <c r="I386" s="204"/>
      <c r="L386" s="200"/>
      <c r="M386" s="205"/>
      <c r="N386" s="206"/>
      <c r="O386" s="206"/>
      <c r="P386" s="206"/>
      <c r="Q386" s="206"/>
      <c r="R386" s="206"/>
      <c r="S386" s="206"/>
      <c r="T386" s="207"/>
      <c r="AT386" s="203" t="s">
        <v>163</v>
      </c>
      <c r="AU386" s="203" t="s">
        <v>89</v>
      </c>
      <c r="AV386" s="12" t="s">
        <v>45</v>
      </c>
      <c r="AW386" s="12" t="s">
        <v>42</v>
      </c>
      <c r="AX386" s="12" t="s">
        <v>82</v>
      </c>
      <c r="AY386" s="203" t="s">
        <v>152</v>
      </c>
    </row>
    <row r="387" spans="2:51" s="13" customFormat="1" ht="27">
      <c r="B387" s="208"/>
      <c r="D387" s="196" t="s">
        <v>163</v>
      </c>
      <c r="E387" s="209" t="s">
        <v>5</v>
      </c>
      <c r="F387" s="210" t="s">
        <v>1723</v>
      </c>
      <c r="H387" s="211">
        <v>68.438999999999993</v>
      </c>
      <c r="I387" s="212"/>
      <c r="L387" s="208"/>
      <c r="M387" s="213"/>
      <c r="N387" s="214"/>
      <c r="O387" s="214"/>
      <c r="P387" s="214"/>
      <c r="Q387" s="214"/>
      <c r="R387" s="214"/>
      <c r="S387" s="214"/>
      <c r="T387" s="215"/>
      <c r="AT387" s="209" t="s">
        <v>163</v>
      </c>
      <c r="AU387" s="209" t="s">
        <v>89</v>
      </c>
      <c r="AV387" s="13" t="s">
        <v>89</v>
      </c>
      <c r="AW387" s="13" t="s">
        <v>42</v>
      </c>
      <c r="AX387" s="13" t="s">
        <v>82</v>
      </c>
      <c r="AY387" s="209" t="s">
        <v>152</v>
      </c>
    </row>
    <row r="388" spans="2:51" s="13" customFormat="1">
      <c r="B388" s="208"/>
      <c r="D388" s="196" t="s">
        <v>163</v>
      </c>
      <c r="E388" s="209" t="s">
        <v>5</v>
      </c>
      <c r="F388" s="210" t="s">
        <v>1724</v>
      </c>
      <c r="H388" s="211">
        <v>-5.516</v>
      </c>
      <c r="I388" s="212"/>
      <c r="L388" s="208"/>
      <c r="M388" s="213"/>
      <c r="N388" s="214"/>
      <c r="O388" s="214"/>
      <c r="P388" s="214"/>
      <c r="Q388" s="214"/>
      <c r="R388" s="214"/>
      <c r="S388" s="214"/>
      <c r="T388" s="215"/>
      <c r="AT388" s="209" t="s">
        <v>163</v>
      </c>
      <c r="AU388" s="209" t="s">
        <v>89</v>
      </c>
      <c r="AV388" s="13" t="s">
        <v>89</v>
      </c>
      <c r="AW388" s="13" t="s">
        <v>42</v>
      </c>
      <c r="AX388" s="13" t="s">
        <v>82</v>
      </c>
      <c r="AY388" s="209" t="s">
        <v>152</v>
      </c>
    </row>
    <row r="389" spans="2:51" s="13" customFormat="1">
      <c r="B389" s="208"/>
      <c r="D389" s="196" t="s">
        <v>163</v>
      </c>
      <c r="E389" s="209" t="s">
        <v>5</v>
      </c>
      <c r="F389" s="210" t="s">
        <v>1725</v>
      </c>
      <c r="H389" s="211">
        <v>-1.4279999999999999</v>
      </c>
      <c r="I389" s="212"/>
      <c r="L389" s="208"/>
      <c r="M389" s="213"/>
      <c r="N389" s="214"/>
      <c r="O389" s="214"/>
      <c r="P389" s="214"/>
      <c r="Q389" s="214"/>
      <c r="R389" s="214"/>
      <c r="S389" s="214"/>
      <c r="T389" s="215"/>
      <c r="AT389" s="209" t="s">
        <v>163</v>
      </c>
      <c r="AU389" s="209" t="s">
        <v>89</v>
      </c>
      <c r="AV389" s="13" t="s">
        <v>89</v>
      </c>
      <c r="AW389" s="13" t="s">
        <v>42</v>
      </c>
      <c r="AX389" s="13" t="s">
        <v>82</v>
      </c>
      <c r="AY389" s="209" t="s">
        <v>152</v>
      </c>
    </row>
    <row r="390" spans="2:51" s="12" customFormat="1">
      <c r="B390" s="200"/>
      <c r="D390" s="196" t="s">
        <v>163</v>
      </c>
      <c r="E390" s="201" t="s">
        <v>5</v>
      </c>
      <c r="F390" s="202" t="s">
        <v>1678</v>
      </c>
      <c r="H390" s="203" t="s">
        <v>5</v>
      </c>
      <c r="I390" s="204"/>
      <c r="L390" s="200"/>
      <c r="M390" s="205"/>
      <c r="N390" s="206"/>
      <c r="O390" s="206"/>
      <c r="P390" s="206"/>
      <c r="Q390" s="206"/>
      <c r="R390" s="206"/>
      <c r="S390" s="206"/>
      <c r="T390" s="207"/>
      <c r="AT390" s="203" t="s">
        <v>163</v>
      </c>
      <c r="AU390" s="203" t="s">
        <v>89</v>
      </c>
      <c r="AV390" s="12" t="s">
        <v>45</v>
      </c>
      <c r="AW390" s="12" t="s">
        <v>42</v>
      </c>
      <c r="AX390" s="12" t="s">
        <v>82</v>
      </c>
      <c r="AY390" s="203" t="s">
        <v>152</v>
      </c>
    </row>
    <row r="391" spans="2:51" s="13" customFormat="1">
      <c r="B391" s="208"/>
      <c r="D391" s="196" t="s">
        <v>163</v>
      </c>
      <c r="E391" s="209" t="s">
        <v>5</v>
      </c>
      <c r="F391" s="210" t="s">
        <v>1726</v>
      </c>
      <c r="H391" s="211">
        <v>29.76</v>
      </c>
      <c r="I391" s="212"/>
      <c r="L391" s="208"/>
      <c r="M391" s="213"/>
      <c r="N391" s="214"/>
      <c r="O391" s="214"/>
      <c r="P391" s="214"/>
      <c r="Q391" s="214"/>
      <c r="R391" s="214"/>
      <c r="S391" s="214"/>
      <c r="T391" s="215"/>
      <c r="AT391" s="209" t="s">
        <v>163</v>
      </c>
      <c r="AU391" s="209" t="s">
        <v>89</v>
      </c>
      <c r="AV391" s="13" t="s">
        <v>89</v>
      </c>
      <c r="AW391" s="13" t="s">
        <v>42</v>
      </c>
      <c r="AX391" s="13" t="s">
        <v>82</v>
      </c>
      <c r="AY391" s="209" t="s">
        <v>152</v>
      </c>
    </row>
    <row r="392" spans="2:51" s="13" customFormat="1">
      <c r="B392" s="208"/>
      <c r="D392" s="196" t="s">
        <v>163</v>
      </c>
      <c r="E392" s="209" t="s">
        <v>5</v>
      </c>
      <c r="F392" s="210" t="s">
        <v>1727</v>
      </c>
      <c r="H392" s="211">
        <v>-0.69</v>
      </c>
      <c r="I392" s="212"/>
      <c r="L392" s="208"/>
      <c r="M392" s="213"/>
      <c r="N392" s="214"/>
      <c r="O392" s="214"/>
      <c r="P392" s="214"/>
      <c r="Q392" s="214"/>
      <c r="R392" s="214"/>
      <c r="S392" s="214"/>
      <c r="T392" s="215"/>
      <c r="AT392" s="209" t="s">
        <v>163</v>
      </c>
      <c r="AU392" s="209" t="s">
        <v>89</v>
      </c>
      <c r="AV392" s="13" t="s">
        <v>89</v>
      </c>
      <c r="AW392" s="13" t="s">
        <v>42</v>
      </c>
      <c r="AX392" s="13" t="s">
        <v>82</v>
      </c>
      <c r="AY392" s="209" t="s">
        <v>152</v>
      </c>
    </row>
    <row r="393" spans="2:51" s="13" customFormat="1">
      <c r="B393" s="208"/>
      <c r="D393" s="196" t="s">
        <v>163</v>
      </c>
      <c r="E393" s="209" t="s">
        <v>5</v>
      </c>
      <c r="F393" s="210" t="s">
        <v>1728</v>
      </c>
      <c r="H393" s="211">
        <v>-1.5760000000000001</v>
      </c>
      <c r="I393" s="212"/>
      <c r="L393" s="208"/>
      <c r="M393" s="213"/>
      <c r="N393" s="214"/>
      <c r="O393" s="214"/>
      <c r="P393" s="214"/>
      <c r="Q393" s="214"/>
      <c r="R393" s="214"/>
      <c r="S393" s="214"/>
      <c r="T393" s="215"/>
      <c r="AT393" s="209" t="s">
        <v>163</v>
      </c>
      <c r="AU393" s="209" t="s">
        <v>89</v>
      </c>
      <c r="AV393" s="13" t="s">
        <v>89</v>
      </c>
      <c r="AW393" s="13" t="s">
        <v>42</v>
      </c>
      <c r="AX393" s="13" t="s">
        <v>82</v>
      </c>
      <c r="AY393" s="209" t="s">
        <v>152</v>
      </c>
    </row>
    <row r="394" spans="2:51" s="12" customFormat="1">
      <c r="B394" s="200"/>
      <c r="D394" s="196" t="s">
        <v>163</v>
      </c>
      <c r="E394" s="201" t="s">
        <v>5</v>
      </c>
      <c r="F394" s="202" t="s">
        <v>1682</v>
      </c>
      <c r="H394" s="203" t="s">
        <v>5</v>
      </c>
      <c r="I394" s="204"/>
      <c r="L394" s="200"/>
      <c r="M394" s="205"/>
      <c r="N394" s="206"/>
      <c r="O394" s="206"/>
      <c r="P394" s="206"/>
      <c r="Q394" s="206"/>
      <c r="R394" s="206"/>
      <c r="S394" s="206"/>
      <c r="T394" s="207"/>
      <c r="AT394" s="203" t="s">
        <v>163</v>
      </c>
      <c r="AU394" s="203" t="s">
        <v>89</v>
      </c>
      <c r="AV394" s="12" t="s">
        <v>45</v>
      </c>
      <c r="AW394" s="12" t="s">
        <v>42</v>
      </c>
      <c r="AX394" s="12" t="s">
        <v>82</v>
      </c>
      <c r="AY394" s="203" t="s">
        <v>152</v>
      </c>
    </row>
    <row r="395" spans="2:51" s="13" customFormat="1">
      <c r="B395" s="208"/>
      <c r="D395" s="196" t="s">
        <v>163</v>
      </c>
      <c r="E395" s="209" t="s">
        <v>5</v>
      </c>
      <c r="F395" s="210" t="s">
        <v>1729</v>
      </c>
      <c r="H395" s="211">
        <v>30.07</v>
      </c>
      <c r="I395" s="212"/>
      <c r="L395" s="208"/>
      <c r="M395" s="213"/>
      <c r="N395" s="214"/>
      <c r="O395" s="214"/>
      <c r="P395" s="214"/>
      <c r="Q395" s="214"/>
      <c r="R395" s="214"/>
      <c r="S395" s="214"/>
      <c r="T395" s="215"/>
      <c r="AT395" s="209" t="s">
        <v>163</v>
      </c>
      <c r="AU395" s="209" t="s">
        <v>89</v>
      </c>
      <c r="AV395" s="13" t="s">
        <v>89</v>
      </c>
      <c r="AW395" s="13" t="s">
        <v>42</v>
      </c>
      <c r="AX395" s="13" t="s">
        <v>82</v>
      </c>
      <c r="AY395" s="209" t="s">
        <v>152</v>
      </c>
    </row>
    <row r="396" spans="2:51" s="13" customFormat="1">
      <c r="B396" s="208"/>
      <c r="D396" s="196" t="s">
        <v>163</v>
      </c>
      <c r="E396" s="209" t="s">
        <v>5</v>
      </c>
      <c r="F396" s="210" t="s">
        <v>1730</v>
      </c>
      <c r="H396" s="211">
        <v>-3.448</v>
      </c>
      <c r="I396" s="212"/>
      <c r="L396" s="208"/>
      <c r="M396" s="213"/>
      <c r="N396" s="214"/>
      <c r="O396" s="214"/>
      <c r="P396" s="214"/>
      <c r="Q396" s="214"/>
      <c r="R396" s="214"/>
      <c r="S396" s="214"/>
      <c r="T396" s="215"/>
      <c r="AT396" s="209" t="s">
        <v>163</v>
      </c>
      <c r="AU396" s="209" t="s">
        <v>89</v>
      </c>
      <c r="AV396" s="13" t="s">
        <v>89</v>
      </c>
      <c r="AW396" s="13" t="s">
        <v>42</v>
      </c>
      <c r="AX396" s="13" t="s">
        <v>82</v>
      </c>
      <c r="AY396" s="209" t="s">
        <v>152</v>
      </c>
    </row>
    <row r="397" spans="2:51" s="12" customFormat="1">
      <c r="B397" s="200"/>
      <c r="D397" s="196" t="s">
        <v>163</v>
      </c>
      <c r="E397" s="201" t="s">
        <v>5</v>
      </c>
      <c r="F397" s="202" t="s">
        <v>1685</v>
      </c>
      <c r="H397" s="203" t="s">
        <v>5</v>
      </c>
      <c r="I397" s="204"/>
      <c r="L397" s="200"/>
      <c r="M397" s="205"/>
      <c r="N397" s="206"/>
      <c r="O397" s="206"/>
      <c r="P397" s="206"/>
      <c r="Q397" s="206"/>
      <c r="R397" s="206"/>
      <c r="S397" s="206"/>
      <c r="T397" s="207"/>
      <c r="AT397" s="203" t="s">
        <v>163</v>
      </c>
      <c r="AU397" s="203" t="s">
        <v>89</v>
      </c>
      <c r="AV397" s="12" t="s">
        <v>45</v>
      </c>
      <c r="AW397" s="12" t="s">
        <v>42</v>
      </c>
      <c r="AX397" s="12" t="s">
        <v>82</v>
      </c>
      <c r="AY397" s="203" t="s">
        <v>152</v>
      </c>
    </row>
    <row r="398" spans="2:51" s="13" customFormat="1">
      <c r="B398" s="208"/>
      <c r="D398" s="196" t="s">
        <v>163</v>
      </c>
      <c r="E398" s="209" t="s">
        <v>5</v>
      </c>
      <c r="F398" s="210" t="s">
        <v>1729</v>
      </c>
      <c r="H398" s="211">
        <v>30.07</v>
      </c>
      <c r="I398" s="212"/>
      <c r="L398" s="208"/>
      <c r="M398" s="213"/>
      <c r="N398" s="214"/>
      <c r="O398" s="214"/>
      <c r="P398" s="214"/>
      <c r="Q398" s="214"/>
      <c r="R398" s="214"/>
      <c r="S398" s="214"/>
      <c r="T398" s="215"/>
      <c r="AT398" s="209" t="s">
        <v>163</v>
      </c>
      <c r="AU398" s="209" t="s">
        <v>89</v>
      </c>
      <c r="AV398" s="13" t="s">
        <v>89</v>
      </c>
      <c r="AW398" s="13" t="s">
        <v>42</v>
      </c>
      <c r="AX398" s="13" t="s">
        <v>82</v>
      </c>
      <c r="AY398" s="209" t="s">
        <v>152</v>
      </c>
    </row>
    <row r="399" spans="2:51" s="13" customFormat="1">
      <c r="B399" s="208"/>
      <c r="D399" s="196" t="s">
        <v>163</v>
      </c>
      <c r="E399" s="209" t="s">
        <v>5</v>
      </c>
      <c r="F399" s="210" t="s">
        <v>1730</v>
      </c>
      <c r="H399" s="211">
        <v>-3.448</v>
      </c>
      <c r="I399" s="212"/>
      <c r="L399" s="208"/>
      <c r="M399" s="213"/>
      <c r="N399" s="214"/>
      <c r="O399" s="214"/>
      <c r="P399" s="214"/>
      <c r="Q399" s="214"/>
      <c r="R399" s="214"/>
      <c r="S399" s="214"/>
      <c r="T399" s="215"/>
      <c r="AT399" s="209" t="s">
        <v>163</v>
      </c>
      <c r="AU399" s="209" t="s">
        <v>89</v>
      </c>
      <c r="AV399" s="13" t="s">
        <v>89</v>
      </c>
      <c r="AW399" s="13" t="s">
        <v>42</v>
      </c>
      <c r="AX399" s="13" t="s">
        <v>82</v>
      </c>
      <c r="AY399" s="209" t="s">
        <v>152</v>
      </c>
    </row>
    <row r="400" spans="2:51" s="12" customFormat="1">
      <c r="B400" s="200"/>
      <c r="D400" s="196" t="s">
        <v>163</v>
      </c>
      <c r="E400" s="201" t="s">
        <v>5</v>
      </c>
      <c r="F400" s="202" t="s">
        <v>1686</v>
      </c>
      <c r="H400" s="203" t="s">
        <v>5</v>
      </c>
      <c r="I400" s="204"/>
      <c r="L400" s="200"/>
      <c r="M400" s="205"/>
      <c r="N400" s="206"/>
      <c r="O400" s="206"/>
      <c r="P400" s="206"/>
      <c r="Q400" s="206"/>
      <c r="R400" s="206"/>
      <c r="S400" s="206"/>
      <c r="T400" s="207"/>
      <c r="AT400" s="203" t="s">
        <v>163</v>
      </c>
      <c r="AU400" s="203" t="s">
        <v>89</v>
      </c>
      <c r="AV400" s="12" t="s">
        <v>45</v>
      </c>
      <c r="AW400" s="12" t="s">
        <v>42</v>
      </c>
      <c r="AX400" s="12" t="s">
        <v>82</v>
      </c>
      <c r="AY400" s="203" t="s">
        <v>152</v>
      </c>
    </row>
    <row r="401" spans="2:51" s="13" customFormat="1">
      <c r="B401" s="208"/>
      <c r="D401" s="196" t="s">
        <v>163</v>
      </c>
      <c r="E401" s="209" t="s">
        <v>5</v>
      </c>
      <c r="F401" s="210" t="s">
        <v>1731</v>
      </c>
      <c r="H401" s="211">
        <v>29.838000000000001</v>
      </c>
      <c r="I401" s="212"/>
      <c r="L401" s="208"/>
      <c r="M401" s="213"/>
      <c r="N401" s="214"/>
      <c r="O401" s="214"/>
      <c r="P401" s="214"/>
      <c r="Q401" s="214"/>
      <c r="R401" s="214"/>
      <c r="S401" s="214"/>
      <c r="T401" s="215"/>
      <c r="AT401" s="209" t="s">
        <v>163</v>
      </c>
      <c r="AU401" s="209" t="s">
        <v>89</v>
      </c>
      <c r="AV401" s="13" t="s">
        <v>89</v>
      </c>
      <c r="AW401" s="13" t="s">
        <v>42</v>
      </c>
      <c r="AX401" s="13" t="s">
        <v>82</v>
      </c>
      <c r="AY401" s="209" t="s">
        <v>152</v>
      </c>
    </row>
    <row r="402" spans="2:51" s="13" customFormat="1">
      <c r="B402" s="208"/>
      <c r="D402" s="196" t="s">
        <v>163</v>
      </c>
      <c r="E402" s="209" t="s">
        <v>5</v>
      </c>
      <c r="F402" s="210" t="s">
        <v>1727</v>
      </c>
      <c r="H402" s="211">
        <v>-0.69</v>
      </c>
      <c r="I402" s="212"/>
      <c r="L402" s="208"/>
      <c r="M402" s="213"/>
      <c r="N402" s="214"/>
      <c r="O402" s="214"/>
      <c r="P402" s="214"/>
      <c r="Q402" s="214"/>
      <c r="R402" s="214"/>
      <c r="S402" s="214"/>
      <c r="T402" s="215"/>
      <c r="AT402" s="209" t="s">
        <v>163</v>
      </c>
      <c r="AU402" s="209" t="s">
        <v>89</v>
      </c>
      <c r="AV402" s="13" t="s">
        <v>89</v>
      </c>
      <c r="AW402" s="13" t="s">
        <v>42</v>
      </c>
      <c r="AX402" s="13" t="s">
        <v>82</v>
      </c>
      <c r="AY402" s="209" t="s">
        <v>152</v>
      </c>
    </row>
    <row r="403" spans="2:51" s="13" customFormat="1">
      <c r="B403" s="208"/>
      <c r="D403" s="196" t="s">
        <v>163</v>
      </c>
      <c r="E403" s="209" t="s">
        <v>5</v>
      </c>
      <c r="F403" s="210" t="s">
        <v>1728</v>
      </c>
      <c r="H403" s="211">
        <v>-1.5760000000000001</v>
      </c>
      <c r="I403" s="212"/>
      <c r="L403" s="208"/>
      <c r="M403" s="213"/>
      <c r="N403" s="214"/>
      <c r="O403" s="214"/>
      <c r="P403" s="214"/>
      <c r="Q403" s="214"/>
      <c r="R403" s="214"/>
      <c r="S403" s="214"/>
      <c r="T403" s="215"/>
      <c r="AT403" s="209" t="s">
        <v>163</v>
      </c>
      <c r="AU403" s="209" t="s">
        <v>89</v>
      </c>
      <c r="AV403" s="13" t="s">
        <v>89</v>
      </c>
      <c r="AW403" s="13" t="s">
        <v>42</v>
      </c>
      <c r="AX403" s="13" t="s">
        <v>82</v>
      </c>
      <c r="AY403" s="209" t="s">
        <v>152</v>
      </c>
    </row>
    <row r="404" spans="2:51" s="12" customFormat="1">
      <c r="B404" s="200"/>
      <c r="D404" s="196" t="s">
        <v>163</v>
      </c>
      <c r="E404" s="201" t="s">
        <v>5</v>
      </c>
      <c r="F404" s="202" t="s">
        <v>1688</v>
      </c>
      <c r="H404" s="203" t="s">
        <v>5</v>
      </c>
      <c r="I404" s="204"/>
      <c r="L404" s="200"/>
      <c r="M404" s="205"/>
      <c r="N404" s="206"/>
      <c r="O404" s="206"/>
      <c r="P404" s="206"/>
      <c r="Q404" s="206"/>
      <c r="R404" s="206"/>
      <c r="S404" s="206"/>
      <c r="T404" s="207"/>
      <c r="AT404" s="203" t="s">
        <v>163</v>
      </c>
      <c r="AU404" s="203" t="s">
        <v>89</v>
      </c>
      <c r="AV404" s="12" t="s">
        <v>45</v>
      </c>
      <c r="AW404" s="12" t="s">
        <v>42</v>
      </c>
      <c r="AX404" s="12" t="s">
        <v>82</v>
      </c>
      <c r="AY404" s="203" t="s">
        <v>152</v>
      </c>
    </row>
    <row r="405" spans="2:51" s="13" customFormat="1">
      <c r="B405" s="208"/>
      <c r="D405" s="196" t="s">
        <v>163</v>
      </c>
      <c r="E405" s="209" t="s">
        <v>5</v>
      </c>
      <c r="F405" s="210" t="s">
        <v>1732</v>
      </c>
      <c r="H405" s="211">
        <v>29.838000000000001</v>
      </c>
      <c r="I405" s="212"/>
      <c r="L405" s="208"/>
      <c r="M405" s="213"/>
      <c r="N405" s="214"/>
      <c r="O405" s="214"/>
      <c r="P405" s="214"/>
      <c r="Q405" s="214"/>
      <c r="R405" s="214"/>
      <c r="S405" s="214"/>
      <c r="T405" s="215"/>
      <c r="AT405" s="209" t="s">
        <v>163</v>
      </c>
      <c r="AU405" s="209" t="s">
        <v>89</v>
      </c>
      <c r="AV405" s="13" t="s">
        <v>89</v>
      </c>
      <c r="AW405" s="13" t="s">
        <v>42</v>
      </c>
      <c r="AX405" s="13" t="s">
        <v>82</v>
      </c>
      <c r="AY405" s="209" t="s">
        <v>152</v>
      </c>
    </row>
    <row r="406" spans="2:51" s="13" customFormat="1">
      <c r="B406" s="208"/>
      <c r="D406" s="196" t="s">
        <v>163</v>
      </c>
      <c r="E406" s="209" t="s">
        <v>5</v>
      </c>
      <c r="F406" s="210" t="s">
        <v>1727</v>
      </c>
      <c r="H406" s="211">
        <v>-0.69</v>
      </c>
      <c r="I406" s="212"/>
      <c r="L406" s="208"/>
      <c r="M406" s="213"/>
      <c r="N406" s="214"/>
      <c r="O406" s="214"/>
      <c r="P406" s="214"/>
      <c r="Q406" s="214"/>
      <c r="R406" s="214"/>
      <c r="S406" s="214"/>
      <c r="T406" s="215"/>
      <c r="AT406" s="209" t="s">
        <v>163</v>
      </c>
      <c r="AU406" s="209" t="s">
        <v>89</v>
      </c>
      <c r="AV406" s="13" t="s">
        <v>89</v>
      </c>
      <c r="AW406" s="13" t="s">
        <v>42</v>
      </c>
      <c r="AX406" s="13" t="s">
        <v>82</v>
      </c>
      <c r="AY406" s="209" t="s">
        <v>152</v>
      </c>
    </row>
    <row r="407" spans="2:51" s="13" customFormat="1">
      <c r="B407" s="208"/>
      <c r="D407" s="196" t="s">
        <v>163</v>
      </c>
      <c r="E407" s="209" t="s">
        <v>5</v>
      </c>
      <c r="F407" s="210" t="s">
        <v>1728</v>
      </c>
      <c r="H407" s="211">
        <v>-1.5760000000000001</v>
      </c>
      <c r="I407" s="212"/>
      <c r="L407" s="208"/>
      <c r="M407" s="213"/>
      <c r="N407" s="214"/>
      <c r="O407" s="214"/>
      <c r="P407" s="214"/>
      <c r="Q407" s="214"/>
      <c r="R407" s="214"/>
      <c r="S407" s="214"/>
      <c r="T407" s="215"/>
      <c r="AT407" s="209" t="s">
        <v>163</v>
      </c>
      <c r="AU407" s="209" t="s">
        <v>89</v>
      </c>
      <c r="AV407" s="13" t="s">
        <v>89</v>
      </c>
      <c r="AW407" s="13" t="s">
        <v>42</v>
      </c>
      <c r="AX407" s="13" t="s">
        <v>82</v>
      </c>
      <c r="AY407" s="209" t="s">
        <v>152</v>
      </c>
    </row>
    <row r="408" spans="2:51" s="12" customFormat="1">
      <c r="B408" s="200"/>
      <c r="D408" s="196" t="s">
        <v>163</v>
      </c>
      <c r="E408" s="201" t="s">
        <v>5</v>
      </c>
      <c r="F408" s="202" t="s">
        <v>1690</v>
      </c>
      <c r="H408" s="203" t="s">
        <v>5</v>
      </c>
      <c r="I408" s="204"/>
      <c r="L408" s="200"/>
      <c r="M408" s="205"/>
      <c r="N408" s="206"/>
      <c r="O408" s="206"/>
      <c r="P408" s="206"/>
      <c r="Q408" s="206"/>
      <c r="R408" s="206"/>
      <c r="S408" s="206"/>
      <c r="T408" s="207"/>
      <c r="AT408" s="203" t="s">
        <v>163</v>
      </c>
      <c r="AU408" s="203" t="s">
        <v>89</v>
      </c>
      <c r="AV408" s="12" t="s">
        <v>45</v>
      </c>
      <c r="AW408" s="12" t="s">
        <v>42</v>
      </c>
      <c r="AX408" s="12" t="s">
        <v>82</v>
      </c>
      <c r="AY408" s="203" t="s">
        <v>152</v>
      </c>
    </row>
    <row r="409" spans="2:51" s="13" customFormat="1">
      <c r="B409" s="208"/>
      <c r="D409" s="196" t="s">
        <v>163</v>
      </c>
      <c r="E409" s="209" t="s">
        <v>5</v>
      </c>
      <c r="F409" s="210" t="s">
        <v>1729</v>
      </c>
      <c r="H409" s="211">
        <v>30.07</v>
      </c>
      <c r="I409" s="212"/>
      <c r="L409" s="208"/>
      <c r="M409" s="213"/>
      <c r="N409" s="214"/>
      <c r="O409" s="214"/>
      <c r="P409" s="214"/>
      <c r="Q409" s="214"/>
      <c r="R409" s="214"/>
      <c r="S409" s="214"/>
      <c r="T409" s="215"/>
      <c r="AT409" s="209" t="s">
        <v>163</v>
      </c>
      <c r="AU409" s="209" t="s">
        <v>89</v>
      </c>
      <c r="AV409" s="13" t="s">
        <v>89</v>
      </c>
      <c r="AW409" s="13" t="s">
        <v>42</v>
      </c>
      <c r="AX409" s="13" t="s">
        <v>82</v>
      </c>
      <c r="AY409" s="209" t="s">
        <v>152</v>
      </c>
    </row>
    <row r="410" spans="2:51" s="13" customFormat="1">
      <c r="B410" s="208"/>
      <c r="D410" s="196" t="s">
        <v>163</v>
      </c>
      <c r="E410" s="209" t="s">
        <v>5</v>
      </c>
      <c r="F410" s="210" t="s">
        <v>1730</v>
      </c>
      <c r="H410" s="211">
        <v>-3.448</v>
      </c>
      <c r="I410" s="212"/>
      <c r="L410" s="208"/>
      <c r="M410" s="213"/>
      <c r="N410" s="214"/>
      <c r="O410" s="214"/>
      <c r="P410" s="214"/>
      <c r="Q410" s="214"/>
      <c r="R410" s="214"/>
      <c r="S410" s="214"/>
      <c r="T410" s="215"/>
      <c r="AT410" s="209" t="s">
        <v>163</v>
      </c>
      <c r="AU410" s="209" t="s">
        <v>89</v>
      </c>
      <c r="AV410" s="13" t="s">
        <v>89</v>
      </c>
      <c r="AW410" s="13" t="s">
        <v>42</v>
      </c>
      <c r="AX410" s="13" t="s">
        <v>82</v>
      </c>
      <c r="AY410" s="209" t="s">
        <v>152</v>
      </c>
    </row>
    <row r="411" spans="2:51" s="12" customFormat="1">
      <c r="B411" s="200"/>
      <c r="D411" s="196" t="s">
        <v>163</v>
      </c>
      <c r="E411" s="201" t="s">
        <v>5</v>
      </c>
      <c r="F411" s="202" t="s">
        <v>1691</v>
      </c>
      <c r="H411" s="203" t="s">
        <v>5</v>
      </c>
      <c r="I411" s="204"/>
      <c r="L411" s="200"/>
      <c r="M411" s="205"/>
      <c r="N411" s="206"/>
      <c r="O411" s="206"/>
      <c r="P411" s="206"/>
      <c r="Q411" s="206"/>
      <c r="R411" s="206"/>
      <c r="S411" s="206"/>
      <c r="T411" s="207"/>
      <c r="AT411" s="203" t="s">
        <v>163</v>
      </c>
      <c r="AU411" s="203" t="s">
        <v>89</v>
      </c>
      <c r="AV411" s="12" t="s">
        <v>45</v>
      </c>
      <c r="AW411" s="12" t="s">
        <v>42</v>
      </c>
      <c r="AX411" s="12" t="s">
        <v>82</v>
      </c>
      <c r="AY411" s="203" t="s">
        <v>152</v>
      </c>
    </row>
    <row r="412" spans="2:51" s="13" customFormat="1">
      <c r="B412" s="208"/>
      <c r="D412" s="196" t="s">
        <v>163</v>
      </c>
      <c r="E412" s="209" t="s">
        <v>5</v>
      </c>
      <c r="F412" s="210" t="s">
        <v>1729</v>
      </c>
      <c r="H412" s="211">
        <v>30.07</v>
      </c>
      <c r="I412" s="212"/>
      <c r="L412" s="208"/>
      <c r="M412" s="213"/>
      <c r="N412" s="214"/>
      <c r="O412" s="214"/>
      <c r="P412" s="214"/>
      <c r="Q412" s="214"/>
      <c r="R412" s="214"/>
      <c r="S412" s="214"/>
      <c r="T412" s="215"/>
      <c r="AT412" s="209" t="s">
        <v>163</v>
      </c>
      <c r="AU412" s="209" t="s">
        <v>89</v>
      </c>
      <c r="AV412" s="13" t="s">
        <v>89</v>
      </c>
      <c r="AW412" s="13" t="s">
        <v>42</v>
      </c>
      <c r="AX412" s="13" t="s">
        <v>82</v>
      </c>
      <c r="AY412" s="209" t="s">
        <v>152</v>
      </c>
    </row>
    <row r="413" spans="2:51" s="13" customFormat="1">
      <c r="B413" s="208"/>
      <c r="D413" s="196" t="s">
        <v>163</v>
      </c>
      <c r="E413" s="209" t="s">
        <v>5</v>
      </c>
      <c r="F413" s="210" t="s">
        <v>1730</v>
      </c>
      <c r="H413" s="211">
        <v>-3.448</v>
      </c>
      <c r="I413" s="212"/>
      <c r="L413" s="208"/>
      <c r="M413" s="213"/>
      <c r="N413" s="214"/>
      <c r="O413" s="214"/>
      <c r="P413" s="214"/>
      <c r="Q413" s="214"/>
      <c r="R413" s="214"/>
      <c r="S413" s="214"/>
      <c r="T413" s="215"/>
      <c r="AT413" s="209" t="s">
        <v>163</v>
      </c>
      <c r="AU413" s="209" t="s">
        <v>89</v>
      </c>
      <c r="AV413" s="13" t="s">
        <v>89</v>
      </c>
      <c r="AW413" s="13" t="s">
        <v>42</v>
      </c>
      <c r="AX413" s="13" t="s">
        <v>82</v>
      </c>
      <c r="AY413" s="209" t="s">
        <v>152</v>
      </c>
    </row>
    <row r="414" spans="2:51" s="12" customFormat="1">
      <c r="B414" s="200"/>
      <c r="D414" s="196" t="s">
        <v>163</v>
      </c>
      <c r="E414" s="201" t="s">
        <v>5</v>
      </c>
      <c r="F414" s="202" t="s">
        <v>1692</v>
      </c>
      <c r="H414" s="203" t="s">
        <v>5</v>
      </c>
      <c r="I414" s="204"/>
      <c r="L414" s="200"/>
      <c r="M414" s="205"/>
      <c r="N414" s="206"/>
      <c r="O414" s="206"/>
      <c r="P414" s="206"/>
      <c r="Q414" s="206"/>
      <c r="R414" s="206"/>
      <c r="S414" s="206"/>
      <c r="T414" s="207"/>
      <c r="AT414" s="203" t="s">
        <v>163</v>
      </c>
      <c r="AU414" s="203" t="s">
        <v>89</v>
      </c>
      <c r="AV414" s="12" t="s">
        <v>45</v>
      </c>
      <c r="AW414" s="12" t="s">
        <v>42</v>
      </c>
      <c r="AX414" s="12" t="s">
        <v>82</v>
      </c>
      <c r="AY414" s="203" t="s">
        <v>152</v>
      </c>
    </row>
    <row r="415" spans="2:51" s="13" customFormat="1">
      <c r="B415" s="208"/>
      <c r="D415" s="196" t="s">
        <v>163</v>
      </c>
      <c r="E415" s="209" t="s">
        <v>5</v>
      </c>
      <c r="F415" s="210" t="s">
        <v>1733</v>
      </c>
      <c r="H415" s="211">
        <v>30.225000000000001</v>
      </c>
      <c r="I415" s="212"/>
      <c r="L415" s="208"/>
      <c r="M415" s="213"/>
      <c r="N415" s="214"/>
      <c r="O415" s="214"/>
      <c r="P415" s="214"/>
      <c r="Q415" s="214"/>
      <c r="R415" s="214"/>
      <c r="S415" s="214"/>
      <c r="T415" s="215"/>
      <c r="AT415" s="209" t="s">
        <v>163</v>
      </c>
      <c r="AU415" s="209" t="s">
        <v>89</v>
      </c>
      <c r="AV415" s="13" t="s">
        <v>89</v>
      </c>
      <c r="AW415" s="13" t="s">
        <v>42</v>
      </c>
      <c r="AX415" s="13" t="s">
        <v>82</v>
      </c>
      <c r="AY415" s="209" t="s">
        <v>152</v>
      </c>
    </row>
    <row r="416" spans="2:51" s="13" customFormat="1">
      <c r="B416" s="208"/>
      <c r="D416" s="196" t="s">
        <v>163</v>
      </c>
      <c r="E416" s="209" t="s">
        <v>5</v>
      </c>
      <c r="F416" s="210" t="s">
        <v>1727</v>
      </c>
      <c r="H416" s="211">
        <v>-0.69</v>
      </c>
      <c r="I416" s="212"/>
      <c r="L416" s="208"/>
      <c r="M416" s="213"/>
      <c r="N416" s="214"/>
      <c r="O416" s="214"/>
      <c r="P416" s="214"/>
      <c r="Q416" s="214"/>
      <c r="R416" s="214"/>
      <c r="S416" s="214"/>
      <c r="T416" s="215"/>
      <c r="AT416" s="209" t="s">
        <v>163</v>
      </c>
      <c r="AU416" s="209" t="s">
        <v>89</v>
      </c>
      <c r="AV416" s="13" t="s">
        <v>89</v>
      </c>
      <c r="AW416" s="13" t="s">
        <v>42</v>
      </c>
      <c r="AX416" s="13" t="s">
        <v>82</v>
      </c>
      <c r="AY416" s="209" t="s">
        <v>152</v>
      </c>
    </row>
    <row r="417" spans="2:51" s="13" customFormat="1">
      <c r="B417" s="208"/>
      <c r="D417" s="196" t="s">
        <v>163</v>
      </c>
      <c r="E417" s="209" t="s">
        <v>5</v>
      </c>
      <c r="F417" s="210" t="s">
        <v>1728</v>
      </c>
      <c r="H417" s="211">
        <v>-1.5760000000000001</v>
      </c>
      <c r="I417" s="212"/>
      <c r="L417" s="208"/>
      <c r="M417" s="213"/>
      <c r="N417" s="214"/>
      <c r="O417" s="214"/>
      <c r="P417" s="214"/>
      <c r="Q417" s="214"/>
      <c r="R417" s="214"/>
      <c r="S417" s="214"/>
      <c r="T417" s="215"/>
      <c r="AT417" s="209" t="s">
        <v>163</v>
      </c>
      <c r="AU417" s="209" t="s">
        <v>89</v>
      </c>
      <c r="AV417" s="13" t="s">
        <v>89</v>
      </c>
      <c r="AW417" s="13" t="s">
        <v>42</v>
      </c>
      <c r="AX417" s="13" t="s">
        <v>82</v>
      </c>
      <c r="AY417" s="209" t="s">
        <v>152</v>
      </c>
    </row>
    <row r="418" spans="2:51" s="12" customFormat="1">
      <c r="B418" s="200"/>
      <c r="D418" s="196" t="s">
        <v>163</v>
      </c>
      <c r="E418" s="201" t="s">
        <v>5</v>
      </c>
      <c r="F418" s="202" t="s">
        <v>1694</v>
      </c>
      <c r="H418" s="203" t="s">
        <v>5</v>
      </c>
      <c r="I418" s="204"/>
      <c r="L418" s="200"/>
      <c r="M418" s="205"/>
      <c r="N418" s="206"/>
      <c r="O418" s="206"/>
      <c r="P418" s="206"/>
      <c r="Q418" s="206"/>
      <c r="R418" s="206"/>
      <c r="S418" s="206"/>
      <c r="T418" s="207"/>
      <c r="AT418" s="203" t="s">
        <v>163</v>
      </c>
      <c r="AU418" s="203" t="s">
        <v>89</v>
      </c>
      <c r="AV418" s="12" t="s">
        <v>45</v>
      </c>
      <c r="AW418" s="12" t="s">
        <v>42</v>
      </c>
      <c r="AX418" s="12" t="s">
        <v>82</v>
      </c>
      <c r="AY418" s="203" t="s">
        <v>152</v>
      </c>
    </row>
    <row r="419" spans="2:51" s="13" customFormat="1">
      <c r="B419" s="208"/>
      <c r="D419" s="196" t="s">
        <v>163</v>
      </c>
      <c r="E419" s="209" t="s">
        <v>5</v>
      </c>
      <c r="F419" s="210" t="s">
        <v>1734</v>
      </c>
      <c r="H419" s="211">
        <v>20.913</v>
      </c>
      <c r="I419" s="212"/>
      <c r="L419" s="208"/>
      <c r="M419" s="213"/>
      <c r="N419" s="214"/>
      <c r="O419" s="214"/>
      <c r="P419" s="214"/>
      <c r="Q419" s="214"/>
      <c r="R419" s="214"/>
      <c r="S419" s="214"/>
      <c r="T419" s="215"/>
      <c r="AT419" s="209" t="s">
        <v>163</v>
      </c>
      <c r="AU419" s="209" t="s">
        <v>89</v>
      </c>
      <c r="AV419" s="13" t="s">
        <v>89</v>
      </c>
      <c r="AW419" s="13" t="s">
        <v>42</v>
      </c>
      <c r="AX419" s="13" t="s">
        <v>82</v>
      </c>
      <c r="AY419" s="209" t="s">
        <v>152</v>
      </c>
    </row>
    <row r="420" spans="2:51" s="13" customFormat="1">
      <c r="B420" s="208"/>
      <c r="D420" s="196" t="s">
        <v>163</v>
      </c>
      <c r="E420" s="209" t="s">
        <v>5</v>
      </c>
      <c r="F420" s="210" t="s">
        <v>1735</v>
      </c>
      <c r="H420" s="211">
        <v>-2.8570000000000002</v>
      </c>
      <c r="I420" s="212"/>
      <c r="L420" s="208"/>
      <c r="M420" s="213"/>
      <c r="N420" s="214"/>
      <c r="O420" s="214"/>
      <c r="P420" s="214"/>
      <c r="Q420" s="214"/>
      <c r="R420" s="214"/>
      <c r="S420" s="214"/>
      <c r="T420" s="215"/>
      <c r="AT420" s="209" t="s">
        <v>163</v>
      </c>
      <c r="AU420" s="209" t="s">
        <v>89</v>
      </c>
      <c r="AV420" s="13" t="s">
        <v>89</v>
      </c>
      <c r="AW420" s="13" t="s">
        <v>42</v>
      </c>
      <c r="AX420" s="13" t="s">
        <v>82</v>
      </c>
      <c r="AY420" s="209" t="s">
        <v>152</v>
      </c>
    </row>
    <row r="421" spans="2:51" s="13" customFormat="1">
      <c r="B421" s="208"/>
      <c r="D421" s="196" t="s">
        <v>163</v>
      </c>
      <c r="E421" s="209" t="s">
        <v>5</v>
      </c>
      <c r="F421" s="210" t="s">
        <v>1736</v>
      </c>
      <c r="H421" s="211">
        <v>-0.78800000000000003</v>
      </c>
      <c r="I421" s="212"/>
      <c r="L421" s="208"/>
      <c r="M421" s="213"/>
      <c r="N421" s="214"/>
      <c r="O421" s="214"/>
      <c r="P421" s="214"/>
      <c r="Q421" s="214"/>
      <c r="R421" s="214"/>
      <c r="S421" s="214"/>
      <c r="T421" s="215"/>
      <c r="AT421" s="209" t="s">
        <v>163</v>
      </c>
      <c r="AU421" s="209" t="s">
        <v>89</v>
      </c>
      <c r="AV421" s="13" t="s">
        <v>89</v>
      </c>
      <c r="AW421" s="13" t="s">
        <v>42</v>
      </c>
      <c r="AX421" s="13" t="s">
        <v>82</v>
      </c>
      <c r="AY421" s="209" t="s">
        <v>152</v>
      </c>
    </row>
    <row r="422" spans="2:51" s="13" customFormat="1">
      <c r="B422" s="208"/>
      <c r="D422" s="196" t="s">
        <v>163</v>
      </c>
      <c r="E422" s="209" t="s">
        <v>5</v>
      </c>
      <c r="F422" s="210" t="s">
        <v>1737</v>
      </c>
      <c r="H422" s="211">
        <v>-0.88700000000000001</v>
      </c>
      <c r="I422" s="212"/>
      <c r="L422" s="208"/>
      <c r="M422" s="213"/>
      <c r="N422" s="214"/>
      <c r="O422" s="214"/>
      <c r="P422" s="214"/>
      <c r="Q422" s="214"/>
      <c r="R422" s="214"/>
      <c r="S422" s="214"/>
      <c r="T422" s="215"/>
      <c r="AT422" s="209" t="s">
        <v>163</v>
      </c>
      <c r="AU422" s="209" t="s">
        <v>89</v>
      </c>
      <c r="AV422" s="13" t="s">
        <v>89</v>
      </c>
      <c r="AW422" s="13" t="s">
        <v>42</v>
      </c>
      <c r="AX422" s="13" t="s">
        <v>82</v>
      </c>
      <c r="AY422" s="209" t="s">
        <v>152</v>
      </c>
    </row>
    <row r="423" spans="2:51" s="12" customFormat="1">
      <c r="B423" s="200"/>
      <c r="D423" s="196" t="s">
        <v>163</v>
      </c>
      <c r="E423" s="201" t="s">
        <v>5</v>
      </c>
      <c r="F423" s="202" t="s">
        <v>1697</v>
      </c>
      <c r="H423" s="203" t="s">
        <v>5</v>
      </c>
      <c r="I423" s="204"/>
      <c r="L423" s="200"/>
      <c r="M423" s="205"/>
      <c r="N423" s="206"/>
      <c r="O423" s="206"/>
      <c r="P423" s="206"/>
      <c r="Q423" s="206"/>
      <c r="R423" s="206"/>
      <c r="S423" s="206"/>
      <c r="T423" s="207"/>
      <c r="AT423" s="203" t="s">
        <v>163</v>
      </c>
      <c r="AU423" s="203" t="s">
        <v>89</v>
      </c>
      <c r="AV423" s="12" t="s">
        <v>45</v>
      </c>
      <c r="AW423" s="12" t="s">
        <v>42</v>
      </c>
      <c r="AX423" s="12" t="s">
        <v>82</v>
      </c>
      <c r="AY423" s="203" t="s">
        <v>152</v>
      </c>
    </row>
    <row r="424" spans="2:51" s="13" customFormat="1">
      <c r="B424" s="208"/>
      <c r="D424" s="196" t="s">
        <v>163</v>
      </c>
      <c r="E424" s="209" t="s">
        <v>5</v>
      </c>
      <c r="F424" s="210" t="s">
        <v>1738</v>
      </c>
      <c r="H424" s="211">
        <v>0.78</v>
      </c>
      <c r="I424" s="212"/>
      <c r="L424" s="208"/>
      <c r="M424" s="213"/>
      <c r="N424" s="214"/>
      <c r="O424" s="214"/>
      <c r="P424" s="214"/>
      <c r="Q424" s="214"/>
      <c r="R424" s="214"/>
      <c r="S424" s="214"/>
      <c r="T424" s="215"/>
      <c r="AT424" s="209" t="s">
        <v>163</v>
      </c>
      <c r="AU424" s="209" t="s">
        <v>89</v>
      </c>
      <c r="AV424" s="13" t="s">
        <v>89</v>
      </c>
      <c r="AW424" s="13" t="s">
        <v>42</v>
      </c>
      <c r="AX424" s="13" t="s">
        <v>82</v>
      </c>
      <c r="AY424" s="209" t="s">
        <v>152</v>
      </c>
    </row>
    <row r="425" spans="2:51" s="13" customFormat="1">
      <c r="B425" s="208"/>
      <c r="D425" s="196" t="s">
        <v>163</v>
      </c>
      <c r="E425" s="209" t="s">
        <v>5</v>
      </c>
      <c r="F425" s="210" t="s">
        <v>1739</v>
      </c>
      <c r="H425" s="211">
        <v>7.9530000000000003</v>
      </c>
      <c r="I425" s="212"/>
      <c r="L425" s="208"/>
      <c r="M425" s="213"/>
      <c r="N425" s="214"/>
      <c r="O425" s="214"/>
      <c r="P425" s="214"/>
      <c r="Q425" s="214"/>
      <c r="R425" s="214"/>
      <c r="S425" s="214"/>
      <c r="T425" s="215"/>
      <c r="AT425" s="209" t="s">
        <v>163</v>
      </c>
      <c r="AU425" s="209" t="s">
        <v>89</v>
      </c>
      <c r="AV425" s="13" t="s">
        <v>89</v>
      </c>
      <c r="AW425" s="13" t="s">
        <v>42</v>
      </c>
      <c r="AX425" s="13" t="s">
        <v>82</v>
      </c>
      <c r="AY425" s="209" t="s">
        <v>152</v>
      </c>
    </row>
    <row r="426" spans="2:51" s="12" customFormat="1">
      <c r="B426" s="200"/>
      <c r="D426" s="196" t="s">
        <v>163</v>
      </c>
      <c r="E426" s="201" t="s">
        <v>5</v>
      </c>
      <c r="F426" s="202" t="s">
        <v>1700</v>
      </c>
      <c r="H426" s="203" t="s">
        <v>5</v>
      </c>
      <c r="I426" s="204"/>
      <c r="L426" s="200"/>
      <c r="M426" s="205"/>
      <c r="N426" s="206"/>
      <c r="O426" s="206"/>
      <c r="P426" s="206"/>
      <c r="Q426" s="206"/>
      <c r="R426" s="206"/>
      <c r="S426" s="206"/>
      <c r="T426" s="207"/>
      <c r="AT426" s="203" t="s">
        <v>163</v>
      </c>
      <c r="AU426" s="203" t="s">
        <v>89</v>
      </c>
      <c r="AV426" s="12" t="s">
        <v>45</v>
      </c>
      <c r="AW426" s="12" t="s">
        <v>42</v>
      </c>
      <c r="AX426" s="12" t="s">
        <v>82</v>
      </c>
      <c r="AY426" s="203" t="s">
        <v>152</v>
      </c>
    </row>
    <row r="427" spans="2:51" s="13" customFormat="1">
      <c r="B427" s="208"/>
      <c r="D427" s="196" t="s">
        <v>163</v>
      </c>
      <c r="E427" s="209" t="s">
        <v>5</v>
      </c>
      <c r="F427" s="210" t="s">
        <v>1740</v>
      </c>
      <c r="H427" s="211">
        <v>3.8250000000000002</v>
      </c>
      <c r="I427" s="212"/>
      <c r="L427" s="208"/>
      <c r="M427" s="213"/>
      <c r="N427" s="214"/>
      <c r="O427" s="214"/>
      <c r="P427" s="214"/>
      <c r="Q427" s="214"/>
      <c r="R427" s="214"/>
      <c r="S427" s="214"/>
      <c r="T427" s="215"/>
      <c r="AT427" s="209" t="s">
        <v>163</v>
      </c>
      <c r="AU427" s="209" t="s">
        <v>89</v>
      </c>
      <c r="AV427" s="13" t="s">
        <v>89</v>
      </c>
      <c r="AW427" s="13" t="s">
        <v>42</v>
      </c>
      <c r="AX427" s="13" t="s">
        <v>82</v>
      </c>
      <c r="AY427" s="209" t="s">
        <v>152</v>
      </c>
    </row>
    <row r="428" spans="2:51" s="12" customFormat="1">
      <c r="B428" s="200"/>
      <c r="D428" s="196" t="s">
        <v>163</v>
      </c>
      <c r="E428" s="201" t="s">
        <v>5</v>
      </c>
      <c r="F428" s="202" t="s">
        <v>1575</v>
      </c>
      <c r="H428" s="203" t="s">
        <v>5</v>
      </c>
      <c r="I428" s="204"/>
      <c r="L428" s="200"/>
      <c r="M428" s="205"/>
      <c r="N428" s="206"/>
      <c r="O428" s="206"/>
      <c r="P428" s="206"/>
      <c r="Q428" s="206"/>
      <c r="R428" s="206"/>
      <c r="S428" s="206"/>
      <c r="T428" s="207"/>
      <c r="AT428" s="203" t="s">
        <v>163</v>
      </c>
      <c r="AU428" s="203" t="s">
        <v>89</v>
      </c>
      <c r="AV428" s="12" t="s">
        <v>45</v>
      </c>
      <c r="AW428" s="12" t="s">
        <v>42</v>
      </c>
      <c r="AX428" s="12" t="s">
        <v>82</v>
      </c>
      <c r="AY428" s="203" t="s">
        <v>152</v>
      </c>
    </row>
    <row r="429" spans="2:51" s="13" customFormat="1">
      <c r="B429" s="208"/>
      <c r="D429" s="196" t="s">
        <v>163</v>
      </c>
      <c r="E429" s="209" t="s">
        <v>5</v>
      </c>
      <c r="F429" s="210" t="s">
        <v>1741</v>
      </c>
      <c r="H429" s="211">
        <v>135.37799999999999</v>
      </c>
      <c r="I429" s="212"/>
      <c r="L429" s="208"/>
      <c r="M429" s="213"/>
      <c r="N429" s="214"/>
      <c r="O429" s="214"/>
      <c r="P429" s="214"/>
      <c r="Q429" s="214"/>
      <c r="R429" s="214"/>
      <c r="S429" s="214"/>
      <c r="T429" s="215"/>
      <c r="AT429" s="209" t="s">
        <v>163</v>
      </c>
      <c r="AU429" s="209" t="s">
        <v>89</v>
      </c>
      <c r="AV429" s="13" t="s">
        <v>89</v>
      </c>
      <c r="AW429" s="13" t="s">
        <v>42</v>
      </c>
      <c r="AX429" s="13" t="s">
        <v>82</v>
      </c>
      <c r="AY429" s="209" t="s">
        <v>152</v>
      </c>
    </row>
    <row r="430" spans="2:51" s="13" customFormat="1" ht="27">
      <c r="B430" s="208"/>
      <c r="D430" s="196" t="s">
        <v>163</v>
      </c>
      <c r="E430" s="209" t="s">
        <v>5</v>
      </c>
      <c r="F430" s="210" t="s">
        <v>1742</v>
      </c>
      <c r="H430" s="211">
        <v>33.24</v>
      </c>
      <c r="I430" s="212"/>
      <c r="L430" s="208"/>
      <c r="M430" s="213"/>
      <c r="N430" s="214"/>
      <c r="O430" s="214"/>
      <c r="P430" s="214"/>
      <c r="Q430" s="214"/>
      <c r="R430" s="214"/>
      <c r="S430" s="214"/>
      <c r="T430" s="215"/>
      <c r="AT430" s="209" t="s">
        <v>163</v>
      </c>
      <c r="AU430" s="209" t="s">
        <v>89</v>
      </c>
      <c r="AV430" s="13" t="s">
        <v>89</v>
      </c>
      <c r="AW430" s="13" t="s">
        <v>42</v>
      </c>
      <c r="AX430" s="13" t="s">
        <v>82</v>
      </c>
      <c r="AY430" s="209" t="s">
        <v>152</v>
      </c>
    </row>
    <row r="431" spans="2:51" s="13" customFormat="1" ht="27">
      <c r="B431" s="208"/>
      <c r="D431" s="196" t="s">
        <v>163</v>
      </c>
      <c r="E431" s="209" t="s">
        <v>5</v>
      </c>
      <c r="F431" s="210" t="s">
        <v>1743</v>
      </c>
      <c r="H431" s="211">
        <v>8.31</v>
      </c>
      <c r="I431" s="212"/>
      <c r="L431" s="208"/>
      <c r="M431" s="213"/>
      <c r="N431" s="214"/>
      <c r="O431" s="214"/>
      <c r="P431" s="214"/>
      <c r="Q431" s="214"/>
      <c r="R431" s="214"/>
      <c r="S431" s="214"/>
      <c r="T431" s="215"/>
      <c r="AT431" s="209" t="s">
        <v>163</v>
      </c>
      <c r="AU431" s="209" t="s">
        <v>89</v>
      </c>
      <c r="AV431" s="13" t="s">
        <v>89</v>
      </c>
      <c r="AW431" s="13" t="s">
        <v>42</v>
      </c>
      <c r="AX431" s="13" t="s">
        <v>82</v>
      </c>
      <c r="AY431" s="209" t="s">
        <v>152</v>
      </c>
    </row>
    <row r="432" spans="2:51" s="12" customFormat="1">
      <c r="B432" s="200"/>
      <c r="D432" s="196" t="s">
        <v>163</v>
      </c>
      <c r="E432" s="201" t="s">
        <v>5</v>
      </c>
      <c r="F432" s="202" t="s">
        <v>1614</v>
      </c>
      <c r="H432" s="203" t="s">
        <v>5</v>
      </c>
      <c r="I432" s="204"/>
      <c r="L432" s="200"/>
      <c r="M432" s="205"/>
      <c r="N432" s="206"/>
      <c r="O432" s="206"/>
      <c r="P432" s="206"/>
      <c r="Q432" s="206"/>
      <c r="R432" s="206"/>
      <c r="S432" s="206"/>
      <c r="T432" s="207"/>
      <c r="AT432" s="203" t="s">
        <v>163</v>
      </c>
      <c r="AU432" s="203" t="s">
        <v>89</v>
      </c>
      <c r="AV432" s="12" t="s">
        <v>45</v>
      </c>
      <c r="AW432" s="12" t="s">
        <v>42</v>
      </c>
      <c r="AX432" s="12" t="s">
        <v>82</v>
      </c>
      <c r="AY432" s="203" t="s">
        <v>152</v>
      </c>
    </row>
    <row r="433" spans="2:65" s="13" customFormat="1">
      <c r="B433" s="208"/>
      <c r="D433" s="196" t="s">
        <v>163</v>
      </c>
      <c r="E433" s="209" t="s">
        <v>5</v>
      </c>
      <c r="F433" s="210" t="s">
        <v>1744</v>
      </c>
      <c r="H433" s="211">
        <v>56.28</v>
      </c>
      <c r="I433" s="212"/>
      <c r="L433" s="208"/>
      <c r="M433" s="213"/>
      <c r="N433" s="214"/>
      <c r="O433" s="214"/>
      <c r="P433" s="214"/>
      <c r="Q433" s="214"/>
      <c r="R433" s="214"/>
      <c r="S433" s="214"/>
      <c r="T433" s="215"/>
      <c r="AT433" s="209" t="s">
        <v>163</v>
      </c>
      <c r="AU433" s="209" t="s">
        <v>89</v>
      </c>
      <c r="AV433" s="13" t="s">
        <v>89</v>
      </c>
      <c r="AW433" s="13" t="s">
        <v>42</v>
      </c>
      <c r="AX433" s="13" t="s">
        <v>82</v>
      </c>
      <c r="AY433" s="209" t="s">
        <v>152</v>
      </c>
    </row>
    <row r="434" spans="2:65" s="13" customFormat="1">
      <c r="B434" s="208"/>
      <c r="D434" s="196" t="s">
        <v>163</v>
      </c>
      <c r="E434" s="209" t="s">
        <v>5</v>
      </c>
      <c r="F434" s="210" t="s">
        <v>1745</v>
      </c>
      <c r="H434" s="211">
        <v>85.8</v>
      </c>
      <c r="I434" s="212"/>
      <c r="L434" s="208"/>
      <c r="M434" s="213"/>
      <c r="N434" s="214"/>
      <c r="O434" s="214"/>
      <c r="P434" s="214"/>
      <c r="Q434" s="214"/>
      <c r="R434" s="214"/>
      <c r="S434" s="214"/>
      <c r="T434" s="215"/>
      <c r="AT434" s="209" t="s">
        <v>163</v>
      </c>
      <c r="AU434" s="209" t="s">
        <v>89</v>
      </c>
      <c r="AV434" s="13" t="s">
        <v>89</v>
      </c>
      <c r="AW434" s="13" t="s">
        <v>42</v>
      </c>
      <c r="AX434" s="13" t="s">
        <v>82</v>
      </c>
      <c r="AY434" s="209" t="s">
        <v>152</v>
      </c>
    </row>
    <row r="435" spans="2:65" s="12" customFormat="1">
      <c r="B435" s="200"/>
      <c r="D435" s="196" t="s">
        <v>163</v>
      </c>
      <c r="E435" s="201" t="s">
        <v>5</v>
      </c>
      <c r="F435" s="202" t="s">
        <v>1707</v>
      </c>
      <c r="H435" s="203" t="s">
        <v>5</v>
      </c>
      <c r="I435" s="204"/>
      <c r="L435" s="200"/>
      <c r="M435" s="205"/>
      <c r="N435" s="206"/>
      <c r="O435" s="206"/>
      <c r="P435" s="206"/>
      <c r="Q435" s="206"/>
      <c r="R435" s="206"/>
      <c r="S435" s="206"/>
      <c r="T435" s="207"/>
      <c r="AT435" s="203" t="s">
        <v>163</v>
      </c>
      <c r="AU435" s="203" t="s">
        <v>89</v>
      </c>
      <c r="AV435" s="12" t="s">
        <v>45</v>
      </c>
      <c r="AW435" s="12" t="s">
        <v>42</v>
      </c>
      <c r="AX435" s="12" t="s">
        <v>82</v>
      </c>
      <c r="AY435" s="203" t="s">
        <v>152</v>
      </c>
    </row>
    <row r="436" spans="2:65" s="13" customFormat="1">
      <c r="B436" s="208"/>
      <c r="D436" s="196" t="s">
        <v>163</v>
      </c>
      <c r="E436" s="209" t="s">
        <v>5</v>
      </c>
      <c r="F436" s="210" t="s">
        <v>1746</v>
      </c>
      <c r="H436" s="211">
        <v>13.552</v>
      </c>
      <c r="I436" s="212"/>
      <c r="L436" s="208"/>
      <c r="M436" s="213"/>
      <c r="N436" s="214"/>
      <c r="O436" s="214"/>
      <c r="P436" s="214"/>
      <c r="Q436" s="214"/>
      <c r="R436" s="214"/>
      <c r="S436" s="214"/>
      <c r="T436" s="215"/>
      <c r="AT436" s="209" t="s">
        <v>163</v>
      </c>
      <c r="AU436" s="209" t="s">
        <v>89</v>
      </c>
      <c r="AV436" s="13" t="s">
        <v>89</v>
      </c>
      <c r="AW436" s="13" t="s">
        <v>42</v>
      </c>
      <c r="AX436" s="13" t="s">
        <v>82</v>
      </c>
      <c r="AY436" s="209" t="s">
        <v>152</v>
      </c>
    </row>
    <row r="437" spans="2:65" s="14" customFormat="1">
      <c r="B437" s="216"/>
      <c r="D437" s="196" t="s">
        <v>163</v>
      </c>
      <c r="E437" s="217" t="s">
        <v>5</v>
      </c>
      <c r="F437" s="218" t="s">
        <v>373</v>
      </c>
      <c r="H437" s="219">
        <v>640.07899999999995</v>
      </c>
      <c r="I437" s="220"/>
      <c r="L437" s="216"/>
      <c r="M437" s="221"/>
      <c r="N437" s="222"/>
      <c r="O437" s="222"/>
      <c r="P437" s="222"/>
      <c r="Q437" s="222"/>
      <c r="R437" s="222"/>
      <c r="S437" s="222"/>
      <c r="T437" s="223"/>
      <c r="AT437" s="217" t="s">
        <v>163</v>
      </c>
      <c r="AU437" s="217" t="s">
        <v>89</v>
      </c>
      <c r="AV437" s="14" t="s">
        <v>169</v>
      </c>
      <c r="AW437" s="14" t="s">
        <v>42</v>
      </c>
      <c r="AX437" s="14" t="s">
        <v>82</v>
      </c>
      <c r="AY437" s="217" t="s">
        <v>152</v>
      </c>
    </row>
    <row r="438" spans="2:65" s="12" customFormat="1">
      <c r="B438" s="200"/>
      <c r="D438" s="196" t="s">
        <v>163</v>
      </c>
      <c r="E438" s="201" t="s">
        <v>5</v>
      </c>
      <c r="F438" s="202" t="s">
        <v>1709</v>
      </c>
      <c r="H438" s="203" t="s">
        <v>5</v>
      </c>
      <c r="I438" s="204"/>
      <c r="L438" s="200"/>
      <c r="M438" s="205"/>
      <c r="N438" s="206"/>
      <c r="O438" s="206"/>
      <c r="P438" s="206"/>
      <c r="Q438" s="206"/>
      <c r="R438" s="206"/>
      <c r="S438" s="206"/>
      <c r="T438" s="207"/>
      <c r="AT438" s="203" t="s">
        <v>163</v>
      </c>
      <c r="AU438" s="203" t="s">
        <v>89</v>
      </c>
      <c r="AV438" s="12" t="s">
        <v>45</v>
      </c>
      <c r="AW438" s="12" t="s">
        <v>42</v>
      </c>
      <c r="AX438" s="12" t="s">
        <v>82</v>
      </c>
      <c r="AY438" s="203" t="s">
        <v>152</v>
      </c>
    </row>
    <row r="439" spans="2:65" s="13" customFormat="1">
      <c r="B439" s="208"/>
      <c r="D439" s="196" t="s">
        <v>163</v>
      </c>
      <c r="E439" s="209" t="s">
        <v>5</v>
      </c>
      <c r="F439" s="210" t="s">
        <v>1747</v>
      </c>
      <c r="H439" s="211">
        <v>96.012</v>
      </c>
      <c r="I439" s="212"/>
      <c r="L439" s="208"/>
      <c r="M439" s="213"/>
      <c r="N439" s="214"/>
      <c r="O439" s="214"/>
      <c r="P439" s="214"/>
      <c r="Q439" s="214"/>
      <c r="R439" s="214"/>
      <c r="S439" s="214"/>
      <c r="T439" s="215"/>
      <c r="AT439" s="209" t="s">
        <v>163</v>
      </c>
      <c r="AU439" s="209" t="s">
        <v>89</v>
      </c>
      <c r="AV439" s="13" t="s">
        <v>89</v>
      </c>
      <c r="AW439" s="13" t="s">
        <v>42</v>
      </c>
      <c r="AX439" s="13" t="s">
        <v>82</v>
      </c>
      <c r="AY439" s="209" t="s">
        <v>152</v>
      </c>
    </row>
    <row r="440" spans="2:65" s="14" customFormat="1">
      <c r="B440" s="216"/>
      <c r="D440" s="196" t="s">
        <v>163</v>
      </c>
      <c r="E440" s="217" t="s">
        <v>5</v>
      </c>
      <c r="F440" s="218" t="s">
        <v>373</v>
      </c>
      <c r="H440" s="219">
        <v>96.012</v>
      </c>
      <c r="I440" s="220"/>
      <c r="L440" s="216"/>
      <c r="M440" s="221"/>
      <c r="N440" s="222"/>
      <c r="O440" s="222"/>
      <c r="P440" s="222"/>
      <c r="Q440" s="222"/>
      <c r="R440" s="222"/>
      <c r="S440" s="222"/>
      <c r="T440" s="223"/>
      <c r="AT440" s="217" t="s">
        <v>163</v>
      </c>
      <c r="AU440" s="217" t="s">
        <v>89</v>
      </c>
      <c r="AV440" s="14" t="s">
        <v>169</v>
      </c>
      <c r="AW440" s="14" t="s">
        <v>42</v>
      </c>
      <c r="AX440" s="14" t="s">
        <v>82</v>
      </c>
      <c r="AY440" s="217" t="s">
        <v>152</v>
      </c>
    </row>
    <row r="441" spans="2:65" s="15" customFormat="1">
      <c r="B441" s="224"/>
      <c r="D441" s="196" t="s">
        <v>163</v>
      </c>
      <c r="E441" s="247" t="s">
        <v>5</v>
      </c>
      <c r="F441" s="248" t="s">
        <v>170</v>
      </c>
      <c r="H441" s="249">
        <v>736.09100000000001</v>
      </c>
      <c r="I441" s="229"/>
      <c r="L441" s="224"/>
      <c r="M441" s="230"/>
      <c r="N441" s="231"/>
      <c r="O441" s="231"/>
      <c r="P441" s="231"/>
      <c r="Q441" s="231"/>
      <c r="R441" s="231"/>
      <c r="S441" s="231"/>
      <c r="T441" s="232"/>
      <c r="AT441" s="233" t="s">
        <v>163</v>
      </c>
      <c r="AU441" s="233" t="s">
        <v>89</v>
      </c>
      <c r="AV441" s="15" t="s">
        <v>159</v>
      </c>
      <c r="AW441" s="15" t="s">
        <v>42</v>
      </c>
      <c r="AX441" s="15" t="s">
        <v>45</v>
      </c>
      <c r="AY441" s="233" t="s">
        <v>152</v>
      </c>
    </row>
    <row r="442" spans="2:65" s="13" customFormat="1">
      <c r="B442" s="208"/>
      <c r="D442" s="225" t="s">
        <v>163</v>
      </c>
      <c r="F442" s="234" t="s">
        <v>1751</v>
      </c>
      <c r="H442" s="235">
        <v>2944.364</v>
      </c>
      <c r="I442" s="212"/>
      <c r="L442" s="208"/>
      <c r="M442" s="213"/>
      <c r="N442" s="214"/>
      <c r="O442" s="214"/>
      <c r="P442" s="214"/>
      <c r="Q442" s="214"/>
      <c r="R442" s="214"/>
      <c r="S442" s="214"/>
      <c r="T442" s="215"/>
      <c r="AT442" s="209" t="s">
        <v>163</v>
      </c>
      <c r="AU442" s="209" t="s">
        <v>89</v>
      </c>
      <c r="AV442" s="13" t="s">
        <v>89</v>
      </c>
      <c r="AW442" s="13" t="s">
        <v>6</v>
      </c>
      <c r="AX442" s="13" t="s">
        <v>45</v>
      </c>
      <c r="AY442" s="209" t="s">
        <v>152</v>
      </c>
    </row>
    <row r="443" spans="2:65" s="1" customFormat="1" ht="31.5" customHeight="1">
      <c r="B443" s="183"/>
      <c r="C443" s="184" t="s">
        <v>313</v>
      </c>
      <c r="D443" s="184" t="s">
        <v>154</v>
      </c>
      <c r="E443" s="185" t="s">
        <v>1039</v>
      </c>
      <c r="F443" s="186" t="s">
        <v>1040</v>
      </c>
      <c r="G443" s="187" t="s">
        <v>247</v>
      </c>
      <c r="H443" s="188">
        <v>1533.038</v>
      </c>
      <c r="I443" s="189"/>
      <c r="J443" s="190">
        <f>ROUND(I443*H443,2)</f>
        <v>0</v>
      </c>
      <c r="K443" s="186" t="s">
        <v>158</v>
      </c>
      <c r="L443" s="43"/>
      <c r="M443" s="191" t="s">
        <v>5</v>
      </c>
      <c r="N443" s="192" t="s">
        <v>53</v>
      </c>
      <c r="O443" s="44"/>
      <c r="P443" s="193">
        <f>O443*H443</f>
        <v>0</v>
      </c>
      <c r="Q443" s="193">
        <v>4.8900000000000002E-3</v>
      </c>
      <c r="R443" s="193">
        <f>Q443*H443</f>
        <v>7.4965558200000002</v>
      </c>
      <c r="S443" s="193">
        <v>0</v>
      </c>
      <c r="T443" s="194">
        <f>S443*H443</f>
        <v>0</v>
      </c>
      <c r="AR443" s="25" t="s">
        <v>159</v>
      </c>
      <c r="AT443" s="25" t="s">
        <v>154</v>
      </c>
      <c r="AU443" s="25" t="s">
        <v>89</v>
      </c>
      <c r="AY443" s="25" t="s">
        <v>152</v>
      </c>
      <c r="BE443" s="195">
        <f>IF(N443="základní",J443,0)</f>
        <v>0</v>
      </c>
      <c r="BF443" s="195">
        <f>IF(N443="snížená",J443,0)</f>
        <v>0</v>
      </c>
      <c r="BG443" s="195">
        <f>IF(N443="zákl. přenesená",J443,0)</f>
        <v>0</v>
      </c>
      <c r="BH443" s="195">
        <f>IF(N443="sníž. přenesená",J443,0)</f>
        <v>0</v>
      </c>
      <c r="BI443" s="195">
        <f>IF(N443="nulová",J443,0)</f>
        <v>0</v>
      </c>
      <c r="BJ443" s="25" t="s">
        <v>45</v>
      </c>
      <c r="BK443" s="195">
        <f>ROUND(I443*H443,2)</f>
        <v>0</v>
      </c>
      <c r="BL443" s="25" t="s">
        <v>159</v>
      </c>
      <c r="BM443" s="25" t="s">
        <v>1752</v>
      </c>
    </row>
    <row r="444" spans="2:65" s="1" customFormat="1" ht="27">
      <c r="B444" s="43"/>
      <c r="D444" s="196" t="s">
        <v>161</v>
      </c>
      <c r="F444" s="197" t="s">
        <v>1042</v>
      </c>
      <c r="I444" s="198"/>
      <c r="L444" s="43"/>
      <c r="M444" s="199"/>
      <c r="N444" s="44"/>
      <c r="O444" s="44"/>
      <c r="P444" s="44"/>
      <c r="Q444" s="44"/>
      <c r="R444" s="44"/>
      <c r="S444" s="44"/>
      <c r="T444" s="72"/>
      <c r="AT444" s="25" t="s">
        <v>161</v>
      </c>
      <c r="AU444" s="25" t="s">
        <v>89</v>
      </c>
    </row>
    <row r="445" spans="2:65" s="12" customFormat="1">
      <c r="B445" s="200"/>
      <c r="D445" s="196" t="s">
        <v>163</v>
      </c>
      <c r="E445" s="201" t="s">
        <v>5</v>
      </c>
      <c r="F445" s="202" t="s">
        <v>540</v>
      </c>
      <c r="H445" s="203" t="s">
        <v>5</v>
      </c>
      <c r="I445" s="204"/>
      <c r="L445" s="200"/>
      <c r="M445" s="205"/>
      <c r="N445" s="206"/>
      <c r="O445" s="206"/>
      <c r="P445" s="206"/>
      <c r="Q445" s="206"/>
      <c r="R445" s="206"/>
      <c r="S445" s="206"/>
      <c r="T445" s="207"/>
      <c r="AT445" s="203" t="s">
        <v>163</v>
      </c>
      <c r="AU445" s="203" t="s">
        <v>89</v>
      </c>
      <c r="AV445" s="12" t="s">
        <v>45</v>
      </c>
      <c r="AW445" s="12" t="s">
        <v>42</v>
      </c>
      <c r="AX445" s="12" t="s">
        <v>82</v>
      </c>
      <c r="AY445" s="203" t="s">
        <v>152</v>
      </c>
    </row>
    <row r="446" spans="2:65" s="12" customFormat="1">
      <c r="B446" s="200"/>
      <c r="D446" s="196" t="s">
        <v>163</v>
      </c>
      <c r="E446" s="201" t="s">
        <v>5</v>
      </c>
      <c r="F446" s="202" t="s">
        <v>1574</v>
      </c>
      <c r="H446" s="203" t="s">
        <v>5</v>
      </c>
      <c r="I446" s="204"/>
      <c r="L446" s="200"/>
      <c r="M446" s="205"/>
      <c r="N446" s="206"/>
      <c r="O446" s="206"/>
      <c r="P446" s="206"/>
      <c r="Q446" s="206"/>
      <c r="R446" s="206"/>
      <c r="S446" s="206"/>
      <c r="T446" s="207"/>
      <c r="AT446" s="203" t="s">
        <v>163</v>
      </c>
      <c r="AU446" s="203" t="s">
        <v>89</v>
      </c>
      <c r="AV446" s="12" t="s">
        <v>45</v>
      </c>
      <c r="AW446" s="12" t="s">
        <v>42</v>
      </c>
      <c r="AX446" s="12" t="s">
        <v>82</v>
      </c>
      <c r="AY446" s="203" t="s">
        <v>152</v>
      </c>
    </row>
    <row r="447" spans="2:65" s="12" customFormat="1">
      <c r="B447" s="200"/>
      <c r="D447" s="196" t="s">
        <v>163</v>
      </c>
      <c r="E447" s="201" t="s">
        <v>5</v>
      </c>
      <c r="F447" s="202" t="s">
        <v>1575</v>
      </c>
      <c r="H447" s="203" t="s">
        <v>5</v>
      </c>
      <c r="I447" s="204"/>
      <c r="L447" s="200"/>
      <c r="M447" s="205"/>
      <c r="N447" s="206"/>
      <c r="O447" s="206"/>
      <c r="P447" s="206"/>
      <c r="Q447" s="206"/>
      <c r="R447" s="206"/>
      <c r="S447" s="206"/>
      <c r="T447" s="207"/>
      <c r="AT447" s="203" t="s">
        <v>163</v>
      </c>
      <c r="AU447" s="203" t="s">
        <v>89</v>
      </c>
      <c r="AV447" s="12" t="s">
        <v>45</v>
      </c>
      <c r="AW447" s="12" t="s">
        <v>42</v>
      </c>
      <c r="AX447" s="12" t="s">
        <v>82</v>
      </c>
      <c r="AY447" s="203" t="s">
        <v>152</v>
      </c>
    </row>
    <row r="448" spans="2:65" s="13" customFormat="1">
      <c r="B448" s="208"/>
      <c r="D448" s="196" t="s">
        <v>163</v>
      </c>
      <c r="E448" s="209" t="s">
        <v>5</v>
      </c>
      <c r="F448" s="210" t="s">
        <v>1663</v>
      </c>
      <c r="H448" s="211">
        <v>15.54</v>
      </c>
      <c r="I448" s="212"/>
      <c r="L448" s="208"/>
      <c r="M448" s="213"/>
      <c r="N448" s="214"/>
      <c r="O448" s="214"/>
      <c r="P448" s="214"/>
      <c r="Q448" s="214"/>
      <c r="R448" s="214"/>
      <c r="S448" s="214"/>
      <c r="T448" s="215"/>
      <c r="AT448" s="209" t="s">
        <v>163</v>
      </c>
      <c r="AU448" s="209" t="s">
        <v>89</v>
      </c>
      <c r="AV448" s="13" t="s">
        <v>89</v>
      </c>
      <c r="AW448" s="13" t="s">
        <v>42</v>
      </c>
      <c r="AX448" s="13" t="s">
        <v>82</v>
      </c>
      <c r="AY448" s="209" t="s">
        <v>152</v>
      </c>
    </row>
    <row r="449" spans="2:51" s="13" customFormat="1">
      <c r="B449" s="208"/>
      <c r="D449" s="196" t="s">
        <v>163</v>
      </c>
      <c r="E449" s="209" t="s">
        <v>5</v>
      </c>
      <c r="F449" s="210" t="s">
        <v>1664</v>
      </c>
      <c r="H449" s="211">
        <v>31.152000000000001</v>
      </c>
      <c r="I449" s="212"/>
      <c r="L449" s="208"/>
      <c r="M449" s="213"/>
      <c r="N449" s="214"/>
      <c r="O449" s="214"/>
      <c r="P449" s="214"/>
      <c r="Q449" s="214"/>
      <c r="R449" s="214"/>
      <c r="S449" s="214"/>
      <c r="T449" s="215"/>
      <c r="AT449" s="209" t="s">
        <v>163</v>
      </c>
      <c r="AU449" s="209" t="s">
        <v>89</v>
      </c>
      <c r="AV449" s="13" t="s">
        <v>89</v>
      </c>
      <c r="AW449" s="13" t="s">
        <v>42</v>
      </c>
      <c r="AX449" s="13" t="s">
        <v>82</v>
      </c>
      <c r="AY449" s="209" t="s">
        <v>152</v>
      </c>
    </row>
    <row r="450" spans="2:51" s="13" customFormat="1">
      <c r="B450" s="208"/>
      <c r="D450" s="196" t="s">
        <v>163</v>
      </c>
      <c r="E450" s="209" t="s">
        <v>5</v>
      </c>
      <c r="F450" s="210" t="s">
        <v>1665</v>
      </c>
      <c r="H450" s="211">
        <v>1.92</v>
      </c>
      <c r="I450" s="212"/>
      <c r="L450" s="208"/>
      <c r="M450" s="213"/>
      <c r="N450" s="214"/>
      <c r="O450" s="214"/>
      <c r="P450" s="214"/>
      <c r="Q450" s="214"/>
      <c r="R450" s="214"/>
      <c r="S450" s="214"/>
      <c r="T450" s="215"/>
      <c r="AT450" s="209" t="s">
        <v>163</v>
      </c>
      <c r="AU450" s="209" t="s">
        <v>89</v>
      </c>
      <c r="AV450" s="13" t="s">
        <v>89</v>
      </c>
      <c r="AW450" s="13" t="s">
        <v>42</v>
      </c>
      <c r="AX450" s="13" t="s">
        <v>82</v>
      </c>
      <c r="AY450" s="209" t="s">
        <v>152</v>
      </c>
    </row>
    <row r="451" spans="2:51" s="13" customFormat="1">
      <c r="B451" s="208"/>
      <c r="D451" s="196" t="s">
        <v>163</v>
      </c>
      <c r="E451" s="209" t="s">
        <v>5</v>
      </c>
      <c r="F451" s="210" t="s">
        <v>1666</v>
      </c>
      <c r="H451" s="211">
        <v>5.76</v>
      </c>
      <c r="I451" s="212"/>
      <c r="L451" s="208"/>
      <c r="M451" s="213"/>
      <c r="N451" s="214"/>
      <c r="O451" s="214"/>
      <c r="P451" s="214"/>
      <c r="Q451" s="214"/>
      <c r="R451" s="214"/>
      <c r="S451" s="214"/>
      <c r="T451" s="215"/>
      <c r="AT451" s="209" t="s">
        <v>163</v>
      </c>
      <c r="AU451" s="209" t="s">
        <v>89</v>
      </c>
      <c r="AV451" s="13" t="s">
        <v>89</v>
      </c>
      <c r="AW451" s="13" t="s">
        <v>42</v>
      </c>
      <c r="AX451" s="13" t="s">
        <v>82</v>
      </c>
      <c r="AY451" s="209" t="s">
        <v>152</v>
      </c>
    </row>
    <row r="452" spans="2:51" s="13" customFormat="1">
      <c r="B452" s="208"/>
      <c r="D452" s="196" t="s">
        <v>163</v>
      </c>
      <c r="E452" s="209" t="s">
        <v>5</v>
      </c>
      <c r="F452" s="210" t="s">
        <v>1667</v>
      </c>
      <c r="H452" s="211">
        <v>2.16</v>
      </c>
      <c r="I452" s="212"/>
      <c r="L452" s="208"/>
      <c r="M452" s="213"/>
      <c r="N452" s="214"/>
      <c r="O452" s="214"/>
      <c r="P452" s="214"/>
      <c r="Q452" s="214"/>
      <c r="R452" s="214"/>
      <c r="S452" s="214"/>
      <c r="T452" s="215"/>
      <c r="AT452" s="209" t="s">
        <v>163</v>
      </c>
      <c r="AU452" s="209" t="s">
        <v>89</v>
      </c>
      <c r="AV452" s="13" t="s">
        <v>89</v>
      </c>
      <c r="AW452" s="13" t="s">
        <v>42</v>
      </c>
      <c r="AX452" s="13" t="s">
        <v>82</v>
      </c>
      <c r="AY452" s="209" t="s">
        <v>152</v>
      </c>
    </row>
    <row r="453" spans="2:51" s="13" customFormat="1">
      <c r="B453" s="208"/>
      <c r="D453" s="196" t="s">
        <v>163</v>
      </c>
      <c r="E453" s="209" t="s">
        <v>5</v>
      </c>
      <c r="F453" s="210" t="s">
        <v>1668</v>
      </c>
      <c r="H453" s="211">
        <v>4.32</v>
      </c>
      <c r="I453" s="212"/>
      <c r="L453" s="208"/>
      <c r="M453" s="213"/>
      <c r="N453" s="214"/>
      <c r="O453" s="214"/>
      <c r="P453" s="214"/>
      <c r="Q453" s="214"/>
      <c r="R453" s="214"/>
      <c r="S453" s="214"/>
      <c r="T453" s="215"/>
      <c r="AT453" s="209" t="s">
        <v>163</v>
      </c>
      <c r="AU453" s="209" t="s">
        <v>89</v>
      </c>
      <c r="AV453" s="13" t="s">
        <v>89</v>
      </c>
      <c r="AW453" s="13" t="s">
        <v>42</v>
      </c>
      <c r="AX453" s="13" t="s">
        <v>82</v>
      </c>
      <c r="AY453" s="209" t="s">
        <v>152</v>
      </c>
    </row>
    <row r="454" spans="2:51" s="14" customFormat="1">
      <c r="B454" s="216"/>
      <c r="D454" s="196" t="s">
        <v>163</v>
      </c>
      <c r="E454" s="217" t="s">
        <v>5</v>
      </c>
      <c r="F454" s="218" t="s">
        <v>1672</v>
      </c>
      <c r="H454" s="219">
        <v>60.851999999999997</v>
      </c>
      <c r="I454" s="220"/>
      <c r="L454" s="216"/>
      <c r="M454" s="221"/>
      <c r="N454" s="222"/>
      <c r="O454" s="222"/>
      <c r="P454" s="222"/>
      <c r="Q454" s="222"/>
      <c r="R454" s="222"/>
      <c r="S454" s="222"/>
      <c r="T454" s="223"/>
      <c r="AT454" s="217" t="s">
        <v>163</v>
      </c>
      <c r="AU454" s="217" t="s">
        <v>89</v>
      </c>
      <c r="AV454" s="14" t="s">
        <v>169</v>
      </c>
      <c r="AW454" s="14" t="s">
        <v>42</v>
      </c>
      <c r="AX454" s="14" t="s">
        <v>82</v>
      </c>
      <c r="AY454" s="217" t="s">
        <v>152</v>
      </c>
    </row>
    <row r="455" spans="2:51" s="12" customFormat="1">
      <c r="B455" s="200"/>
      <c r="D455" s="196" t="s">
        <v>163</v>
      </c>
      <c r="E455" s="201" t="s">
        <v>5</v>
      </c>
      <c r="F455" s="202" t="s">
        <v>540</v>
      </c>
      <c r="H455" s="203" t="s">
        <v>5</v>
      </c>
      <c r="I455" s="204"/>
      <c r="L455" s="200"/>
      <c r="M455" s="205"/>
      <c r="N455" s="206"/>
      <c r="O455" s="206"/>
      <c r="P455" s="206"/>
      <c r="Q455" s="206"/>
      <c r="R455" s="206"/>
      <c r="S455" s="206"/>
      <c r="T455" s="207"/>
      <c r="AT455" s="203" t="s">
        <v>163</v>
      </c>
      <c r="AU455" s="203" t="s">
        <v>89</v>
      </c>
      <c r="AV455" s="12" t="s">
        <v>45</v>
      </c>
      <c r="AW455" s="12" t="s">
        <v>42</v>
      </c>
      <c r="AX455" s="12" t="s">
        <v>82</v>
      </c>
      <c r="AY455" s="203" t="s">
        <v>152</v>
      </c>
    </row>
    <row r="456" spans="2:51" s="12" customFormat="1">
      <c r="B456" s="200"/>
      <c r="D456" s="196" t="s">
        <v>163</v>
      </c>
      <c r="E456" s="201" t="s">
        <v>5</v>
      </c>
      <c r="F456" s="202" t="s">
        <v>1673</v>
      </c>
      <c r="H456" s="203" t="s">
        <v>5</v>
      </c>
      <c r="I456" s="204"/>
      <c r="L456" s="200"/>
      <c r="M456" s="205"/>
      <c r="N456" s="206"/>
      <c r="O456" s="206"/>
      <c r="P456" s="206"/>
      <c r="Q456" s="206"/>
      <c r="R456" s="206"/>
      <c r="S456" s="206"/>
      <c r="T456" s="207"/>
      <c r="AT456" s="203" t="s">
        <v>163</v>
      </c>
      <c r="AU456" s="203" t="s">
        <v>89</v>
      </c>
      <c r="AV456" s="12" t="s">
        <v>45</v>
      </c>
      <c r="AW456" s="12" t="s">
        <v>42</v>
      </c>
      <c r="AX456" s="12" t="s">
        <v>82</v>
      </c>
      <c r="AY456" s="203" t="s">
        <v>152</v>
      </c>
    </row>
    <row r="457" spans="2:51" s="12" customFormat="1">
      <c r="B457" s="200"/>
      <c r="D457" s="196" t="s">
        <v>163</v>
      </c>
      <c r="E457" s="201" t="s">
        <v>5</v>
      </c>
      <c r="F457" s="202" t="s">
        <v>1674</v>
      </c>
      <c r="H457" s="203" t="s">
        <v>5</v>
      </c>
      <c r="I457" s="204"/>
      <c r="L457" s="200"/>
      <c r="M457" s="205"/>
      <c r="N457" s="206"/>
      <c r="O457" s="206"/>
      <c r="P457" s="206"/>
      <c r="Q457" s="206"/>
      <c r="R457" s="206"/>
      <c r="S457" s="206"/>
      <c r="T457" s="207"/>
      <c r="AT457" s="203" t="s">
        <v>163</v>
      </c>
      <c r="AU457" s="203" t="s">
        <v>89</v>
      </c>
      <c r="AV457" s="12" t="s">
        <v>45</v>
      </c>
      <c r="AW457" s="12" t="s">
        <v>42</v>
      </c>
      <c r="AX457" s="12" t="s">
        <v>82</v>
      </c>
      <c r="AY457" s="203" t="s">
        <v>152</v>
      </c>
    </row>
    <row r="458" spans="2:51" s="13" customFormat="1" ht="27">
      <c r="B458" s="208"/>
      <c r="D458" s="196" t="s">
        <v>163</v>
      </c>
      <c r="E458" s="209" t="s">
        <v>5</v>
      </c>
      <c r="F458" s="210" t="s">
        <v>1675</v>
      </c>
      <c r="H458" s="211">
        <v>136.87700000000001</v>
      </c>
      <c r="I458" s="212"/>
      <c r="L458" s="208"/>
      <c r="M458" s="213"/>
      <c r="N458" s="214"/>
      <c r="O458" s="214"/>
      <c r="P458" s="214"/>
      <c r="Q458" s="214"/>
      <c r="R458" s="214"/>
      <c r="S458" s="214"/>
      <c r="T458" s="215"/>
      <c r="AT458" s="209" t="s">
        <v>163</v>
      </c>
      <c r="AU458" s="209" t="s">
        <v>89</v>
      </c>
      <c r="AV458" s="13" t="s">
        <v>89</v>
      </c>
      <c r="AW458" s="13" t="s">
        <v>42</v>
      </c>
      <c r="AX458" s="13" t="s">
        <v>82</v>
      </c>
      <c r="AY458" s="209" t="s">
        <v>152</v>
      </c>
    </row>
    <row r="459" spans="2:51" s="13" customFormat="1">
      <c r="B459" s="208"/>
      <c r="D459" s="196" t="s">
        <v>163</v>
      </c>
      <c r="E459" s="209" t="s">
        <v>5</v>
      </c>
      <c r="F459" s="210" t="s">
        <v>1676</v>
      </c>
      <c r="H459" s="211">
        <v>-11.032</v>
      </c>
      <c r="I459" s="212"/>
      <c r="L459" s="208"/>
      <c r="M459" s="213"/>
      <c r="N459" s="214"/>
      <c r="O459" s="214"/>
      <c r="P459" s="214"/>
      <c r="Q459" s="214"/>
      <c r="R459" s="214"/>
      <c r="S459" s="214"/>
      <c r="T459" s="215"/>
      <c r="AT459" s="209" t="s">
        <v>163</v>
      </c>
      <c r="AU459" s="209" t="s">
        <v>89</v>
      </c>
      <c r="AV459" s="13" t="s">
        <v>89</v>
      </c>
      <c r="AW459" s="13" t="s">
        <v>42</v>
      </c>
      <c r="AX459" s="13" t="s">
        <v>82</v>
      </c>
      <c r="AY459" s="209" t="s">
        <v>152</v>
      </c>
    </row>
    <row r="460" spans="2:51" s="13" customFormat="1">
      <c r="B460" s="208"/>
      <c r="D460" s="196" t="s">
        <v>163</v>
      </c>
      <c r="E460" s="209" t="s">
        <v>5</v>
      </c>
      <c r="F460" s="210" t="s">
        <v>1677</v>
      </c>
      <c r="H460" s="211">
        <v>-2.8570000000000002</v>
      </c>
      <c r="I460" s="212"/>
      <c r="L460" s="208"/>
      <c r="M460" s="213"/>
      <c r="N460" s="214"/>
      <c r="O460" s="214"/>
      <c r="P460" s="214"/>
      <c r="Q460" s="214"/>
      <c r="R460" s="214"/>
      <c r="S460" s="214"/>
      <c r="T460" s="215"/>
      <c r="AT460" s="209" t="s">
        <v>163</v>
      </c>
      <c r="AU460" s="209" t="s">
        <v>89</v>
      </c>
      <c r="AV460" s="13" t="s">
        <v>89</v>
      </c>
      <c r="AW460" s="13" t="s">
        <v>42</v>
      </c>
      <c r="AX460" s="13" t="s">
        <v>82</v>
      </c>
      <c r="AY460" s="209" t="s">
        <v>152</v>
      </c>
    </row>
    <row r="461" spans="2:51" s="12" customFormat="1">
      <c r="B461" s="200"/>
      <c r="D461" s="196" t="s">
        <v>163</v>
      </c>
      <c r="E461" s="201" t="s">
        <v>5</v>
      </c>
      <c r="F461" s="202" t="s">
        <v>1678</v>
      </c>
      <c r="H461" s="203" t="s">
        <v>5</v>
      </c>
      <c r="I461" s="204"/>
      <c r="L461" s="200"/>
      <c r="M461" s="205"/>
      <c r="N461" s="206"/>
      <c r="O461" s="206"/>
      <c r="P461" s="206"/>
      <c r="Q461" s="206"/>
      <c r="R461" s="206"/>
      <c r="S461" s="206"/>
      <c r="T461" s="207"/>
      <c r="AT461" s="203" t="s">
        <v>163</v>
      </c>
      <c r="AU461" s="203" t="s">
        <v>89</v>
      </c>
      <c r="AV461" s="12" t="s">
        <v>45</v>
      </c>
      <c r="AW461" s="12" t="s">
        <v>42</v>
      </c>
      <c r="AX461" s="12" t="s">
        <v>82</v>
      </c>
      <c r="AY461" s="203" t="s">
        <v>152</v>
      </c>
    </row>
    <row r="462" spans="2:51" s="13" customFormat="1">
      <c r="B462" s="208"/>
      <c r="D462" s="196" t="s">
        <v>163</v>
      </c>
      <c r="E462" s="209" t="s">
        <v>5</v>
      </c>
      <c r="F462" s="210" t="s">
        <v>1679</v>
      </c>
      <c r="H462" s="211">
        <v>59.52</v>
      </c>
      <c r="I462" s="212"/>
      <c r="L462" s="208"/>
      <c r="M462" s="213"/>
      <c r="N462" s="214"/>
      <c r="O462" s="214"/>
      <c r="P462" s="214"/>
      <c r="Q462" s="214"/>
      <c r="R462" s="214"/>
      <c r="S462" s="214"/>
      <c r="T462" s="215"/>
      <c r="AT462" s="209" t="s">
        <v>163</v>
      </c>
      <c r="AU462" s="209" t="s">
        <v>89</v>
      </c>
      <c r="AV462" s="13" t="s">
        <v>89</v>
      </c>
      <c r="AW462" s="13" t="s">
        <v>42</v>
      </c>
      <c r="AX462" s="13" t="s">
        <v>82</v>
      </c>
      <c r="AY462" s="209" t="s">
        <v>152</v>
      </c>
    </row>
    <row r="463" spans="2:51" s="13" customFormat="1">
      <c r="B463" s="208"/>
      <c r="D463" s="196" t="s">
        <v>163</v>
      </c>
      <c r="E463" s="209" t="s">
        <v>5</v>
      </c>
      <c r="F463" s="210" t="s">
        <v>1680</v>
      </c>
      <c r="H463" s="211">
        <v>-1.379</v>
      </c>
      <c r="I463" s="212"/>
      <c r="L463" s="208"/>
      <c r="M463" s="213"/>
      <c r="N463" s="214"/>
      <c r="O463" s="214"/>
      <c r="P463" s="214"/>
      <c r="Q463" s="214"/>
      <c r="R463" s="214"/>
      <c r="S463" s="214"/>
      <c r="T463" s="215"/>
      <c r="AT463" s="209" t="s">
        <v>163</v>
      </c>
      <c r="AU463" s="209" t="s">
        <v>89</v>
      </c>
      <c r="AV463" s="13" t="s">
        <v>89</v>
      </c>
      <c r="AW463" s="13" t="s">
        <v>42</v>
      </c>
      <c r="AX463" s="13" t="s">
        <v>82</v>
      </c>
      <c r="AY463" s="209" t="s">
        <v>152</v>
      </c>
    </row>
    <row r="464" spans="2:51" s="13" customFormat="1">
      <c r="B464" s="208"/>
      <c r="D464" s="196" t="s">
        <v>163</v>
      </c>
      <c r="E464" s="209" t="s">
        <v>5</v>
      </c>
      <c r="F464" s="210" t="s">
        <v>1681</v>
      </c>
      <c r="H464" s="211">
        <v>-3.1520000000000001</v>
      </c>
      <c r="I464" s="212"/>
      <c r="L464" s="208"/>
      <c r="M464" s="213"/>
      <c r="N464" s="214"/>
      <c r="O464" s="214"/>
      <c r="P464" s="214"/>
      <c r="Q464" s="214"/>
      <c r="R464" s="214"/>
      <c r="S464" s="214"/>
      <c r="T464" s="215"/>
      <c r="AT464" s="209" t="s">
        <v>163</v>
      </c>
      <c r="AU464" s="209" t="s">
        <v>89</v>
      </c>
      <c r="AV464" s="13" t="s">
        <v>89</v>
      </c>
      <c r="AW464" s="13" t="s">
        <v>42</v>
      </c>
      <c r="AX464" s="13" t="s">
        <v>82</v>
      </c>
      <c r="AY464" s="209" t="s">
        <v>152</v>
      </c>
    </row>
    <row r="465" spans="2:51" s="12" customFormat="1">
      <c r="B465" s="200"/>
      <c r="D465" s="196" t="s">
        <v>163</v>
      </c>
      <c r="E465" s="201" t="s">
        <v>5</v>
      </c>
      <c r="F465" s="202" t="s">
        <v>1682</v>
      </c>
      <c r="H465" s="203" t="s">
        <v>5</v>
      </c>
      <c r="I465" s="204"/>
      <c r="L465" s="200"/>
      <c r="M465" s="205"/>
      <c r="N465" s="206"/>
      <c r="O465" s="206"/>
      <c r="P465" s="206"/>
      <c r="Q465" s="206"/>
      <c r="R465" s="206"/>
      <c r="S465" s="206"/>
      <c r="T465" s="207"/>
      <c r="AT465" s="203" t="s">
        <v>163</v>
      </c>
      <c r="AU465" s="203" t="s">
        <v>89</v>
      </c>
      <c r="AV465" s="12" t="s">
        <v>45</v>
      </c>
      <c r="AW465" s="12" t="s">
        <v>42</v>
      </c>
      <c r="AX465" s="12" t="s">
        <v>82</v>
      </c>
      <c r="AY465" s="203" t="s">
        <v>152</v>
      </c>
    </row>
    <row r="466" spans="2:51" s="13" customFormat="1">
      <c r="B466" s="208"/>
      <c r="D466" s="196" t="s">
        <v>163</v>
      </c>
      <c r="E466" s="209" t="s">
        <v>5</v>
      </c>
      <c r="F466" s="210" t="s">
        <v>1683</v>
      </c>
      <c r="H466" s="211">
        <v>60.14</v>
      </c>
      <c r="I466" s="212"/>
      <c r="L466" s="208"/>
      <c r="M466" s="213"/>
      <c r="N466" s="214"/>
      <c r="O466" s="214"/>
      <c r="P466" s="214"/>
      <c r="Q466" s="214"/>
      <c r="R466" s="214"/>
      <c r="S466" s="214"/>
      <c r="T466" s="215"/>
      <c r="AT466" s="209" t="s">
        <v>163</v>
      </c>
      <c r="AU466" s="209" t="s">
        <v>89</v>
      </c>
      <c r="AV466" s="13" t="s">
        <v>89</v>
      </c>
      <c r="AW466" s="13" t="s">
        <v>42</v>
      </c>
      <c r="AX466" s="13" t="s">
        <v>82</v>
      </c>
      <c r="AY466" s="209" t="s">
        <v>152</v>
      </c>
    </row>
    <row r="467" spans="2:51" s="13" customFormat="1">
      <c r="B467" s="208"/>
      <c r="D467" s="196" t="s">
        <v>163</v>
      </c>
      <c r="E467" s="209" t="s">
        <v>5</v>
      </c>
      <c r="F467" s="210" t="s">
        <v>1684</v>
      </c>
      <c r="H467" s="211">
        <v>-6.8949999999999996</v>
      </c>
      <c r="I467" s="212"/>
      <c r="L467" s="208"/>
      <c r="M467" s="213"/>
      <c r="N467" s="214"/>
      <c r="O467" s="214"/>
      <c r="P467" s="214"/>
      <c r="Q467" s="214"/>
      <c r="R467" s="214"/>
      <c r="S467" s="214"/>
      <c r="T467" s="215"/>
      <c r="AT467" s="209" t="s">
        <v>163</v>
      </c>
      <c r="AU467" s="209" t="s">
        <v>89</v>
      </c>
      <c r="AV467" s="13" t="s">
        <v>89</v>
      </c>
      <c r="AW467" s="13" t="s">
        <v>42</v>
      </c>
      <c r="AX467" s="13" t="s">
        <v>82</v>
      </c>
      <c r="AY467" s="209" t="s">
        <v>152</v>
      </c>
    </row>
    <row r="468" spans="2:51" s="12" customFormat="1">
      <c r="B468" s="200"/>
      <c r="D468" s="196" t="s">
        <v>163</v>
      </c>
      <c r="E468" s="201" t="s">
        <v>5</v>
      </c>
      <c r="F468" s="202" t="s">
        <v>1685</v>
      </c>
      <c r="H468" s="203" t="s">
        <v>5</v>
      </c>
      <c r="I468" s="204"/>
      <c r="L468" s="200"/>
      <c r="M468" s="205"/>
      <c r="N468" s="206"/>
      <c r="O468" s="206"/>
      <c r="P468" s="206"/>
      <c r="Q468" s="206"/>
      <c r="R468" s="206"/>
      <c r="S468" s="206"/>
      <c r="T468" s="207"/>
      <c r="AT468" s="203" t="s">
        <v>163</v>
      </c>
      <c r="AU468" s="203" t="s">
        <v>89</v>
      </c>
      <c r="AV468" s="12" t="s">
        <v>45</v>
      </c>
      <c r="AW468" s="12" t="s">
        <v>42</v>
      </c>
      <c r="AX468" s="12" t="s">
        <v>82</v>
      </c>
      <c r="AY468" s="203" t="s">
        <v>152</v>
      </c>
    </row>
    <row r="469" spans="2:51" s="13" customFormat="1">
      <c r="B469" s="208"/>
      <c r="D469" s="196" t="s">
        <v>163</v>
      </c>
      <c r="E469" s="209" t="s">
        <v>5</v>
      </c>
      <c r="F469" s="210" t="s">
        <v>1683</v>
      </c>
      <c r="H469" s="211">
        <v>60.14</v>
      </c>
      <c r="I469" s="212"/>
      <c r="L469" s="208"/>
      <c r="M469" s="213"/>
      <c r="N469" s="214"/>
      <c r="O469" s="214"/>
      <c r="P469" s="214"/>
      <c r="Q469" s="214"/>
      <c r="R469" s="214"/>
      <c r="S469" s="214"/>
      <c r="T469" s="215"/>
      <c r="AT469" s="209" t="s">
        <v>163</v>
      </c>
      <c r="AU469" s="209" t="s">
        <v>89</v>
      </c>
      <c r="AV469" s="13" t="s">
        <v>89</v>
      </c>
      <c r="AW469" s="13" t="s">
        <v>42</v>
      </c>
      <c r="AX469" s="13" t="s">
        <v>82</v>
      </c>
      <c r="AY469" s="209" t="s">
        <v>152</v>
      </c>
    </row>
    <row r="470" spans="2:51" s="13" customFormat="1">
      <c r="B470" s="208"/>
      <c r="D470" s="196" t="s">
        <v>163</v>
      </c>
      <c r="E470" s="209" t="s">
        <v>5</v>
      </c>
      <c r="F470" s="210" t="s">
        <v>1684</v>
      </c>
      <c r="H470" s="211">
        <v>-6.8949999999999996</v>
      </c>
      <c r="I470" s="212"/>
      <c r="L470" s="208"/>
      <c r="M470" s="213"/>
      <c r="N470" s="214"/>
      <c r="O470" s="214"/>
      <c r="P470" s="214"/>
      <c r="Q470" s="214"/>
      <c r="R470" s="214"/>
      <c r="S470" s="214"/>
      <c r="T470" s="215"/>
      <c r="AT470" s="209" t="s">
        <v>163</v>
      </c>
      <c r="AU470" s="209" t="s">
        <v>89</v>
      </c>
      <c r="AV470" s="13" t="s">
        <v>89</v>
      </c>
      <c r="AW470" s="13" t="s">
        <v>42</v>
      </c>
      <c r="AX470" s="13" t="s">
        <v>82</v>
      </c>
      <c r="AY470" s="209" t="s">
        <v>152</v>
      </c>
    </row>
    <row r="471" spans="2:51" s="12" customFormat="1">
      <c r="B471" s="200"/>
      <c r="D471" s="196" t="s">
        <v>163</v>
      </c>
      <c r="E471" s="201" t="s">
        <v>5</v>
      </c>
      <c r="F471" s="202" t="s">
        <v>1686</v>
      </c>
      <c r="H471" s="203" t="s">
        <v>5</v>
      </c>
      <c r="I471" s="204"/>
      <c r="L471" s="200"/>
      <c r="M471" s="205"/>
      <c r="N471" s="206"/>
      <c r="O471" s="206"/>
      <c r="P471" s="206"/>
      <c r="Q471" s="206"/>
      <c r="R471" s="206"/>
      <c r="S471" s="206"/>
      <c r="T471" s="207"/>
      <c r="AT471" s="203" t="s">
        <v>163</v>
      </c>
      <c r="AU471" s="203" t="s">
        <v>89</v>
      </c>
      <c r="AV471" s="12" t="s">
        <v>45</v>
      </c>
      <c r="AW471" s="12" t="s">
        <v>42</v>
      </c>
      <c r="AX471" s="12" t="s">
        <v>82</v>
      </c>
      <c r="AY471" s="203" t="s">
        <v>152</v>
      </c>
    </row>
    <row r="472" spans="2:51" s="13" customFormat="1">
      <c r="B472" s="208"/>
      <c r="D472" s="196" t="s">
        <v>163</v>
      </c>
      <c r="E472" s="209" t="s">
        <v>5</v>
      </c>
      <c r="F472" s="210" t="s">
        <v>1687</v>
      </c>
      <c r="H472" s="211">
        <v>59.674999999999997</v>
      </c>
      <c r="I472" s="212"/>
      <c r="L472" s="208"/>
      <c r="M472" s="213"/>
      <c r="N472" s="214"/>
      <c r="O472" s="214"/>
      <c r="P472" s="214"/>
      <c r="Q472" s="214"/>
      <c r="R472" s="214"/>
      <c r="S472" s="214"/>
      <c r="T472" s="215"/>
      <c r="AT472" s="209" t="s">
        <v>163</v>
      </c>
      <c r="AU472" s="209" t="s">
        <v>89</v>
      </c>
      <c r="AV472" s="13" t="s">
        <v>89</v>
      </c>
      <c r="AW472" s="13" t="s">
        <v>42</v>
      </c>
      <c r="AX472" s="13" t="s">
        <v>82</v>
      </c>
      <c r="AY472" s="209" t="s">
        <v>152</v>
      </c>
    </row>
    <row r="473" spans="2:51" s="13" customFormat="1">
      <c r="B473" s="208"/>
      <c r="D473" s="196" t="s">
        <v>163</v>
      </c>
      <c r="E473" s="209" t="s">
        <v>5</v>
      </c>
      <c r="F473" s="210" t="s">
        <v>1680</v>
      </c>
      <c r="H473" s="211">
        <v>-1.379</v>
      </c>
      <c r="I473" s="212"/>
      <c r="L473" s="208"/>
      <c r="M473" s="213"/>
      <c r="N473" s="214"/>
      <c r="O473" s="214"/>
      <c r="P473" s="214"/>
      <c r="Q473" s="214"/>
      <c r="R473" s="214"/>
      <c r="S473" s="214"/>
      <c r="T473" s="215"/>
      <c r="AT473" s="209" t="s">
        <v>163</v>
      </c>
      <c r="AU473" s="209" t="s">
        <v>89</v>
      </c>
      <c r="AV473" s="13" t="s">
        <v>89</v>
      </c>
      <c r="AW473" s="13" t="s">
        <v>42</v>
      </c>
      <c r="AX473" s="13" t="s">
        <v>82</v>
      </c>
      <c r="AY473" s="209" t="s">
        <v>152</v>
      </c>
    </row>
    <row r="474" spans="2:51" s="13" customFormat="1">
      <c r="B474" s="208"/>
      <c r="D474" s="196" t="s">
        <v>163</v>
      </c>
      <c r="E474" s="209" t="s">
        <v>5</v>
      </c>
      <c r="F474" s="210" t="s">
        <v>1681</v>
      </c>
      <c r="H474" s="211">
        <v>-3.1520000000000001</v>
      </c>
      <c r="I474" s="212"/>
      <c r="L474" s="208"/>
      <c r="M474" s="213"/>
      <c r="N474" s="214"/>
      <c r="O474" s="214"/>
      <c r="P474" s="214"/>
      <c r="Q474" s="214"/>
      <c r="R474" s="214"/>
      <c r="S474" s="214"/>
      <c r="T474" s="215"/>
      <c r="AT474" s="209" t="s">
        <v>163</v>
      </c>
      <c r="AU474" s="209" t="s">
        <v>89</v>
      </c>
      <c r="AV474" s="13" t="s">
        <v>89</v>
      </c>
      <c r="AW474" s="13" t="s">
        <v>42</v>
      </c>
      <c r="AX474" s="13" t="s">
        <v>82</v>
      </c>
      <c r="AY474" s="209" t="s">
        <v>152</v>
      </c>
    </row>
    <row r="475" spans="2:51" s="12" customFormat="1">
      <c r="B475" s="200"/>
      <c r="D475" s="196" t="s">
        <v>163</v>
      </c>
      <c r="E475" s="201" t="s">
        <v>5</v>
      </c>
      <c r="F475" s="202" t="s">
        <v>1688</v>
      </c>
      <c r="H475" s="203" t="s">
        <v>5</v>
      </c>
      <c r="I475" s="204"/>
      <c r="L475" s="200"/>
      <c r="M475" s="205"/>
      <c r="N475" s="206"/>
      <c r="O475" s="206"/>
      <c r="P475" s="206"/>
      <c r="Q475" s="206"/>
      <c r="R475" s="206"/>
      <c r="S475" s="206"/>
      <c r="T475" s="207"/>
      <c r="AT475" s="203" t="s">
        <v>163</v>
      </c>
      <c r="AU475" s="203" t="s">
        <v>89</v>
      </c>
      <c r="AV475" s="12" t="s">
        <v>45</v>
      </c>
      <c r="AW475" s="12" t="s">
        <v>42</v>
      </c>
      <c r="AX475" s="12" t="s">
        <v>82</v>
      </c>
      <c r="AY475" s="203" t="s">
        <v>152</v>
      </c>
    </row>
    <row r="476" spans="2:51" s="13" customFormat="1">
      <c r="B476" s="208"/>
      <c r="D476" s="196" t="s">
        <v>163</v>
      </c>
      <c r="E476" s="209" t="s">
        <v>5</v>
      </c>
      <c r="F476" s="210" t="s">
        <v>1689</v>
      </c>
      <c r="H476" s="211">
        <v>59.674999999999997</v>
      </c>
      <c r="I476" s="212"/>
      <c r="L476" s="208"/>
      <c r="M476" s="213"/>
      <c r="N476" s="214"/>
      <c r="O476" s="214"/>
      <c r="P476" s="214"/>
      <c r="Q476" s="214"/>
      <c r="R476" s="214"/>
      <c r="S476" s="214"/>
      <c r="T476" s="215"/>
      <c r="AT476" s="209" t="s">
        <v>163</v>
      </c>
      <c r="AU476" s="209" t="s">
        <v>89</v>
      </c>
      <c r="AV476" s="13" t="s">
        <v>89</v>
      </c>
      <c r="AW476" s="13" t="s">
        <v>42</v>
      </c>
      <c r="AX476" s="13" t="s">
        <v>82</v>
      </c>
      <c r="AY476" s="209" t="s">
        <v>152</v>
      </c>
    </row>
    <row r="477" spans="2:51" s="13" customFormat="1">
      <c r="B477" s="208"/>
      <c r="D477" s="196" t="s">
        <v>163</v>
      </c>
      <c r="E477" s="209" t="s">
        <v>5</v>
      </c>
      <c r="F477" s="210" t="s">
        <v>1680</v>
      </c>
      <c r="H477" s="211">
        <v>-1.379</v>
      </c>
      <c r="I477" s="212"/>
      <c r="L477" s="208"/>
      <c r="M477" s="213"/>
      <c r="N477" s="214"/>
      <c r="O477" s="214"/>
      <c r="P477" s="214"/>
      <c r="Q477" s="214"/>
      <c r="R477" s="214"/>
      <c r="S477" s="214"/>
      <c r="T477" s="215"/>
      <c r="AT477" s="209" t="s">
        <v>163</v>
      </c>
      <c r="AU477" s="209" t="s">
        <v>89</v>
      </c>
      <c r="AV477" s="13" t="s">
        <v>89</v>
      </c>
      <c r="AW477" s="13" t="s">
        <v>42</v>
      </c>
      <c r="AX477" s="13" t="s">
        <v>82</v>
      </c>
      <c r="AY477" s="209" t="s">
        <v>152</v>
      </c>
    </row>
    <row r="478" spans="2:51" s="13" customFormat="1">
      <c r="B478" s="208"/>
      <c r="D478" s="196" t="s">
        <v>163</v>
      </c>
      <c r="E478" s="209" t="s">
        <v>5</v>
      </c>
      <c r="F478" s="210" t="s">
        <v>1681</v>
      </c>
      <c r="H478" s="211">
        <v>-3.1520000000000001</v>
      </c>
      <c r="I478" s="212"/>
      <c r="L478" s="208"/>
      <c r="M478" s="213"/>
      <c r="N478" s="214"/>
      <c r="O478" s="214"/>
      <c r="P478" s="214"/>
      <c r="Q478" s="214"/>
      <c r="R478" s="214"/>
      <c r="S478" s="214"/>
      <c r="T478" s="215"/>
      <c r="AT478" s="209" t="s">
        <v>163</v>
      </c>
      <c r="AU478" s="209" t="s">
        <v>89</v>
      </c>
      <c r="AV478" s="13" t="s">
        <v>89</v>
      </c>
      <c r="AW478" s="13" t="s">
        <v>42</v>
      </c>
      <c r="AX478" s="13" t="s">
        <v>82</v>
      </c>
      <c r="AY478" s="209" t="s">
        <v>152</v>
      </c>
    </row>
    <row r="479" spans="2:51" s="12" customFormat="1">
      <c r="B479" s="200"/>
      <c r="D479" s="196" t="s">
        <v>163</v>
      </c>
      <c r="E479" s="201" t="s">
        <v>5</v>
      </c>
      <c r="F479" s="202" t="s">
        <v>1690</v>
      </c>
      <c r="H479" s="203" t="s">
        <v>5</v>
      </c>
      <c r="I479" s="204"/>
      <c r="L479" s="200"/>
      <c r="M479" s="205"/>
      <c r="N479" s="206"/>
      <c r="O479" s="206"/>
      <c r="P479" s="206"/>
      <c r="Q479" s="206"/>
      <c r="R479" s="206"/>
      <c r="S479" s="206"/>
      <c r="T479" s="207"/>
      <c r="AT479" s="203" t="s">
        <v>163</v>
      </c>
      <c r="AU479" s="203" t="s">
        <v>89</v>
      </c>
      <c r="AV479" s="12" t="s">
        <v>45</v>
      </c>
      <c r="AW479" s="12" t="s">
        <v>42</v>
      </c>
      <c r="AX479" s="12" t="s">
        <v>82</v>
      </c>
      <c r="AY479" s="203" t="s">
        <v>152</v>
      </c>
    </row>
    <row r="480" spans="2:51" s="13" customFormat="1">
      <c r="B480" s="208"/>
      <c r="D480" s="196" t="s">
        <v>163</v>
      </c>
      <c r="E480" s="209" t="s">
        <v>5</v>
      </c>
      <c r="F480" s="210" t="s">
        <v>1683</v>
      </c>
      <c r="H480" s="211">
        <v>60.14</v>
      </c>
      <c r="I480" s="212"/>
      <c r="L480" s="208"/>
      <c r="M480" s="213"/>
      <c r="N480" s="214"/>
      <c r="O480" s="214"/>
      <c r="P480" s="214"/>
      <c r="Q480" s="214"/>
      <c r="R480" s="214"/>
      <c r="S480" s="214"/>
      <c r="T480" s="215"/>
      <c r="AT480" s="209" t="s">
        <v>163</v>
      </c>
      <c r="AU480" s="209" t="s">
        <v>89</v>
      </c>
      <c r="AV480" s="13" t="s">
        <v>89</v>
      </c>
      <c r="AW480" s="13" t="s">
        <v>42</v>
      </c>
      <c r="AX480" s="13" t="s">
        <v>82</v>
      </c>
      <c r="AY480" s="209" t="s">
        <v>152</v>
      </c>
    </row>
    <row r="481" spans="2:51" s="13" customFormat="1">
      <c r="B481" s="208"/>
      <c r="D481" s="196" t="s">
        <v>163</v>
      </c>
      <c r="E481" s="209" t="s">
        <v>5</v>
      </c>
      <c r="F481" s="210" t="s">
        <v>1684</v>
      </c>
      <c r="H481" s="211">
        <v>-6.8949999999999996</v>
      </c>
      <c r="I481" s="212"/>
      <c r="L481" s="208"/>
      <c r="M481" s="213"/>
      <c r="N481" s="214"/>
      <c r="O481" s="214"/>
      <c r="P481" s="214"/>
      <c r="Q481" s="214"/>
      <c r="R481" s="214"/>
      <c r="S481" s="214"/>
      <c r="T481" s="215"/>
      <c r="AT481" s="209" t="s">
        <v>163</v>
      </c>
      <c r="AU481" s="209" t="s">
        <v>89</v>
      </c>
      <c r="AV481" s="13" t="s">
        <v>89</v>
      </c>
      <c r="AW481" s="13" t="s">
        <v>42</v>
      </c>
      <c r="AX481" s="13" t="s">
        <v>82</v>
      </c>
      <c r="AY481" s="209" t="s">
        <v>152</v>
      </c>
    </row>
    <row r="482" spans="2:51" s="12" customFormat="1">
      <c r="B482" s="200"/>
      <c r="D482" s="196" t="s">
        <v>163</v>
      </c>
      <c r="E482" s="201" t="s">
        <v>5</v>
      </c>
      <c r="F482" s="202" t="s">
        <v>1691</v>
      </c>
      <c r="H482" s="203" t="s">
        <v>5</v>
      </c>
      <c r="I482" s="204"/>
      <c r="L482" s="200"/>
      <c r="M482" s="205"/>
      <c r="N482" s="206"/>
      <c r="O482" s="206"/>
      <c r="P482" s="206"/>
      <c r="Q482" s="206"/>
      <c r="R482" s="206"/>
      <c r="S482" s="206"/>
      <c r="T482" s="207"/>
      <c r="AT482" s="203" t="s">
        <v>163</v>
      </c>
      <c r="AU482" s="203" t="s">
        <v>89</v>
      </c>
      <c r="AV482" s="12" t="s">
        <v>45</v>
      </c>
      <c r="AW482" s="12" t="s">
        <v>42</v>
      </c>
      <c r="AX482" s="12" t="s">
        <v>82</v>
      </c>
      <c r="AY482" s="203" t="s">
        <v>152</v>
      </c>
    </row>
    <row r="483" spans="2:51" s="13" customFormat="1">
      <c r="B483" s="208"/>
      <c r="D483" s="196" t="s">
        <v>163</v>
      </c>
      <c r="E483" s="209" t="s">
        <v>5</v>
      </c>
      <c r="F483" s="210" t="s">
        <v>1683</v>
      </c>
      <c r="H483" s="211">
        <v>60.14</v>
      </c>
      <c r="I483" s="212"/>
      <c r="L483" s="208"/>
      <c r="M483" s="213"/>
      <c r="N483" s="214"/>
      <c r="O483" s="214"/>
      <c r="P483" s="214"/>
      <c r="Q483" s="214"/>
      <c r="R483" s="214"/>
      <c r="S483" s="214"/>
      <c r="T483" s="215"/>
      <c r="AT483" s="209" t="s">
        <v>163</v>
      </c>
      <c r="AU483" s="209" t="s">
        <v>89</v>
      </c>
      <c r="AV483" s="13" t="s">
        <v>89</v>
      </c>
      <c r="AW483" s="13" t="s">
        <v>42</v>
      </c>
      <c r="AX483" s="13" t="s">
        <v>82</v>
      </c>
      <c r="AY483" s="209" t="s">
        <v>152</v>
      </c>
    </row>
    <row r="484" spans="2:51" s="13" customFormat="1">
      <c r="B484" s="208"/>
      <c r="D484" s="196" t="s">
        <v>163</v>
      </c>
      <c r="E484" s="209" t="s">
        <v>5</v>
      </c>
      <c r="F484" s="210" t="s">
        <v>1684</v>
      </c>
      <c r="H484" s="211">
        <v>-6.8949999999999996</v>
      </c>
      <c r="I484" s="212"/>
      <c r="L484" s="208"/>
      <c r="M484" s="213"/>
      <c r="N484" s="214"/>
      <c r="O484" s="214"/>
      <c r="P484" s="214"/>
      <c r="Q484" s="214"/>
      <c r="R484" s="214"/>
      <c r="S484" s="214"/>
      <c r="T484" s="215"/>
      <c r="AT484" s="209" t="s">
        <v>163</v>
      </c>
      <c r="AU484" s="209" t="s">
        <v>89</v>
      </c>
      <c r="AV484" s="13" t="s">
        <v>89</v>
      </c>
      <c r="AW484" s="13" t="s">
        <v>42</v>
      </c>
      <c r="AX484" s="13" t="s">
        <v>82</v>
      </c>
      <c r="AY484" s="209" t="s">
        <v>152</v>
      </c>
    </row>
    <row r="485" spans="2:51" s="12" customFormat="1">
      <c r="B485" s="200"/>
      <c r="D485" s="196" t="s">
        <v>163</v>
      </c>
      <c r="E485" s="201" t="s">
        <v>5</v>
      </c>
      <c r="F485" s="202" t="s">
        <v>1692</v>
      </c>
      <c r="H485" s="203" t="s">
        <v>5</v>
      </c>
      <c r="I485" s="204"/>
      <c r="L485" s="200"/>
      <c r="M485" s="205"/>
      <c r="N485" s="206"/>
      <c r="O485" s="206"/>
      <c r="P485" s="206"/>
      <c r="Q485" s="206"/>
      <c r="R485" s="206"/>
      <c r="S485" s="206"/>
      <c r="T485" s="207"/>
      <c r="AT485" s="203" t="s">
        <v>163</v>
      </c>
      <c r="AU485" s="203" t="s">
        <v>89</v>
      </c>
      <c r="AV485" s="12" t="s">
        <v>45</v>
      </c>
      <c r="AW485" s="12" t="s">
        <v>42</v>
      </c>
      <c r="AX485" s="12" t="s">
        <v>82</v>
      </c>
      <c r="AY485" s="203" t="s">
        <v>152</v>
      </c>
    </row>
    <row r="486" spans="2:51" s="13" customFormat="1">
      <c r="B486" s="208"/>
      <c r="D486" s="196" t="s">
        <v>163</v>
      </c>
      <c r="E486" s="209" t="s">
        <v>5</v>
      </c>
      <c r="F486" s="210" t="s">
        <v>1693</v>
      </c>
      <c r="H486" s="211">
        <v>60.45</v>
      </c>
      <c r="I486" s="212"/>
      <c r="L486" s="208"/>
      <c r="M486" s="213"/>
      <c r="N486" s="214"/>
      <c r="O486" s="214"/>
      <c r="P486" s="214"/>
      <c r="Q486" s="214"/>
      <c r="R486" s="214"/>
      <c r="S486" s="214"/>
      <c r="T486" s="215"/>
      <c r="AT486" s="209" t="s">
        <v>163</v>
      </c>
      <c r="AU486" s="209" t="s">
        <v>89</v>
      </c>
      <c r="AV486" s="13" t="s">
        <v>89</v>
      </c>
      <c r="AW486" s="13" t="s">
        <v>42</v>
      </c>
      <c r="AX486" s="13" t="s">
        <v>82</v>
      </c>
      <c r="AY486" s="209" t="s">
        <v>152</v>
      </c>
    </row>
    <row r="487" spans="2:51" s="13" customFormat="1">
      <c r="B487" s="208"/>
      <c r="D487" s="196" t="s">
        <v>163</v>
      </c>
      <c r="E487" s="209" t="s">
        <v>5</v>
      </c>
      <c r="F487" s="210" t="s">
        <v>1680</v>
      </c>
      <c r="H487" s="211">
        <v>-1.379</v>
      </c>
      <c r="I487" s="212"/>
      <c r="L487" s="208"/>
      <c r="M487" s="213"/>
      <c r="N487" s="214"/>
      <c r="O487" s="214"/>
      <c r="P487" s="214"/>
      <c r="Q487" s="214"/>
      <c r="R487" s="214"/>
      <c r="S487" s="214"/>
      <c r="T487" s="215"/>
      <c r="AT487" s="209" t="s">
        <v>163</v>
      </c>
      <c r="AU487" s="209" t="s">
        <v>89</v>
      </c>
      <c r="AV487" s="13" t="s">
        <v>89</v>
      </c>
      <c r="AW487" s="13" t="s">
        <v>42</v>
      </c>
      <c r="AX487" s="13" t="s">
        <v>82</v>
      </c>
      <c r="AY487" s="209" t="s">
        <v>152</v>
      </c>
    </row>
    <row r="488" spans="2:51" s="13" customFormat="1">
      <c r="B488" s="208"/>
      <c r="D488" s="196" t="s">
        <v>163</v>
      </c>
      <c r="E488" s="209" t="s">
        <v>5</v>
      </c>
      <c r="F488" s="210" t="s">
        <v>1681</v>
      </c>
      <c r="H488" s="211">
        <v>-3.1520000000000001</v>
      </c>
      <c r="I488" s="212"/>
      <c r="L488" s="208"/>
      <c r="M488" s="213"/>
      <c r="N488" s="214"/>
      <c r="O488" s="214"/>
      <c r="P488" s="214"/>
      <c r="Q488" s="214"/>
      <c r="R488" s="214"/>
      <c r="S488" s="214"/>
      <c r="T488" s="215"/>
      <c r="AT488" s="209" t="s">
        <v>163</v>
      </c>
      <c r="AU488" s="209" t="s">
        <v>89</v>
      </c>
      <c r="AV488" s="13" t="s">
        <v>89</v>
      </c>
      <c r="AW488" s="13" t="s">
        <v>42</v>
      </c>
      <c r="AX488" s="13" t="s">
        <v>82</v>
      </c>
      <c r="AY488" s="209" t="s">
        <v>152</v>
      </c>
    </row>
    <row r="489" spans="2:51" s="12" customFormat="1">
      <c r="B489" s="200"/>
      <c r="D489" s="196" t="s">
        <v>163</v>
      </c>
      <c r="E489" s="201" t="s">
        <v>5</v>
      </c>
      <c r="F489" s="202" t="s">
        <v>1694</v>
      </c>
      <c r="H489" s="203" t="s">
        <v>5</v>
      </c>
      <c r="I489" s="204"/>
      <c r="L489" s="200"/>
      <c r="M489" s="205"/>
      <c r="N489" s="206"/>
      <c r="O489" s="206"/>
      <c r="P489" s="206"/>
      <c r="Q489" s="206"/>
      <c r="R489" s="206"/>
      <c r="S489" s="206"/>
      <c r="T489" s="207"/>
      <c r="AT489" s="203" t="s">
        <v>163</v>
      </c>
      <c r="AU489" s="203" t="s">
        <v>89</v>
      </c>
      <c r="AV489" s="12" t="s">
        <v>45</v>
      </c>
      <c r="AW489" s="12" t="s">
        <v>42</v>
      </c>
      <c r="AX489" s="12" t="s">
        <v>82</v>
      </c>
      <c r="AY489" s="203" t="s">
        <v>152</v>
      </c>
    </row>
    <row r="490" spans="2:51" s="13" customFormat="1">
      <c r="B490" s="208"/>
      <c r="D490" s="196" t="s">
        <v>163</v>
      </c>
      <c r="E490" s="209" t="s">
        <v>5</v>
      </c>
      <c r="F490" s="210" t="s">
        <v>1695</v>
      </c>
      <c r="H490" s="211">
        <v>41.825000000000003</v>
      </c>
      <c r="I490" s="212"/>
      <c r="L490" s="208"/>
      <c r="M490" s="213"/>
      <c r="N490" s="214"/>
      <c r="O490" s="214"/>
      <c r="P490" s="214"/>
      <c r="Q490" s="214"/>
      <c r="R490" s="214"/>
      <c r="S490" s="214"/>
      <c r="T490" s="215"/>
      <c r="AT490" s="209" t="s">
        <v>163</v>
      </c>
      <c r="AU490" s="209" t="s">
        <v>89</v>
      </c>
      <c r="AV490" s="13" t="s">
        <v>89</v>
      </c>
      <c r="AW490" s="13" t="s">
        <v>42</v>
      </c>
      <c r="AX490" s="13" t="s">
        <v>82</v>
      </c>
      <c r="AY490" s="209" t="s">
        <v>152</v>
      </c>
    </row>
    <row r="491" spans="2:51" s="13" customFormat="1">
      <c r="B491" s="208"/>
      <c r="D491" s="196" t="s">
        <v>163</v>
      </c>
      <c r="E491" s="209" t="s">
        <v>5</v>
      </c>
      <c r="F491" s="210" t="s">
        <v>1696</v>
      </c>
      <c r="H491" s="211">
        <v>-5.7130000000000001</v>
      </c>
      <c r="I491" s="212"/>
      <c r="L491" s="208"/>
      <c r="M491" s="213"/>
      <c r="N491" s="214"/>
      <c r="O491" s="214"/>
      <c r="P491" s="214"/>
      <c r="Q491" s="214"/>
      <c r="R491" s="214"/>
      <c r="S491" s="214"/>
      <c r="T491" s="215"/>
      <c r="AT491" s="209" t="s">
        <v>163</v>
      </c>
      <c r="AU491" s="209" t="s">
        <v>89</v>
      </c>
      <c r="AV491" s="13" t="s">
        <v>89</v>
      </c>
      <c r="AW491" s="13" t="s">
        <v>42</v>
      </c>
      <c r="AX491" s="13" t="s">
        <v>82</v>
      </c>
      <c r="AY491" s="209" t="s">
        <v>152</v>
      </c>
    </row>
    <row r="492" spans="2:51" s="13" customFormat="1">
      <c r="B492" s="208"/>
      <c r="D492" s="196" t="s">
        <v>163</v>
      </c>
      <c r="E492" s="209" t="s">
        <v>5</v>
      </c>
      <c r="F492" s="210" t="s">
        <v>702</v>
      </c>
      <c r="H492" s="211">
        <v>-1.5760000000000001</v>
      </c>
      <c r="I492" s="212"/>
      <c r="L492" s="208"/>
      <c r="M492" s="213"/>
      <c r="N492" s="214"/>
      <c r="O492" s="214"/>
      <c r="P492" s="214"/>
      <c r="Q492" s="214"/>
      <c r="R492" s="214"/>
      <c r="S492" s="214"/>
      <c r="T492" s="215"/>
      <c r="AT492" s="209" t="s">
        <v>163</v>
      </c>
      <c r="AU492" s="209" t="s">
        <v>89</v>
      </c>
      <c r="AV492" s="13" t="s">
        <v>89</v>
      </c>
      <c r="AW492" s="13" t="s">
        <v>42</v>
      </c>
      <c r="AX492" s="13" t="s">
        <v>82</v>
      </c>
      <c r="AY492" s="209" t="s">
        <v>152</v>
      </c>
    </row>
    <row r="493" spans="2:51" s="13" customFormat="1">
      <c r="B493" s="208"/>
      <c r="D493" s="196" t="s">
        <v>163</v>
      </c>
      <c r="E493" s="209" t="s">
        <v>5</v>
      </c>
      <c r="F493" s="210" t="s">
        <v>303</v>
      </c>
      <c r="H493" s="211">
        <v>-1.7729999999999999</v>
      </c>
      <c r="I493" s="212"/>
      <c r="L493" s="208"/>
      <c r="M493" s="213"/>
      <c r="N493" s="214"/>
      <c r="O493" s="214"/>
      <c r="P493" s="214"/>
      <c r="Q493" s="214"/>
      <c r="R493" s="214"/>
      <c r="S493" s="214"/>
      <c r="T493" s="215"/>
      <c r="AT493" s="209" t="s">
        <v>163</v>
      </c>
      <c r="AU493" s="209" t="s">
        <v>89</v>
      </c>
      <c r="AV493" s="13" t="s">
        <v>89</v>
      </c>
      <c r="AW493" s="13" t="s">
        <v>42</v>
      </c>
      <c r="AX493" s="13" t="s">
        <v>82</v>
      </c>
      <c r="AY493" s="209" t="s">
        <v>152</v>
      </c>
    </row>
    <row r="494" spans="2:51" s="12" customFormat="1">
      <c r="B494" s="200"/>
      <c r="D494" s="196" t="s">
        <v>163</v>
      </c>
      <c r="E494" s="201" t="s">
        <v>5</v>
      </c>
      <c r="F494" s="202" t="s">
        <v>1697</v>
      </c>
      <c r="H494" s="203" t="s">
        <v>5</v>
      </c>
      <c r="I494" s="204"/>
      <c r="L494" s="200"/>
      <c r="M494" s="205"/>
      <c r="N494" s="206"/>
      <c r="O494" s="206"/>
      <c r="P494" s="206"/>
      <c r="Q494" s="206"/>
      <c r="R494" s="206"/>
      <c r="S494" s="206"/>
      <c r="T494" s="207"/>
      <c r="AT494" s="203" t="s">
        <v>163</v>
      </c>
      <c r="AU494" s="203" t="s">
        <v>89</v>
      </c>
      <c r="AV494" s="12" t="s">
        <v>45</v>
      </c>
      <c r="AW494" s="12" t="s">
        <v>42</v>
      </c>
      <c r="AX494" s="12" t="s">
        <v>82</v>
      </c>
      <c r="AY494" s="203" t="s">
        <v>152</v>
      </c>
    </row>
    <row r="495" spans="2:51" s="13" customFormat="1">
      <c r="B495" s="208"/>
      <c r="D495" s="196" t="s">
        <v>163</v>
      </c>
      <c r="E495" s="209" t="s">
        <v>5</v>
      </c>
      <c r="F495" s="210" t="s">
        <v>1698</v>
      </c>
      <c r="H495" s="211">
        <v>1.56</v>
      </c>
      <c r="I495" s="212"/>
      <c r="L495" s="208"/>
      <c r="M495" s="213"/>
      <c r="N495" s="214"/>
      <c r="O495" s="214"/>
      <c r="P495" s="214"/>
      <c r="Q495" s="214"/>
      <c r="R495" s="214"/>
      <c r="S495" s="214"/>
      <c r="T495" s="215"/>
      <c r="AT495" s="209" t="s">
        <v>163</v>
      </c>
      <c r="AU495" s="209" t="s">
        <v>89</v>
      </c>
      <c r="AV495" s="13" t="s">
        <v>89</v>
      </c>
      <c r="AW495" s="13" t="s">
        <v>42</v>
      </c>
      <c r="AX495" s="13" t="s">
        <v>82</v>
      </c>
      <c r="AY495" s="209" t="s">
        <v>152</v>
      </c>
    </row>
    <row r="496" spans="2:51" s="13" customFormat="1">
      <c r="B496" s="208"/>
      <c r="D496" s="196" t="s">
        <v>163</v>
      </c>
      <c r="E496" s="209" t="s">
        <v>5</v>
      </c>
      <c r="F496" s="210" t="s">
        <v>1699</v>
      </c>
      <c r="H496" s="211">
        <v>15.906000000000001</v>
      </c>
      <c r="I496" s="212"/>
      <c r="L496" s="208"/>
      <c r="M496" s="213"/>
      <c r="N496" s="214"/>
      <c r="O496" s="214"/>
      <c r="P496" s="214"/>
      <c r="Q496" s="214"/>
      <c r="R496" s="214"/>
      <c r="S496" s="214"/>
      <c r="T496" s="215"/>
      <c r="AT496" s="209" t="s">
        <v>163</v>
      </c>
      <c r="AU496" s="209" t="s">
        <v>89</v>
      </c>
      <c r="AV496" s="13" t="s">
        <v>89</v>
      </c>
      <c r="AW496" s="13" t="s">
        <v>42</v>
      </c>
      <c r="AX496" s="13" t="s">
        <v>82</v>
      </c>
      <c r="AY496" s="209" t="s">
        <v>152</v>
      </c>
    </row>
    <row r="497" spans="2:65" s="12" customFormat="1">
      <c r="B497" s="200"/>
      <c r="D497" s="196" t="s">
        <v>163</v>
      </c>
      <c r="E497" s="201" t="s">
        <v>5</v>
      </c>
      <c r="F497" s="202" t="s">
        <v>1700</v>
      </c>
      <c r="H497" s="203" t="s">
        <v>5</v>
      </c>
      <c r="I497" s="204"/>
      <c r="L497" s="200"/>
      <c r="M497" s="205"/>
      <c r="N497" s="206"/>
      <c r="O497" s="206"/>
      <c r="P497" s="206"/>
      <c r="Q497" s="206"/>
      <c r="R497" s="206"/>
      <c r="S497" s="206"/>
      <c r="T497" s="207"/>
      <c r="AT497" s="203" t="s">
        <v>163</v>
      </c>
      <c r="AU497" s="203" t="s">
        <v>89</v>
      </c>
      <c r="AV497" s="12" t="s">
        <v>45</v>
      </c>
      <c r="AW497" s="12" t="s">
        <v>42</v>
      </c>
      <c r="AX497" s="12" t="s">
        <v>82</v>
      </c>
      <c r="AY497" s="203" t="s">
        <v>152</v>
      </c>
    </row>
    <row r="498" spans="2:65" s="13" customFormat="1">
      <c r="B498" s="208"/>
      <c r="D498" s="196" t="s">
        <v>163</v>
      </c>
      <c r="E498" s="209" t="s">
        <v>5</v>
      </c>
      <c r="F498" s="210" t="s">
        <v>1701</v>
      </c>
      <c r="H498" s="211">
        <v>7.65</v>
      </c>
      <c r="I498" s="212"/>
      <c r="L498" s="208"/>
      <c r="M498" s="213"/>
      <c r="N498" s="214"/>
      <c r="O498" s="214"/>
      <c r="P498" s="214"/>
      <c r="Q498" s="214"/>
      <c r="R498" s="214"/>
      <c r="S498" s="214"/>
      <c r="T498" s="215"/>
      <c r="AT498" s="209" t="s">
        <v>163</v>
      </c>
      <c r="AU498" s="209" t="s">
        <v>89</v>
      </c>
      <c r="AV498" s="13" t="s">
        <v>89</v>
      </c>
      <c r="AW498" s="13" t="s">
        <v>42</v>
      </c>
      <c r="AX498" s="13" t="s">
        <v>82</v>
      </c>
      <c r="AY498" s="209" t="s">
        <v>152</v>
      </c>
    </row>
    <row r="499" spans="2:65" s="12" customFormat="1">
      <c r="B499" s="200"/>
      <c r="D499" s="196" t="s">
        <v>163</v>
      </c>
      <c r="E499" s="201" t="s">
        <v>5</v>
      </c>
      <c r="F499" s="202" t="s">
        <v>1575</v>
      </c>
      <c r="H499" s="203" t="s">
        <v>5</v>
      </c>
      <c r="I499" s="204"/>
      <c r="L499" s="200"/>
      <c r="M499" s="205"/>
      <c r="N499" s="206"/>
      <c r="O499" s="206"/>
      <c r="P499" s="206"/>
      <c r="Q499" s="206"/>
      <c r="R499" s="206"/>
      <c r="S499" s="206"/>
      <c r="T499" s="207"/>
      <c r="AT499" s="203" t="s">
        <v>163</v>
      </c>
      <c r="AU499" s="203" t="s">
        <v>89</v>
      </c>
      <c r="AV499" s="12" t="s">
        <v>45</v>
      </c>
      <c r="AW499" s="12" t="s">
        <v>42</v>
      </c>
      <c r="AX499" s="12" t="s">
        <v>82</v>
      </c>
      <c r="AY499" s="203" t="s">
        <v>152</v>
      </c>
    </row>
    <row r="500" spans="2:65" s="13" customFormat="1">
      <c r="B500" s="208"/>
      <c r="D500" s="196" t="s">
        <v>163</v>
      </c>
      <c r="E500" s="209" t="s">
        <v>5</v>
      </c>
      <c r="F500" s="210" t="s">
        <v>1702</v>
      </c>
      <c r="H500" s="211">
        <v>270.755</v>
      </c>
      <c r="I500" s="212"/>
      <c r="L500" s="208"/>
      <c r="M500" s="213"/>
      <c r="N500" s="214"/>
      <c r="O500" s="214"/>
      <c r="P500" s="214"/>
      <c r="Q500" s="214"/>
      <c r="R500" s="214"/>
      <c r="S500" s="214"/>
      <c r="T500" s="215"/>
      <c r="AT500" s="209" t="s">
        <v>163</v>
      </c>
      <c r="AU500" s="209" t="s">
        <v>89</v>
      </c>
      <c r="AV500" s="13" t="s">
        <v>89</v>
      </c>
      <c r="AW500" s="13" t="s">
        <v>42</v>
      </c>
      <c r="AX500" s="13" t="s">
        <v>82</v>
      </c>
      <c r="AY500" s="209" t="s">
        <v>152</v>
      </c>
    </row>
    <row r="501" spans="2:65" s="13" customFormat="1" ht="27">
      <c r="B501" s="208"/>
      <c r="D501" s="196" t="s">
        <v>163</v>
      </c>
      <c r="E501" s="209" t="s">
        <v>5</v>
      </c>
      <c r="F501" s="210" t="s">
        <v>1703</v>
      </c>
      <c r="H501" s="211">
        <v>66.48</v>
      </c>
      <c r="I501" s="212"/>
      <c r="L501" s="208"/>
      <c r="M501" s="213"/>
      <c r="N501" s="214"/>
      <c r="O501" s="214"/>
      <c r="P501" s="214"/>
      <c r="Q501" s="214"/>
      <c r="R501" s="214"/>
      <c r="S501" s="214"/>
      <c r="T501" s="215"/>
      <c r="AT501" s="209" t="s">
        <v>163</v>
      </c>
      <c r="AU501" s="209" t="s">
        <v>89</v>
      </c>
      <c r="AV501" s="13" t="s">
        <v>89</v>
      </c>
      <c r="AW501" s="13" t="s">
        <v>42</v>
      </c>
      <c r="AX501" s="13" t="s">
        <v>82</v>
      </c>
      <c r="AY501" s="209" t="s">
        <v>152</v>
      </c>
    </row>
    <row r="502" spans="2:65" s="13" customFormat="1" ht="27">
      <c r="B502" s="208"/>
      <c r="D502" s="196" t="s">
        <v>163</v>
      </c>
      <c r="E502" s="209" t="s">
        <v>5</v>
      </c>
      <c r="F502" s="210" t="s">
        <v>1704</v>
      </c>
      <c r="H502" s="211">
        <v>16.62</v>
      </c>
      <c r="I502" s="212"/>
      <c r="L502" s="208"/>
      <c r="M502" s="213"/>
      <c r="N502" s="214"/>
      <c r="O502" s="214"/>
      <c r="P502" s="214"/>
      <c r="Q502" s="214"/>
      <c r="R502" s="214"/>
      <c r="S502" s="214"/>
      <c r="T502" s="215"/>
      <c r="AT502" s="209" t="s">
        <v>163</v>
      </c>
      <c r="AU502" s="209" t="s">
        <v>89</v>
      </c>
      <c r="AV502" s="13" t="s">
        <v>89</v>
      </c>
      <c r="AW502" s="13" t="s">
        <v>42</v>
      </c>
      <c r="AX502" s="13" t="s">
        <v>82</v>
      </c>
      <c r="AY502" s="209" t="s">
        <v>152</v>
      </c>
    </row>
    <row r="503" spans="2:65" s="12" customFormat="1">
      <c r="B503" s="200"/>
      <c r="D503" s="196" t="s">
        <v>163</v>
      </c>
      <c r="E503" s="201" t="s">
        <v>5</v>
      </c>
      <c r="F503" s="202" t="s">
        <v>1614</v>
      </c>
      <c r="H503" s="203" t="s">
        <v>5</v>
      </c>
      <c r="I503" s="204"/>
      <c r="L503" s="200"/>
      <c r="M503" s="205"/>
      <c r="N503" s="206"/>
      <c r="O503" s="206"/>
      <c r="P503" s="206"/>
      <c r="Q503" s="206"/>
      <c r="R503" s="206"/>
      <c r="S503" s="206"/>
      <c r="T503" s="207"/>
      <c r="AT503" s="203" t="s">
        <v>163</v>
      </c>
      <c r="AU503" s="203" t="s">
        <v>89</v>
      </c>
      <c r="AV503" s="12" t="s">
        <v>45</v>
      </c>
      <c r="AW503" s="12" t="s">
        <v>42</v>
      </c>
      <c r="AX503" s="12" t="s">
        <v>82</v>
      </c>
      <c r="AY503" s="203" t="s">
        <v>152</v>
      </c>
    </row>
    <row r="504" spans="2:65" s="13" customFormat="1">
      <c r="B504" s="208"/>
      <c r="D504" s="196" t="s">
        <v>163</v>
      </c>
      <c r="E504" s="209" t="s">
        <v>5</v>
      </c>
      <c r="F504" s="210" t="s">
        <v>1705</v>
      </c>
      <c r="H504" s="211">
        <v>112.56</v>
      </c>
      <c r="I504" s="212"/>
      <c r="L504" s="208"/>
      <c r="M504" s="213"/>
      <c r="N504" s="214"/>
      <c r="O504" s="214"/>
      <c r="P504" s="214"/>
      <c r="Q504" s="214"/>
      <c r="R504" s="214"/>
      <c r="S504" s="214"/>
      <c r="T504" s="215"/>
      <c r="AT504" s="209" t="s">
        <v>163</v>
      </c>
      <c r="AU504" s="209" t="s">
        <v>89</v>
      </c>
      <c r="AV504" s="13" t="s">
        <v>89</v>
      </c>
      <c r="AW504" s="13" t="s">
        <v>42</v>
      </c>
      <c r="AX504" s="13" t="s">
        <v>82</v>
      </c>
      <c r="AY504" s="209" t="s">
        <v>152</v>
      </c>
    </row>
    <row r="505" spans="2:65" s="13" customFormat="1">
      <c r="B505" s="208"/>
      <c r="D505" s="196" t="s">
        <v>163</v>
      </c>
      <c r="E505" s="209" t="s">
        <v>5</v>
      </c>
      <c r="F505" s="210" t="s">
        <v>1706</v>
      </c>
      <c r="H505" s="211">
        <v>171.6</v>
      </c>
      <c r="I505" s="212"/>
      <c r="L505" s="208"/>
      <c r="M505" s="213"/>
      <c r="N505" s="214"/>
      <c r="O505" s="214"/>
      <c r="P505" s="214"/>
      <c r="Q505" s="214"/>
      <c r="R505" s="214"/>
      <c r="S505" s="214"/>
      <c r="T505" s="215"/>
      <c r="AT505" s="209" t="s">
        <v>163</v>
      </c>
      <c r="AU505" s="209" t="s">
        <v>89</v>
      </c>
      <c r="AV505" s="13" t="s">
        <v>89</v>
      </c>
      <c r="AW505" s="13" t="s">
        <v>42</v>
      </c>
      <c r="AX505" s="13" t="s">
        <v>82</v>
      </c>
      <c r="AY505" s="209" t="s">
        <v>152</v>
      </c>
    </row>
    <row r="506" spans="2:65" s="12" customFormat="1">
      <c r="B506" s="200"/>
      <c r="D506" s="196" t="s">
        <v>163</v>
      </c>
      <c r="E506" s="201" t="s">
        <v>5</v>
      </c>
      <c r="F506" s="202" t="s">
        <v>1707</v>
      </c>
      <c r="H506" s="203" t="s">
        <v>5</v>
      </c>
      <c r="I506" s="204"/>
      <c r="L506" s="200"/>
      <c r="M506" s="205"/>
      <c r="N506" s="206"/>
      <c r="O506" s="206"/>
      <c r="P506" s="206"/>
      <c r="Q506" s="206"/>
      <c r="R506" s="206"/>
      <c r="S506" s="206"/>
      <c r="T506" s="207"/>
      <c r="AT506" s="203" t="s">
        <v>163</v>
      </c>
      <c r="AU506" s="203" t="s">
        <v>89</v>
      </c>
      <c r="AV506" s="12" t="s">
        <v>45</v>
      </c>
      <c r="AW506" s="12" t="s">
        <v>42</v>
      </c>
      <c r="AX506" s="12" t="s">
        <v>82</v>
      </c>
      <c r="AY506" s="203" t="s">
        <v>152</v>
      </c>
    </row>
    <row r="507" spans="2:65" s="13" customFormat="1">
      <c r="B507" s="208"/>
      <c r="D507" s="196" t="s">
        <v>163</v>
      </c>
      <c r="E507" s="209" t="s">
        <v>5</v>
      </c>
      <c r="F507" s="210" t="s">
        <v>1708</v>
      </c>
      <c r="H507" s="211">
        <v>27.103999999999999</v>
      </c>
      <c r="I507" s="212"/>
      <c r="L507" s="208"/>
      <c r="M507" s="213"/>
      <c r="N507" s="214"/>
      <c r="O507" s="214"/>
      <c r="P507" s="214"/>
      <c r="Q507" s="214"/>
      <c r="R507" s="214"/>
      <c r="S507" s="214"/>
      <c r="T507" s="215"/>
      <c r="AT507" s="209" t="s">
        <v>163</v>
      </c>
      <c r="AU507" s="209" t="s">
        <v>89</v>
      </c>
      <c r="AV507" s="13" t="s">
        <v>89</v>
      </c>
      <c r="AW507" s="13" t="s">
        <v>42</v>
      </c>
      <c r="AX507" s="13" t="s">
        <v>82</v>
      </c>
      <c r="AY507" s="209" t="s">
        <v>152</v>
      </c>
    </row>
    <row r="508" spans="2:65" s="12" customFormat="1">
      <c r="B508" s="200"/>
      <c r="D508" s="196" t="s">
        <v>163</v>
      </c>
      <c r="E508" s="201" t="s">
        <v>5</v>
      </c>
      <c r="F508" s="202" t="s">
        <v>1709</v>
      </c>
      <c r="H508" s="203" t="s">
        <v>5</v>
      </c>
      <c r="I508" s="204"/>
      <c r="L508" s="200"/>
      <c r="M508" s="205"/>
      <c r="N508" s="206"/>
      <c r="O508" s="206"/>
      <c r="P508" s="206"/>
      <c r="Q508" s="206"/>
      <c r="R508" s="206"/>
      <c r="S508" s="206"/>
      <c r="T508" s="207"/>
      <c r="AT508" s="203" t="s">
        <v>163</v>
      </c>
      <c r="AU508" s="203" t="s">
        <v>89</v>
      </c>
      <c r="AV508" s="12" t="s">
        <v>45</v>
      </c>
      <c r="AW508" s="12" t="s">
        <v>42</v>
      </c>
      <c r="AX508" s="12" t="s">
        <v>82</v>
      </c>
      <c r="AY508" s="203" t="s">
        <v>152</v>
      </c>
    </row>
    <row r="509" spans="2:65" s="13" customFormat="1">
      <c r="B509" s="208"/>
      <c r="D509" s="196" t="s">
        <v>163</v>
      </c>
      <c r="E509" s="209" t="s">
        <v>5</v>
      </c>
      <c r="F509" s="210" t="s">
        <v>1710</v>
      </c>
      <c r="H509" s="211">
        <v>192.024</v>
      </c>
      <c r="I509" s="212"/>
      <c r="L509" s="208"/>
      <c r="M509" s="213"/>
      <c r="N509" s="214"/>
      <c r="O509" s="214"/>
      <c r="P509" s="214"/>
      <c r="Q509" s="214"/>
      <c r="R509" s="214"/>
      <c r="S509" s="214"/>
      <c r="T509" s="215"/>
      <c r="AT509" s="209" t="s">
        <v>163</v>
      </c>
      <c r="AU509" s="209" t="s">
        <v>89</v>
      </c>
      <c r="AV509" s="13" t="s">
        <v>89</v>
      </c>
      <c r="AW509" s="13" t="s">
        <v>42</v>
      </c>
      <c r="AX509" s="13" t="s">
        <v>82</v>
      </c>
      <c r="AY509" s="209" t="s">
        <v>152</v>
      </c>
    </row>
    <row r="510" spans="2:65" s="14" customFormat="1">
      <c r="B510" s="216"/>
      <c r="D510" s="196" t="s">
        <v>163</v>
      </c>
      <c r="E510" s="217" t="s">
        <v>5</v>
      </c>
      <c r="F510" s="218" t="s">
        <v>1711</v>
      </c>
      <c r="H510" s="219">
        <v>1472.1859999999999</v>
      </c>
      <c r="I510" s="220"/>
      <c r="L510" s="216"/>
      <c r="M510" s="221"/>
      <c r="N510" s="222"/>
      <c r="O510" s="222"/>
      <c r="P510" s="222"/>
      <c r="Q510" s="222"/>
      <c r="R510" s="222"/>
      <c r="S510" s="222"/>
      <c r="T510" s="223"/>
      <c r="AT510" s="217" t="s">
        <v>163</v>
      </c>
      <c r="AU510" s="217" t="s">
        <v>89</v>
      </c>
      <c r="AV510" s="14" t="s">
        <v>169</v>
      </c>
      <c r="AW510" s="14" t="s">
        <v>42</v>
      </c>
      <c r="AX510" s="14" t="s">
        <v>82</v>
      </c>
      <c r="AY510" s="217" t="s">
        <v>152</v>
      </c>
    </row>
    <row r="511" spans="2:65" s="15" customFormat="1">
      <c r="B511" s="224"/>
      <c r="D511" s="225" t="s">
        <v>163</v>
      </c>
      <c r="E511" s="226" t="s">
        <v>5</v>
      </c>
      <c r="F511" s="227" t="s">
        <v>170</v>
      </c>
      <c r="H511" s="228">
        <v>1533.038</v>
      </c>
      <c r="I511" s="229"/>
      <c r="L511" s="224"/>
      <c r="M511" s="230"/>
      <c r="N511" s="231"/>
      <c r="O511" s="231"/>
      <c r="P511" s="231"/>
      <c r="Q511" s="231"/>
      <c r="R511" s="231"/>
      <c r="S511" s="231"/>
      <c r="T511" s="232"/>
      <c r="AT511" s="233" t="s">
        <v>163</v>
      </c>
      <c r="AU511" s="233" t="s">
        <v>89</v>
      </c>
      <c r="AV511" s="15" t="s">
        <v>159</v>
      </c>
      <c r="AW511" s="15" t="s">
        <v>42</v>
      </c>
      <c r="AX511" s="15" t="s">
        <v>45</v>
      </c>
      <c r="AY511" s="233" t="s">
        <v>152</v>
      </c>
    </row>
    <row r="512" spans="2:65" s="1" customFormat="1" ht="22.5" customHeight="1">
      <c r="B512" s="183"/>
      <c r="C512" s="184" t="s">
        <v>321</v>
      </c>
      <c r="D512" s="184" t="s">
        <v>154</v>
      </c>
      <c r="E512" s="185" t="s">
        <v>1753</v>
      </c>
      <c r="F512" s="186" t="s">
        <v>1754</v>
      </c>
      <c r="G512" s="187" t="s">
        <v>247</v>
      </c>
      <c r="H512" s="188">
        <v>9.3119999999999994</v>
      </c>
      <c r="I512" s="189"/>
      <c r="J512" s="190">
        <f>ROUND(I512*H512,2)</f>
        <v>0</v>
      </c>
      <c r="K512" s="186" t="s">
        <v>158</v>
      </c>
      <c r="L512" s="43"/>
      <c r="M512" s="191" t="s">
        <v>5</v>
      </c>
      <c r="N512" s="192" t="s">
        <v>53</v>
      </c>
      <c r="O512" s="44"/>
      <c r="P512" s="193">
        <f>O512*H512</f>
        <v>0</v>
      </c>
      <c r="Q512" s="193">
        <v>3.3579999999999999E-2</v>
      </c>
      <c r="R512" s="193">
        <f>Q512*H512</f>
        <v>0.31269695999999997</v>
      </c>
      <c r="S512" s="193">
        <v>0</v>
      </c>
      <c r="T512" s="194">
        <f>S512*H512</f>
        <v>0</v>
      </c>
      <c r="AR512" s="25" t="s">
        <v>159</v>
      </c>
      <c r="AT512" s="25" t="s">
        <v>154</v>
      </c>
      <c r="AU512" s="25" t="s">
        <v>89</v>
      </c>
      <c r="AY512" s="25" t="s">
        <v>152</v>
      </c>
      <c r="BE512" s="195">
        <f>IF(N512="základní",J512,0)</f>
        <v>0</v>
      </c>
      <c r="BF512" s="195">
        <f>IF(N512="snížená",J512,0)</f>
        <v>0</v>
      </c>
      <c r="BG512" s="195">
        <f>IF(N512="zákl. přenesená",J512,0)</f>
        <v>0</v>
      </c>
      <c r="BH512" s="195">
        <f>IF(N512="sníž. přenesená",J512,0)</f>
        <v>0</v>
      </c>
      <c r="BI512" s="195">
        <f>IF(N512="nulová",J512,0)</f>
        <v>0</v>
      </c>
      <c r="BJ512" s="25" t="s">
        <v>45</v>
      </c>
      <c r="BK512" s="195">
        <f>ROUND(I512*H512,2)</f>
        <v>0</v>
      </c>
      <c r="BL512" s="25" t="s">
        <v>159</v>
      </c>
      <c r="BM512" s="25" t="s">
        <v>1755</v>
      </c>
    </row>
    <row r="513" spans="2:65" s="1" customFormat="1" ht="40.5">
      <c r="B513" s="43"/>
      <c r="D513" s="196" t="s">
        <v>161</v>
      </c>
      <c r="F513" s="197" t="s">
        <v>1756</v>
      </c>
      <c r="I513" s="198"/>
      <c r="L513" s="43"/>
      <c r="M513" s="199"/>
      <c r="N513" s="44"/>
      <c r="O513" s="44"/>
      <c r="P513" s="44"/>
      <c r="Q513" s="44"/>
      <c r="R513" s="44"/>
      <c r="S513" s="44"/>
      <c r="T513" s="72"/>
      <c r="AT513" s="25" t="s">
        <v>161</v>
      </c>
      <c r="AU513" s="25" t="s">
        <v>89</v>
      </c>
    </row>
    <row r="514" spans="2:65" s="12" customFormat="1">
      <c r="B514" s="200"/>
      <c r="D514" s="196" t="s">
        <v>163</v>
      </c>
      <c r="E514" s="201" t="s">
        <v>5</v>
      </c>
      <c r="F514" s="202" t="s">
        <v>540</v>
      </c>
      <c r="H514" s="203" t="s">
        <v>5</v>
      </c>
      <c r="I514" s="204"/>
      <c r="L514" s="200"/>
      <c r="M514" s="205"/>
      <c r="N514" s="206"/>
      <c r="O514" s="206"/>
      <c r="P514" s="206"/>
      <c r="Q514" s="206"/>
      <c r="R514" s="206"/>
      <c r="S514" s="206"/>
      <c r="T514" s="207"/>
      <c r="AT514" s="203" t="s">
        <v>163</v>
      </c>
      <c r="AU514" s="203" t="s">
        <v>89</v>
      </c>
      <c r="AV514" s="12" t="s">
        <v>45</v>
      </c>
      <c r="AW514" s="12" t="s">
        <v>42</v>
      </c>
      <c r="AX514" s="12" t="s">
        <v>82</v>
      </c>
      <c r="AY514" s="203" t="s">
        <v>152</v>
      </c>
    </row>
    <row r="515" spans="2:65" s="12" customFormat="1">
      <c r="B515" s="200"/>
      <c r="D515" s="196" t="s">
        <v>163</v>
      </c>
      <c r="E515" s="201" t="s">
        <v>5</v>
      </c>
      <c r="F515" s="202" t="s">
        <v>1757</v>
      </c>
      <c r="H515" s="203" t="s">
        <v>5</v>
      </c>
      <c r="I515" s="204"/>
      <c r="L515" s="200"/>
      <c r="M515" s="205"/>
      <c r="N515" s="206"/>
      <c r="O515" s="206"/>
      <c r="P515" s="206"/>
      <c r="Q515" s="206"/>
      <c r="R515" s="206"/>
      <c r="S515" s="206"/>
      <c r="T515" s="207"/>
      <c r="AT515" s="203" t="s">
        <v>163</v>
      </c>
      <c r="AU515" s="203" t="s">
        <v>89</v>
      </c>
      <c r="AV515" s="12" t="s">
        <v>45</v>
      </c>
      <c r="AW515" s="12" t="s">
        <v>42</v>
      </c>
      <c r="AX515" s="12" t="s">
        <v>82</v>
      </c>
      <c r="AY515" s="203" t="s">
        <v>152</v>
      </c>
    </row>
    <row r="516" spans="2:65" s="13" customFormat="1">
      <c r="B516" s="208"/>
      <c r="D516" s="196" t="s">
        <v>163</v>
      </c>
      <c r="E516" s="209" t="s">
        <v>5</v>
      </c>
      <c r="F516" s="210" t="s">
        <v>1758</v>
      </c>
      <c r="H516" s="211">
        <v>9.3119999999999994</v>
      </c>
      <c r="I516" s="212"/>
      <c r="L516" s="208"/>
      <c r="M516" s="213"/>
      <c r="N516" s="214"/>
      <c r="O516" s="214"/>
      <c r="P516" s="214"/>
      <c r="Q516" s="214"/>
      <c r="R516" s="214"/>
      <c r="S516" s="214"/>
      <c r="T516" s="215"/>
      <c r="AT516" s="209" t="s">
        <v>163</v>
      </c>
      <c r="AU516" s="209" t="s">
        <v>89</v>
      </c>
      <c r="AV516" s="13" t="s">
        <v>89</v>
      </c>
      <c r="AW516" s="13" t="s">
        <v>42</v>
      </c>
      <c r="AX516" s="13" t="s">
        <v>82</v>
      </c>
      <c r="AY516" s="209" t="s">
        <v>152</v>
      </c>
    </row>
    <row r="517" spans="2:65" s="15" customFormat="1">
      <c r="B517" s="224"/>
      <c r="D517" s="225" t="s">
        <v>163</v>
      </c>
      <c r="E517" s="226" t="s">
        <v>5</v>
      </c>
      <c r="F517" s="227" t="s">
        <v>170</v>
      </c>
      <c r="H517" s="228">
        <v>9.3119999999999994</v>
      </c>
      <c r="I517" s="229"/>
      <c r="L517" s="224"/>
      <c r="M517" s="230"/>
      <c r="N517" s="231"/>
      <c r="O517" s="231"/>
      <c r="P517" s="231"/>
      <c r="Q517" s="231"/>
      <c r="R517" s="231"/>
      <c r="S517" s="231"/>
      <c r="T517" s="232"/>
      <c r="AT517" s="233" t="s">
        <v>163</v>
      </c>
      <c r="AU517" s="233" t="s">
        <v>89</v>
      </c>
      <c r="AV517" s="15" t="s">
        <v>159</v>
      </c>
      <c r="AW517" s="15" t="s">
        <v>42</v>
      </c>
      <c r="AX517" s="15" t="s">
        <v>45</v>
      </c>
      <c r="AY517" s="233" t="s">
        <v>152</v>
      </c>
    </row>
    <row r="518" spans="2:65" s="1" customFormat="1" ht="31.5" customHeight="1">
      <c r="B518" s="183"/>
      <c r="C518" s="184" t="s">
        <v>332</v>
      </c>
      <c r="D518" s="184" t="s">
        <v>154</v>
      </c>
      <c r="E518" s="185" t="s">
        <v>1759</v>
      </c>
      <c r="F518" s="186" t="s">
        <v>1760</v>
      </c>
      <c r="G518" s="187" t="s">
        <v>247</v>
      </c>
      <c r="H518" s="188">
        <v>1533.038</v>
      </c>
      <c r="I518" s="189"/>
      <c r="J518" s="190">
        <f>ROUND(I518*H518,2)</f>
        <v>0</v>
      </c>
      <c r="K518" s="186" t="s">
        <v>158</v>
      </c>
      <c r="L518" s="43"/>
      <c r="M518" s="191" t="s">
        <v>5</v>
      </c>
      <c r="N518" s="192" t="s">
        <v>53</v>
      </c>
      <c r="O518" s="44"/>
      <c r="P518" s="193">
        <f>O518*H518</f>
        <v>0</v>
      </c>
      <c r="Q518" s="193">
        <v>2.1000000000000001E-2</v>
      </c>
      <c r="R518" s="193">
        <f>Q518*H518</f>
        <v>32.193798000000001</v>
      </c>
      <c r="S518" s="193">
        <v>0</v>
      </c>
      <c r="T518" s="194">
        <f>S518*H518</f>
        <v>0</v>
      </c>
      <c r="AR518" s="25" t="s">
        <v>159</v>
      </c>
      <c r="AT518" s="25" t="s">
        <v>154</v>
      </c>
      <c r="AU518" s="25" t="s">
        <v>89</v>
      </c>
      <c r="AY518" s="25" t="s">
        <v>152</v>
      </c>
      <c r="BE518" s="195">
        <f>IF(N518="základní",J518,0)</f>
        <v>0</v>
      </c>
      <c r="BF518" s="195">
        <f>IF(N518="snížená",J518,0)</f>
        <v>0</v>
      </c>
      <c r="BG518" s="195">
        <f>IF(N518="zákl. přenesená",J518,0)</f>
        <v>0</v>
      </c>
      <c r="BH518" s="195">
        <f>IF(N518="sníž. přenesená",J518,0)</f>
        <v>0</v>
      </c>
      <c r="BI518" s="195">
        <f>IF(N518="nulová",J518,0)</f>
        <v>0</v>
      </c>
      <c r="BJ518" s="25" t="s">
        <v>45</v>
      </c>
      <c r="BK518" s="195">
        <f>ROUND(I518*H518,2)</f>
        <v>0</v>
      </c>
      <c r="BL518" s="25" t="s">
        <v>159</v>
      </c>
      <c r="BM518" s="25" t="s">
        <v>1761</v>
      </c>
    </row>
    <row r="519" spans="2:65" s="1" customFormat="1" ht="67.5">
      <c r="B519" s="43"/>
      <c r="D519" s="196" t="s">
        <v>161</v>
      </c>
      <c r="F519" s="197" t="s">
        <v>1049</v>
      </c>
      <c r="I519" s="198"/>
      <c r="L519" s="43"/>
      <c r="M519" s="199"/>
      <c r="N519" s="44"/>
      <c r="O519" s="44"/>
      <c r="P519" s="44"/>
      <c r="Q519" s="44"/>
      <c r="R519" s="44"/>
      <c r="S519" s="44"/>
      <c r="T519" s="72"/>
      <c r="AT519" s="25" t="s">
        <v>161</v>
      </c>
      <c r="AU519" s="25" t="s">
        <v>89</v>
      </c>
    </row>
    <row r="520" spans="2:65" s="12" customFormat="1">
      <c r="B520" s="200"/>
      <c r="D520" s="196" t="s">
        <v>163</v>
      </c>
      <c r="E520" s="201" t="s">
        <v>5</v>
      </c>
      <c r="F520" s="202" t="s">
        <v>540</v>
      </c>
      <c r="H520" s="203" t="s">
        <v>5</v>
      </c>
      <c r="I520" s="204"/>
      <c r="L520" s="200"/>
      <c r="M520" s="205"/>
      <c r="N520" s="206"/>
      <c r="O520" s="206"/>
      <c r="P520" s="206"/>
      <c r="Q520" s="206"/>
      <c r="R520" s="206"/>
      <c r="S520" s="206"/>
      <c r="T520" s="207"/>
      <c r="AT520" s="203" t="s">
        <v>163</v>
      </c>
      <c r="AU520" s="203" t="s">
        <v>89</v>
      </c>
      <c r="AV520" s="12" t="s">
        <v>45</v>
      </c>
      <c r="AW520" s="12" t="s">
        <v>42</v>
      </c>
      <c r="AX520" s="12" t="s">
        <v>82</v>
      </c>
      <c r="AY520" s="203" t="s">
        <v>152</v>
      </c>
    </row>
    <row r="521" spans="2:65" s="12" customFormat="1">
      <c r="B521" s="200"/>
      <c r="D521" s="196" t="s">
        <v>163</v>
      </c>
      <c r="E521" s="201" t="s">
        <v>5</v>
      </c>
      <c r="F521" s="202" t="s">
        <v>1574</v>
      </c>
      <c r="H521" s="203" t="s">
        <v>5</v>
      </c>
      <c r="I521" s="204"/>
      <c r="L521" s="200"/>
      <c r="M521" s="205"/>
      <c r="N521" s="206"/>
      <c r="O521" s="206"/>
      <c r="P521" s="206"/>
      <c r="Q521" s="206"/>
      <c r="R521" s="206"/>
      <c r="S521" s="206"/>
      <c r="T521" s="207"/>
      <c r="AT521" s="203" t="s">
        <v>163</v>
      </c>
      <c r="AU521" s="203" t="s">
        <v>89</v>
      </c>
      <c r="AV521" s="12" t="s">
        <v>45</v>
      </c>
      <c r="AW521" s="12" t="s">
        <v>42</v>
      </c>
      <c r="AX521" s="12" t="s">
        <v>82</v>
      </c>
      <c r="AY521" s="203" t="s">
        <v>152</v>
      </c>
    </row>
    <row r="522" spans="2:65" s="12" customFormat="1">
      <c r="B522" s="200"/>
      <c r="D522" s="196" t="s">
        <v>163</v>
      </c>
      <c r="E522" s="201" t="s">
        <v>5</v>
      </c>
      <c r="F522" s="202" t="s">
        <v>1575</v>
      </c>
      <c r="H522" s="203" t="s">
        <v>5</v>
      </c>
      <c r="I522" s="204"/>
      <c r="L522" s="200"/>
      <c r="M522" s="205"/>
      <c r="N522" s="206"/>
      <c r="O522" s="206"/>
      <c r="P522" s="206"/>
      <c r="Q522" s="206"/>
      <c r="R522" s="206"/>
      <c r="S522" s="206"/>
      <c r="T522" s="207"/>
      <c r="AT522" s="203" t="s">
        <v>163</v>
      </c>
      <c r="AU522" s="203" t="s">
        <v>89</v>
      </c>
      <c r="AV522" s="12" t="s">
        <v>45</v>
      </c>
      <c r="AW522" s="12" t="s">
        <v>42</v>
      </c>
      <c r="AX522" s="12" t="s">
        <v>82</v>
      </c>
      <c r="AY522" s="203" t="s">
        <v>152</v>
      </c>
    </row>
    <row r="523" spans="2:65" s="13" customFormat="1">
      <c r="B523" s="208"/>
      <c r="D523" s="196" t="s">
        <v>163</v>
      </c>
      <c r="E523" s="209" t="s">
        <v>5</v>
      </c>
      <c r="F523" s="210" t="s">
        <v>1663</v>
      </c>
      <c r="H523" s="211">
        <v>15.54</v>
      </c>
      <c r="I523" s="212"/>
      <c r="L523" s="208"/>
      <c r="M523" s="213"/>
      <c r="N523" s="214"/>
      <c r="O523" s="214"/>
      <c r="P523" s="214"/>
      <c r="Q523" s="214"/>
      <c r="R523" s="214"/>
      <c r="S523" s="214"/>
      <c r="T523" s="215"/>
      <c r="AT523" s="209" t="s">
        <v>163</v>
      </c>
      <c r="AU523" s="209" t="s">
        <v>89</v>
      </c>
      <c r="AV523" s="13" t="s">
        <v>89</v>
      </c>
      <c r="AW523" s="13" t="s">
        <v>42</v>
      </c>
      <c r="AX523" s="13" t="s">
        <v>82</v>
      </c>
      <c r="AY523" s="209" t="s">
        <v>152</v>
      </c>
    </row>
    <row r="524" spans="2:65" s="13" customFormat="1">
      <c r="B524" s="208"/>
      <c r="D524" s="196" t="s">
        <v>163</v>
      </c>
      <c r="E524" s="209" t="s">
        <v>5</v>
      </c>
      <c r="F524" s="210" t="s">
        <v>1664</v>
      </c>
      <c r="H524" s="211">
        <v>31.152000000000001</v>
      </c>
      <c r="I524" s="212"/>
      <c r="L524" s="208"/>
      <c r="M524" s="213"/>
      <c r="N524" s="214"/>
      <c r="O524" s="214"/>
      <c r="P524" s="214"/>
      <c r="Q524" s="214"/>
      <c r="R524" s="214"/>
      <c r="S524" s="214"/>
      <c r="T524" s="215"/>
      <c r="AT524" s="209" t="s">
        <v>163</v>
      </c>
      <c r="AU524" s="209" t="s">
        <v>89</v>
      </c>
      <c r="AV524" s="13" t="s">
        <v>89</v>
      </c>
      <c r="AW524" s="13" t="s">
        <v>42</v>
      </c>
      <c r="AX524" s="13" t="s">
        <v>82</v>
      </c>
      <c r="AY524" s="209" t="s">
        <v>152</v>
      </c>
    </row>
    <row r="525" spans="2:65" s="13" customFormat="1">
      <c r="B525" s="208"/>
      <c r="D525" s="196" t="s">
        <v>163</v>
      </c>
      <c r="E525" s="209" t="s">
        <v>5</v>
      </c>
      <c r="F525" s="210" t="s">
        <v>1665</v>
      </c>
      <c r="H525" s="211">
        <v>1.92</v>
      </c>
      <c r="I525" s="212"/>
      <c r="L525" s="208"/>
      <c r="M525" s="213"/>
      <c r="N525" s="214"/>
      <c r="O525" s="214"/>
      <c r="P525" s="214"/>
      <c r="Q525" s="214"/>
      <c r="R525" s="214"/>
      <c r="S525" s="214"/>
      <c r="T525" s="215"/>
      <c r="AT525" s="209" t="s">
        <v>163</v>
      </c>
      <c r="AU525" s="209" t="s">
        <v>89</v>
      </c>
      <c r="AV525" s="13" t="s">
        <v>89</v>
      </c>
      <c r="AW525" s="13" t="s">
        <v>42</v>
      </c>
      <c r="AX525" s="13" t="s">
        <v>82</v>
      </c>
      <c r="AY525" s="209" t="s">
        <v>152</v>
      </c>
    </row>
    <row r="526" spans="2:65" s="13" customFormat="1">
      <c r="B526" s="208"/>
      <c r="D526" s="196" t="s">
        <v>163</v>
      </c>
      <c r="E526" s="209" t="s">
        <v>5</v>
      </c>
      <c r="F526" s="210" t="s">
        <v>1666</v>
      </c>
      <c r="H526" s="211">
        <v>5.76</v>
      </c>
      <c r="I526" s="212"/>
      <c r="L526" s="208"/>
      <c r="M526" s="213"/>
      <c r="N526" s="214"/>
      <c r="O526" s="214"/>
      <c r="P526" s="214"/>
      <c r="Q526" s="214"/>
      <c r="R526" s="214"/>
      <c r="S526" s="214"/>
      <c r="T526" s="215"/>
      <c r="AT526" s="209" t="s">
        <v>163</v>
      </c>
      <c r="AU526" s="209" t="s">
        <v>89</v>
      </c>
      <c r="AV526" s="13" t="s">
        <v>89</v>
      </c>
      <c r="AW526" s="13" t="s">
        <v>42</v>
      </c>
      <c r="AX526" s="13" t="s">
        <v>82</v>
      </c>
      <c r="AY526" s="209" t="s">
        <v>152</v>
      </c>
    </row>
    <row r="527" spans="2:65" s="13" customFormat="1">
      <c r="B527" s="208"/>
      <c r="D527" s="196" t="s">
        <v>163</v>
      </c>
      <c r="E527" s="209" t="s">
        <v>5</v>
      </c>
      <c r="F527" s="210" t="s">
        <v>1667</v>
      </c>
      <c r="H527" s="211">
        <v>2.16</v>
      </c>
      <c r="I527" s="212"/>
      <c r="L527" s="208"/>
      <c r="M527" s="213"/>
      <c r="N527" s="214"/>
      <c r="O527" s="214"/>
      <c r="P527" s="214"/>
      <c r="Q527" s="214"/>
      <c r="R527" s="214"/>
      <c r="S527" s="214"/>
      <c r="T527" s="215"/>
      <c r="AT527" s="209" t="s">
        <v>163</v>
      </c>
      <c r="AU527" s="209" t="s">
        <v>89</v>
      </c>
      <c r="AV527" s="13" t="s">
        <v>89</v>
      </c>
      <c r="AW527" s="13" t="s">
        <v>42</v>
      </c>
      <c r="AX527" s="13" t="s">
        <v>82</v>
      </c>
      <c r="AY527" s="209" t="s">
        <v>152</v>
      </c>
    </row>
    <row r="528" spans="2:65" s="13" customFormat="1">
      <c r="B528" s="208"/>
      <c r="D528" s="196" t="s">
        <v>163</v>
      </c>
      <c r="E528" s="209" t="s">
        <v>5</v>
      </c>
      <c r="F528" s="210" t="s">
        <v>1668</v>
      </c>
      <c r="H528" s="211">
        <v>4.32</v>
      </c>
      <c r="I528" s="212"/>
      <c r="L528" s="208"/>
      <c r="M528" s="213"/>
      <c r="N528" s="214"/>
      <c r="O528" s="214"/>
      <c r="P528" s="214"/>
      <c r="Q528" s="214"/>
      <c r="R528" s="214"/>
      <c r="S528" s="214"/>
      <c r="T528" s="215"/>
      <c r="AT528" s="209" t="s">
        <v>163</v>
      </c>
      <c r="AU528" s="209" t="s">
        <v>89</v>
      </c>
      <c r="AV528" s="13" t="s">
        <v>89</v>
      </c>
      <c r="AW528" s="13" t="s">
        <v>42</v>
      </c>
      <c r="AX528" s="13" t="s">
        <v>82</v>
      </c>
      <c r="AY528" s="209" t="s">
        <v>152</v>
      </c>
    </row>
    <row r="529" spans="2:51" s="14" customFormat="1">
      <c r="B529" s="216"/>
      <c r="D529" s="196" t="s">
        <v>163</v>
      </c>
      <c r="E529" s="217" t="s">
        <v>5</v>
      </c>
      <c r="F529" s="218" t="s">
        <v>1672</v>
      </c>
      <c r="H529" s="219">
        <v>60.851999999999997</v>
      </c>
      <c r="I529" s="220"/>
      <c r="L529" s="216"/>
      <c r="M529" s="221"/>
      <c r="N529" s="222"/>
      <c r="O529" s="222"/>
      <c r="P529" s="222"/>
      <c r="Q529" s="222"/>
      <c r="R529" s="222"/>
      <c r="S529" s="222"/>
      <c r="T529" s="223"/>
      <c r="AT529" s="217" t="s">
        <v>163</v>
      </c>
      <c r="AU529" s="217" t="s">
        <v>89</v>
      </c>
      <c r="AV529" s="14" t="s">
        <v>169</v>
      </c>
      <c r="AW529" s="14" t="s">
        <v>42</v>
      </c>
      <c r="AX529" s="14" t="s">
        <v>82</v>
      </c>
      <c r="AY529" s="217" t="s">
        <v>152</v>
      </c>
    </row>
    <row r="530" spans="2:51" s="12" customFormat="1">
      <c r="B530" s="200"/>
      <c r="D530" s="196" t="s">
        <v>163</v>
      </c>
      <c r="E530" s="201" t="s">
        <v>5</v>
      </c>
      <c r="F530" s="202" t="s">
        <v>540</v>
      </c>
      <c r="H530" s="203" t="s">
        <v>5</v>
      </c>
      <c r="I530" s="204"/>
      <c r="L530" s="200"/>
      <c r="M530" s="205"/>
      <c r="N530" s="206"/>
      <c r="O530" s="206"/>
      <c r="P530" s="206"/>
      <c r="Q530" s="206"/>
      <c r="R530" s="206"/>
      <c r="S530" s="206"/>
      <c r="T530" s="207"/>
      <c r="AT530" s="203" t="s">
        <v>163</v>
      </c>
      <c r="AU530" s="203" t="s">
        <v>89</v>
      </c>
      <c r="AV530" s="12" t="s">
        <v>45</v>
      </c>
      <c r="AW530" s="12" t="s">
        <v>42</v>
      </c>
      <c r="AX530" s="12" t="s">
        <v>82</v>
      </c>
      <c r="AY530" s="203" t="s">
        <v>152</v>
      </c>
    </row>
    <row r="531" spans="2:51" s="12" customFormat="1">
      <c r="B531" s="200"/>
      <c r="D531" s="196" t="s">
        <v>163</v>
      </c>
      <c r="E531" s="201" t="s">
        <v>5</v>
      </c>
      <c r="F531" s="202" t="s">
        <v>1673</v>
      </c>
      <c r="H531" s="203" t="s">
        <v>5</v>
      </c>
      <c r="I531" s="204"/>
      <c r="L531" s="200"/>
      <c r="M531" s="205"/>
      <c r="N531" s="206"/>
      <c r="O531" s="206"/>
      <c r="P531" s="206"/>
      <c r="Q531" s="206"/>
      <c r="R531" s="206"/>
      <c r="S531" s="206"/>
      <c r="T531" s="207"/>
      <c r="AT531" s="203" t="s">
        <v>163</v>
      </c>
      <c r="AU531" s="203" t="s">
        <v>89</v>
      </c>
      <c r="AV531" s="12" t="s">
        <v>45</v>
      </c>
      <c r="AW531" s="12" t="s">
        <v>42</v>
      </c>
      <c r="AX531" s="12" t="s">
        <v>82</v>
      </c>
      <c r="AY531" s="203" t="s">
        <v>152</v>
      </c>
    </row>
    <row r="532" spans="2:51" s="12" customFormat="1">
      <c r="B532" s="200"/>
      <c r="D532" s="196" t="s">
        <v>163</v>
      </c>
      <c r="E532" s="201" t="s">
        <v>5</v>
      </c>
      <c r="F532" s="202" t="s">
        <v>1674</v>
      </c>
      <c r="H532" s="203" t="s">
        <v>5</v>
      </c>
      <c r="I532" s="204"/>
      <c r="L532" s="200"/>
      <c r="M532" s="205"/>
      <c r="N532" s="206"/>
      <c r="O532" s="206"/>
      <c r="P532" s="206"/>
      <c r="Q532" s="206"/>
      <c r="R532" s="206"/>
      <c r="S532" s="206"/>
      <c r="T532" s="207"/>
      <c r="AT532" s="203" t="s">
        <v>163</v>
      </c>
      <c r="AU532" s="203" t="s">
        <v>89</v>
      </c>
      <c r="AV532" s="12" t="s">
        <v>45</v>
      </c>
      <c r="AW532" s="12" t="s">
        <v>42</v>
      </c>
      <c r="AX532" s="12" t="s">
        <v>82</v>
      </c>
      <c r="AY532" s="203" t="s">
        <v>152</v>
      </c>
    </row>
    <row r="533" spans="2:51" s="13" customFormat="1" ht="27">
      <c r="B533" s="208"/>
      <c r="D533" s="196" t="s">
        <v>163</v>
      </c>
      <c r="E533" s="209" t="s">
        <v>5</v>
      </c>
      <c r="F533" s="210" t="s">
        <v>1675</v>
      </c>
      <c r="H533" s="211">
        <v>136.87700000000001</v>
      </c>
      <c r="I533" s="212"/>
      <c r="L533" s="208"/>
      <c r="M533" s="213"/>
      <c r="N533" s="214"/>
      <c r="O533" s="214"/>
      <c r="P533" s="214"/>
      <c r="Q533" s="214"/>
      <c r="R533" s="214"/>
      <c r="S533" s="214"/>
      <c r="T533" s="215"/>
      <c r="AT533" s="209" t="s">
        <v>163</v>
      </c>
      <c r="AU533" s="209" t="s">
        <v>89</v>
      </c>
      <c r="AV533" s="13" t="s">
        <v>89</v>
      </c>
      <c r="AW533" s="13" t="s">
        <v>42</v>
      </c>
      <c r="AX533" s="13" t="s">
        <v>82</v>
      </c>
      <c r="AY533" s="209" t="s">
        <v>152</v>
      </c>
    </row>
    <row r="534" spans="2:51" s="13" customFormat="1">
      <c r="B534" s="208"/>
      <c r="D534" s="196" t="s">
        <v>163</v>
      </c>
      <c r="E534" s="209" t="s">
        <v>5</v>
      </c>
      <c r="F534" s="210" t="s">
        <v>1676</v>
      </c>
      <c r="H534" s="211">
        <v>-11.032</v>
      </c>
      <c r="I534" s="212"/>
      <c r="L534" s="208"/>
      <c r="M534" s="213"/>
      <c r="N534" s="214"/>
      <c r="O534" s="214"/>
      <c r="P534" s="214"/>
      <c r="Q534" s="214"/>
      <c r="R534" s="214"/>
      <c r="S534" s="214"/>
      <c r="T534" s="215"/>
      <c r="AT534" s="209" t="s">
        <v>163</v>
      </c>
      <c r="AU534" s="209" t="s">
        <v>89</v>
      </c>
      <c r="AV534" s="13" t="s">
        <v>89</v>
      </c>
      <c r="AW534" s="13" t="s">
        <v>42</v>
      </c>
      <c r="AX534" s="13" t="s">
        <v>82</v>
      </c>
      <c r="AY534" s="209" t="s">
        <v>152</v>
      </c>
    </row>
    <row r="535" spans="2:51" s="13" customFormat="1">
      <c r="B535" s="208"/>
      <c r="D535" s="196" t="s">
        <v>163</v>
      </c>
      <c r="E535" s="209" t="s">
        <v>5</v>
      </c>
      <c r="F535" s="210" t="s">
        <v>1677</v>
      </c>
      <c r="H535" s="211">
        <v>-2.8570000000000002</v>
      </c>
      <c r="I535" s="212"/>
      <c r="L535" s="208"/>
      <c r="M535" s="213"/>
      <c r="N535" s="214"/>
      <c r="O535" s="214"/>
      <c r="P535" s="214"/>
      <c r="Q535" s="214"/>
      <c r="R535" s="214"/>
      <c r="S535" s="214"/>
      <c r="T535" s="215"/>
      <c r="AT535" s="209" t="s">
        <v>163</v>
      </c>
      <c r="AU535" s="209" t="s">
        <v>89</v>
      </c>
      <c r="AV535" s="13" t="s">
        <v>89</v>
      </c>
      <c r="AW535" s="13" t="s">
        <v>42</v>
      </c>
      <c r="AX535" s="13" t="s">
        <v>82</v>
      </c>
      <c r="AY535" s="209" t="s">
        <v>152</v>
      </c>
    </row>
    <row r="536" spans="2:51" s="12" customFormat="1">
      <c r="B536" s="200"/>
      <c r="D536" s="196" t="s">
        <v>163</v>
      </c>
      <c r="E536" s="201" t="s">
        <v>5</v>
      </c>
      <c r="F536" s="202" t="s">
        <v>1678</v>
      </c>
      <c r="H536" s="203" t="s">
        <v>5</v>
      </c>
      <c r="I536" s="204"/>
      <c r="L536" s="200"/>
      <c r="M536" s="205"/>
      <c r="N536" s="206"/>
      <c r="O536" s="206"/>
      <c r="P536" s="206"/>
      <c r="Q536" s="206"/>
      <c r="R536" s="206"/>
      <c r="S536" s="206"/>
      <c r="T536" s="207"/>
      <c r="AT536" s="203" t="s">
        <v>163</v>
      </c>
      <c r="AU536" s="203" t="s">
        <v>89</v>
      </c>
      <c r="AV536" s="12" t="s">
        <v>45</v>
      </c>
      <c r="AW536" s="12" t="s">
        <v>42</v>
      </c>
      <c r="AX536" s="12" t="s">
        <v>82</v>
      </c>
      <c r="AY536" s="203" t="s">
        <v>152</v>
      </c>
    </row>
    <row r="537" spans="2:51" s="13" customFormat="1">
      <c r="B537" s="208"/>
      <c r="D537" s="196" t="s">
        <v>163</v>
      </c>
      <c r="E537" s="209" t="s">
        <v>5</v>
      </c>
      <c r="F537" s="210" t="s">
        <v>1679</v>
      </c>
      <c r="H537" s="211">
        <v>59.52</v>
      </c>
      <c r="I537" s="212"/>
      <c r="L537" s="208"/>
      <c r="M537" s="213"/>
      <c r="N537" s="214"/>
      <c r="O537" s="214"/>
      <c r="P537" s="214"/>
      <c r="Q537" s="214"/>
      <c r="R537" s="214"/>
      <c r="S537" s="214"/>
      <c r="T537" s="215"/>
      <c r="AT537" s="209" t="s">
        <v>163</v>
      </c>
      <c r="AU537" s="209" t="s">
        <v>89</v>
      </c>
      <c r="AV537" s="13" t="s">
        <v>89</v>
      </c>
      <c r="AW537" s="13" t="s">
        <v>42</v>
      </c>
      <c r="AX537" s="13" t="s">
        <v>82</v>
      </c>
      <c r="AY537" s="209" t="s">
        <v>152</v>
      </c>
    </row>
    <row r="538" spans="2:51" s="13" customFormat="1">
      <c r="B538" s="208"/>
      <c r="D538" s="196" t="s">
        <v>163</v>
      </c>
      <c r="E538" s="209" t="s">
        <v>5</v>
      </c>
      <c r="F538" s="210" t="s">
        <v>1680</v>
      </c>
      <c r="H538" s="211">
        <v>-1.379</v>
      </c>
      <c r="I538" s="212"/>
      <c r="L538" s="208"/>
      <c r="M538" s="213"/>
      <c r="N538" s="214"/>
      <c r="O538" s="214"/>
      <c r="P538" s="214"/>
      <c r="Q538" s="214"/>
      <c r="R538" s="214"/>
      <c r="S538" s="214"/>
      <c r="T538" s="215"/>
      <c r="AT538" s="209" t="s">
        <v>163</v>
      </c>
      <c r="AU538" s="209" t="s">
        <v>89</v>
      </c>
      <c r="AV538" s="13" t="s">
        <v>89</v>
      </c>
      <c r="AW538" s="13" t="s">
        <v>42</v>
      </c>
      <c r="AX538" s="13" t="s">
        <v>82</v>
      </c>
      <c r="AY538" s="209" t="s">
        <v>152</v>
      </c>
    </row>
    <row r="539" spans="2:51" s="13" customFormat="1">
      <c r="B539" s="208"/>
      <c r="D539" s="196" t="s">
        <v>163</v>
      </c>
      <c r="E539" s="209" t="s">
        <v>5</v>
      </c>
      <c r="F539" s="210" t="s">
        <v>1681</v>
      </c>
      <c r="H539" s="211">
        <v>-3.1520000000000001</v>
      </c>
      <c r="I539" s="212"/>
      <c r="L539" s="208"/>
      <c r="M539" s="213"/>
      <c r="N539" s="214"/>
      <c r="O539" s="214"/>
      <c r="P539" s="214"/>
      <c r="Q539" s="214"/>
      <c r="R539" s="214"/>
      <c r="S539" s="214"/>
      <c r="T539" s="215"/>
      <c r="AT539" s="209" t="s">
        <v>163</v>
      </c>
      <c r="AU539" s="209" t="s">
        <v>89</v>
      </c>
      <c r="AV539" s="13" t="s">
        <v>89</v>
      </c>
      <c r="AW539" s="13" t="s">
        <v>42</v>
      </c>
      <c r="AX539" s="13" t="s">
        <v>82</v>
      </c>
      <c r="AY539" s="209" t="s">
        <v>152</v>
      </c>
    </row>
    <row r="540" spans="2:51" s="12" customFormat="1">
      <c r="B540" s="200"/>
      <c r="D540" s="196" t="s">
        <v>163</v>
      </c>
      <c r="E540" s="201" t="s">
        <v>5</v>
      </c>
      <c r="F540" s="202" t="s">
        <v>1682</v>
      </c>
      <c r="H540" s="203" t="s">
        <v>5</v>
      </c>
      <c r="I540" s="204"/>
      <c r="L540" s="200"/>
      <c r="M540" s="205"/>
      <c r="N540" s="206"/>
      <c r="O540" s="206"/>
      <c r="P540" s="206"/>
      <c r="Q540" s="206"/>
      <c r="R540" s="206"/>
      <c r="S540" s="206"/>
      <c r="T540" s="207"/>
      <c r="AT540" s="203" t="s">
        <v>163</v>
      </c>
      <c r="AU540" s="203" t="s">
        <v>89</v>
      </c>
      <c r="AV540" s="12" t="s">
        <v>45</v>
      </c>
      <c r="AW540" s="12" t="s">
        <v>42</v>
      </c>
      <c r="AX540" s="12" t="s">
        <v>82</v>
      </c>
      <c r="AY540" s="203" t="s">
        <v>152</v>
      </c>
    </row>
    <row r="541" spans="2:51" s="13" customFormat="1">
      <c r="B541" s="208"/>
      <c r="D541" s="196" t="s">
        <v>163</v>
      </c>
      <c r="E541" s="209" t="s">
        <v>5</v>
      </c>
      <c r="F541" s="210" t="s">
        <v>1683</v>
      </c>
      <c r="H541" s="211">
        <v>60.14</v>
      </c>
      <c r="I541" s="212"/>
      <c r="L541" s="208"/>
      <c r="M541" s="213"/>
      <c r="N541" s="214"/>
      <c r="O541" s="214"/>
      <c r="P541" s="214"/>
      <c r="Q541" s="214"/>
      <c r="R541" s="214"/>
      <c r="S541" s="214"/>
      <c r="T541" s="215"/>
      <c r="AT541" s="209" t="s">
        <v>163</v>
      </c>
      <c r="AU541" s="209" t="s">
        <v>89</v>
      </c>
      <c r="AV541" s="13" t="s">
        <v>89</v>
      </c>
      <c r="AW541" s="13" t="s">
        <v>42</v>
      </c>
      <c r="AX541" s="13" t="s">
        <v>82</v>
      </c>
      <c r="AY541" s="209" t="s">
        <v>152</v>
      </c>
    </row>
    <row r="542" spans="2:51" s="13" customFormat="1">
      <c r="B542" s="208"/>
      <c r="D542" s="196" t="s">
        <v>163</v>
      </c>
      <c r="E542" s="209" t="s">
        <v>5</v>
      </c>
      <c r="F542" s="210" t="s">
        <v>1684</v>
      </c>
      <c r="H542" s="211">
        <v>-6.8949999999999996</v>
      </c>
      <c r="I542" s="212"/>
      <c r="L542" s="208"/>
      <c r="M542" s="213"/>
      <c r="N542" s="214"/>
      <c r="O542" s="214"/>
      <c r="P542" s="214"/>
      <c r="Q542" s="214"/>
      <c r="R542" s="214"/>
      <c r="S542" s="214"/>
      <c r="T542" s="215"/>
      <c r="AT542" s="209" t="s">
        <v>163</v>
      </c>
      <c r="AU542" s="209" t="s">
        <v>89</v>
      </c>
      <c r="AV542" s="13" t="s">
        <v>89</v>
      </c>
      <c r="AW542" s="13" t="s">
        <v>42</v>
      </c>
      <c r="AX542" s="13" t="s">
        <v>82</v>
      </c>
      <c r="AY542" s="209" t="s">
        <v>152</v>
      </c>
    </row>
    <row r="543" spans="2:51" s="12" customFormat="1">
      <c r="B543" s="200"/>
      <c r="D543" s="196" t="s">
        <v>163</v>
      </c>
      <c r="E543" s="201" t="s">
        <v>5</v>
      </c>
      <c r="F543" s="202" t="s">
        <v>1685</v>
      </c>
      <c r="H543" s="203" t="s">
        <v>5</v>
      </c>
      <c r="I543" s="204"/>
      <c r="L543" s="200"/>
      <c r="M543" s="205"/>
      <c r="N543" s="206"/>
      <c r="O543" s="206"/>
      <c r="P543" s="206"/>
      <c r="Q543" s="206"/>
      <c r="R543" s="206"/>
      <c r="S543" s="206"/>
      <c r="T543" s="207"/>
      <c r="AT543" s="203" t="s">
        <v>163</v>
      </c>
      <c r="AU543" s="203" t="s">
        <v>89</v>
      </c>
      <c r="AV543" s="12" t="s">
        <v>45</v>
      </c>
      <c r="AW543" s="12" t="s">
        <v>42</v>
      </c>
      <c r="AX543" s="12" t="s">
        <v>82</v>
      </c>
      <c r="AY543" s="203" t="s">
        <v>152</v>
      </c>
    </row>
    <row r="544" spans="2:51" s="13" customFormat="1">
      <c r="B544" s="208"/>
      <c r="D544" s="196" t="s">
        <v>163</v>
      </c>
      <c r="E544" s="209" t="s">
        <v>5</v>
      </c>
      <c r="F544" s="210" t="s">
        <v>1683</v>
      </c>
      <c r="H544" s="211">
        <v>60.14</v>
      </c>
      <c r="I544" s="212"/>
      <c r="L544" s="208"/>
      <c r="M544" s="213"/>
      <c r="N544" s="214"/>
      <c r="O544" s="214"/>
      <c r="P544" s="214"/>
      <c r="Q544" s="214"/>
      <c r="R544" s="214"/>
      <c r="S544" s="214"/>
      <c r="T544" s="215"/>
      <c r="AT544" s="209" t="s">
        <v>163</v>
      </c>
      <c r="AU544" s="209" t="s">
        <v>89</v>
      </c>
      <c r="AV544" s="13" t="s">
        <v>89</v>
      </c>
      <c r="AW544" s="13" t="s">
        <v>42</v>
      </c>
      <c r="AX544" s="13" t="s">
        <v>82</v>
      </c>
      <c r="AY544" s="209" t="s">
        <v>152</v>
      </c>
    </row>
    <row r="545" spans="2:51" s="13" customFormat="1">
      <c r="B545" s="208"/>
      <c r="D545" s="196" t="s">
        <v>163</v>
      </c>
      <c r="E545" s="209" t="s">
        <v>5</v>
      </c>
      <c r="F545" s="210" t="s">
        <v>1684</v>
      </c>
      <c r="H545" s="211">
        <v>-6.8949999999999996</v>
      </c>
      <c r="I545" s="212"/>
      <c r="L545" s="208"/>
      <c r="M545" s="213"/>
      <c r="N545" s="214"/>
      <c r="O545" s="214"/>
      <c r="P545" s="214"/>
      <c r="Q545" s="214"/>
      <c r="R545" s="214"/>
      <c r="S545" s="214"/>
      <c r="T545" s="215"/>
      <c r="AT545" s="209" t="s">
        <v>163</v>
      </c>
      <c r="AU545" s="209" t="s">
        <v>89</v>
      </c>
      <c r="AV545" s="13" t="s">
        <v>89</v>
      </c>
      <c r="AW545" s="13" t="s">
        <v>42</v>
      </c>
      <c r="AX545" s="13" t="s">
        <v>82</v>
      </c>
      <c r="AY545" s="209" t="s">
        <v>152</v>
      </c>
    </row>
    <row r="546" spans="2:51" s="12" customFormat="1">
      <c r="B546" s="200"/>
      <c r="D546" s="196" t="s">
        <v>163</v>
      </c>
      <c r="E546" s="201" t="s">
        <v>5</v>
      </c>
      <c r="F546" s="202" t="s">
        <v>1686</v>
      </c>
      <c r="H546" s="203" t="s">
        <v>5</v>
      </c>
      <c r="I546" s="204"/>
      <c r="L546" s="200"/>
      <c r="M546" s="205"/>
      <c r="N546" s="206"/>
      <c r="O546" s="206"/>
      <c r="P546" s="206"/>
      <c r="Q546" s="206"/>
      <c r="R546" s="206"/>
      <c r="S546" s="206"/>
      <c r="T546" s="207"/>
      <c r="AT546" s="203" t="s">
        <v>163</v>
      </c>
      <c r="AU546" s="203" t="s">
        <v>89</v>
      </c>
      <c r="AV546" s="12" t="s">
        <v>45</v>
      </c>
      <c r="AW546" s="12" t="s">
        <v>42</v>
      </c>
      <c r="AX546" s="12" t="s">
        <v>82</v>
      </c>
      <c r="AY546" s="203" t="s">
        <v>152</v>
      </c>
    </row>
    <row r="547" spans="2:51" s="13" customFormat="1">
      <c r="B547" s="208"/>
      <c r="D547" s="196" t="s">
        <v>163</v>
      </c>
      <c r="E547" s="209" t="s">
        <v>5</v>
      </c>
      <c r="F547" s="210" t="s">
        <v>1687</v>
      </c>
      <c r="H547" s="211">
        <v>59.674999999999997</v>
      </c>
      <c r="I547" s="212"/>
      <c r="L547" s="208"/>
      <c r="M547" s="213"/>
      <c r="N547" s="214"/>
      <c r="O547" s="214"/>
      <c r="P547" s="214"/>
      <c r="Q547" s="214"/>
      <c r="R547" s="214"/>
      <c r="S547" s="214"/>
      <c r="T547" s="215"/>
      <c r="AT547" s="209" t="s">
        <v>163</v>
      </c>
      <c r="AU547" s="209" t="s">
        <v>89</v>
      </c>
      <c r="AV547" s="13" t="s">
        <v>89</v>
      </c>
      <c r="AW547" s="13" t="s">
        <v>42</v>
      </c>
      <c r="AX547" s="13" t="s">
        <v>82</v>
      </c>
      <c r="AY547" s="209" t="s">
        <v>152</v>
      </c>
    </row>
    <row r="548" spans="2:51" s="13" customFormat="1">
      <c r="B548" s="208"/>
      <c r="D548" s="196" t="s">
        <v>163</v>
      </c>
      <c r="E548" s="209" t="s">
        <v>5</v>
      </c>
      <c r="F548" s="210" t="s">
        <v>1680</v>
      </c>
      <c r="H548" s="211">
        <v>-1.379</v>
      </c>
      <c r="I548" s="212"/>
      <c r="L548" s="208"/>
      <c r="M548" s="213"/>
      <c r="N548" s="214"/>
      <c r="O548" s="214"/>
      <c r="P548" s="214"/>
      <c r="Q548" s="214"/>
      <c r="R548" s="214"/>
      <c r="S548" s="214"/>
      <c r="T548" s="215"/>
      <c r="AT548" s="209" t="s">
        <v>163</v>
      </c>
      <c r="AU548" s="209" t="s">
        <v>89</v>
      </c>
      <c r="AV548" s="13" t="s">
        <v>89</v>
      </c>
      <c r="AW548" s="13" t="s">
        <v>42</v>
      </c>
      <c r="AX548" s="13" t="s">
        <v>82</v>
      </c>
      <c r="AY548" s="209" t="s">
        <v>152</v>
      </c>
    </row>
    <row r="549" spans="2:51" s="13" customFormat="1">
      <c r="B549" s="208"/>
      <c r="D549" s="196" t="s">
        <v>163</v>
      </c>
      <c r="E549" s="209" t="s">
        <v>5</v>
      </c>
      <c r="F549" s="210" t="s">
        <v>1681</v>
      </c>
      <c r="H549" s="211">
        <v>-3.1520000000000001</v>
      </c>
      <c r="I549" s="212"/>
      <c r="L549" s="208"/>
      <c r="M549" s="213"/>
      <c r="N549" s="214"/>
      <c r="O549" s="214"/>
      <c r="P549" s="214"/>
      <c r="Q549" s="214"/>
      <c r="R549" s="214"/>
      <c r="S549" s="214"/>
      <c r="T549" s="215"/>
      <c r="AT549" s="209" t="s">
        <v>163</v>
      </c>
      <c r="AU549" s="209" t="s">
        <v>89</v>
      </c>
      <c r="AV549" s="13" t="s">
        <v>89</v>
      </c>
      <c r="AW549" s="13" t="s">
        <v>42</v>
      </c>
      <c r="AX549" s="13" t="s">
        <v>82</v>
      </c>
      <c r="AY549" s="209" t="s">
        <v>152</v>
      </c>
    </row>
    <row r="550" spans="2:51" s="12" customFormat="1">
      <c r="B550" s="200"/>
      <c r="D550" s="196" t="s">
        <v>163</v>
      </c>
      <c r="E550" s="201" t="s">
        <v>5</v>
      </c>
      <c r="F550" s="202" t="s">
        <v>1688</v>
      </c>
      <c r="H550" s="203" t="s">
        <v>5</v>
      </c>
      <c r="I550" s="204"/>
      <c r="L550" s="200"/>
      <c r="M550" s="205"/>
      <c r="N550" s="206"/>
      <c r="O550" s="206"/>
      <c r="P550" s="206"/>
      <c r="Q550" s="206"/>
      <c r="R550" s="206"/>
      <c r="S550" s="206"/>
      <c r="T550" s="207"/>
      <c r="AT550" s="203" t="s">
        <v>163</v>
      </c>
      <c r="AU550" s="203" t="s">
        <v>89</v>
      </c>
      <c r="AV550" s="12" t="s">
        <v>45</v>
      </c>
      <c r="AW550" s="12" t="s">
        <v>42</v>
      </c>
      <c r="AX550" s="12" t="s">
        <v>82</v>
      </c>
      <c r="AY550" s="203" t="s">
        <v>152</v>
      </c>
    </row>
    <row r="551" spans="2:51" s="13" customFormat="1">
      <c r="B551" s="208"/>
      <c r="D551" s="196" t="s">
        <v>163</v>
      </c>
      <c r="E551" s="209" t="s">
        <v>5</v>
      </c>
      <c r="F551" s="210" t="s">
        <v>1689</v>
      </c>
      <c r="H551" s="211">
        <v>59.674999999999997</v>
      </c>
      <c r="I551" s="212"/>
      <c r="L551" s="208"/>
      <c r="M551" s="213"/>
      <c r="N551" s="214"/>
      <c r="O551" s="214"/>
      <c r="P551" s="214"/>
      <c r="Q551" s="214"/>
      <c r="R551" s="214"/>
      <c r="S551" s="214"/>
      <c r="T551" s="215"/>
      <c r="AT551" s="209" t="s">
        <v>163</v>
      </c>
      <c r="AU551" s="209" t="s">
        <v>89</v>
      </c>
      <c r="AV551" s="13" t="s">
        <v>89</v>
      </c>
      <c r="AW551" s="13" t="s">
        <v>42</v>
      </c>
      <c r="AX551" s="13" t="s">
        <v>82</v>
      </c>
      <c r="AY551" s="209" t="s">
        <v>152</v>
      </c>
    </row>
    <row r="552" spans="2:51" s="13" customFormat="1">
      <c r="B552" s="208"/>
      <c r="D552" s="196" t="s">
        <v>163</v>
      </c>
      <c r="E552" s="209" t="s">
        <v>5</v>
      </c>
      <c r="F552" s="210" t="s">
        <v>1680</v>
      </c>
      <c r="H552" s="211">
        <v>-1.379</v>
      </c>
      <c r="I552" s="212"/>
      <c r="L552" s="208"/>
      <c r="M552" s="213"/>
      <c r="N552" s="214"/>
      <c r="O552" s="214"/>
      <c r="P552" s="214"/>
      <c r="Q552" s="214"/>
      <c r="R552" s="214"/>
      <c r="S552" s="214"/>
      <c r="T552" s="215"/>
      <c r="AT552" s="209" t="s">
        <v>163</v>
      </c>
      <c r="AU552" s="209" t="s">
        <v>89</v>
      </c>
      <c r="AV552" s="13" t="s">
        <v>89</v>
      </c>
      <c r="AW552" s="13" t="s">
        <v>42</v>
      </c>
      <c r="AX552" s="13" t="s">
        <v>82</v>
      </c>
      <c r="AY552" s="209" t="s">
        <v>152</v>
      </c>
    </row>
    <row r="553" spans="2:51" s="13" customFormat="1">
      <c r="B553" s="208"/>
      <c r="D553" s="196" t="s">
        <v>163</v>
      </c>
      <c r="E553" s="209" t="s">
        <v>5</v>
      </c>
      <c r="F553" s="210" t="s">
        <v>1681</v>
      </c>
      <c r="H553" s="211">
        <v>-3.1520000000000001</v>
      </c>
      <c r="I553" s="212"/>
      <c r="L553" s="208"/>
      <c r="M553" s="213"/>
      <c r="N553" s="214"/>
      <c r="O553" s="214"/>
      <c r="P553" s="214"/>
      <c r="Q553" s="214"/>
      <c r="R553" s="214"/>
      <c r="S553" s="214"/>
      <c r="T553" s="215"/>
      <c r="AT553" s="209" t="s">
        <v>163</v>
      </c>
      <c r="AU553" s="209" t="s">
        <v>89</v>
      </c>
      <c r="AV553" s="13" t="s">
        <v>89</v>
      </c>
      <c r="AW553" s="13" t="s">
        <v>42</v>
      </c>
      <c r="AX553" s="13" t="s">
        <v>82</v>
      </c>
      <c r="AY553" s="209" t="s">
        <v>152</v>
      </c>
    </row>
    <row r="554" spans="2:51" s="12" customFormat="1">
      <c r="B554" s="200"/>
      <c r="D554" s="196" t="s">
        <v>163</v>
      </c>
      <c r="E554" s="201" t="s">
        <v>5</v>
      </c>
      <c r="F554" s="202" t="s">
        <v>1690</v>
      </c>
      <c r="H554" s="203" t="s">
        <v>5</v>
      </c>
      <c r="I554" s="204"/>
      <c r="L554" s="200"/>
      <c r="M554" s="205"/>
      <c r="N554" s="206"/>
      <c r="O554" s="206"/>
      <c r="P554" s="206"/>
      <c r="Q554" s="206"/>
      <c r="R554" s="206"/>
      <c r="S554" s="206"/>
      <c r="T554" s="207"/>
      <c r="AT554" s="203" t="s">
        <v>163</v>
      </c>
      <c r="AU554" s="203" t="s">
        <v>89</v>
      </c>
      <c r="AV554" s="12" t="s">
        <v>45</v>
      </c>
      <c r="AW554" s="12" t="s">
        <v>42</v>
      </c>
      <c r="AX554" s="12" t="s">
        <v>82</v>
      </c>
      <c r="AY554" s="203" t="s">
        <v>152</v>
      </c>
    </row>
    <row r="555" spans="2:51" s="13" customFormat="1">
      <c r="B555" s="208"/>
      <c r="D555" s="196" t="s">
        <v>163</v>
      </c>
      <c r="E555" s="209" t="s">
        <v>5</v>
      </c>
      <c r="F555" s="210" t="s">
        <v>1683</v>
      </c>
      <c r="H555" s="211">
        <v>60.14</v>
      </c>
      <c r="I555" s="212"/>
      <c r="L555" s="208"/>
      <c r="M555" s="213"/>
      <c r="N555" s="214"/>
      <c r="O555" s="214"/>
      <c r="P555" s="214"/>
      <c r="Q555" s="214"/>
      <c r="R555" s="214"/>
      <c r="S555" s="214"/>
      <c r="T555" s="215"/>
      <c r="AT555" s="209" t="s">
        <v>163</v>
      </c>
      <c r="AU555" s="209" t="s">
        <v>89</v>
      </c>
      <c r="AV555" s="13" t="s">
        <v>89</v>
      </c>
      <c r="AW555" s="13" t="s">
        <v>42</v>
      </c>
      <c r="AX555" s="13" t="s">
        <v>82</v>
      </c>
      <c r="AY555" s="209" t="s">
        <v>152</v>
      </c>
    </row>
    <row r="556" spans="2:51" s="13" customFormat="1">
      <c r="B556" s="208"/>
      <c r="D556" s="196" t="s">
        <v>163</v>
      </c>
      <c r="E556" s="209" t="s">
        <v>5</v>
      </c>
      <c r="F556" s="210" t="s">
        <v>1684</v>
      </c>
      <c r="H556" s="211">
        <v>-6.8949999999999996</v>
      </c>
      <c r="I556" s="212"/>
      <c r="L556" s="208"/>
      <c r="M556" s="213"/>
      <c r="N556" s="214"/>
      <c r="O556" s="214"/>
      <c r="P556" s="214"/>
      <c r="Q556" s="214"/>
      <c r="R556" s="214"/>
      <c r="S556" s="214"/>
      <c r="T556" s="215"/>
      <c r="AT556" s="209" t="s">
        <v>163</v>
      </c>
      <c r="AU556" s="209" t="s">
        <v>89</v>
      </c>
      <c r="AV556" s="13" t="s">
        <v>89</v>
      </c>
      <c r="AW556" s="13" t="s">
        <v>42</v>
      </c>
      <c r="AX556" s="13" t="s">
        <v>82</v>
      </c>
      <c r="AY556" s="209" t="s">
        <v>152</v>
      </c>
    </row>
    <row r="557" spans="2:51" s="12" customFormat="1">
      <c r="B557" s="200"/>
      <c r="D557" s="196" t="s">
        <v>163</v>
      </c>
      <c r="E557" s="201" t="s">
        <v>5</v>
      </c>
      <c r="F557" s="202" t="s">
        <v>1691</v>
      </c>
      <c r="H557" s="203" t="s">
        <v>5</v>
      </c>
      <c r="I557" s="204"/>
      <c r="L557" s="200"/>
      <c r="M557" s="205"/>
      <c r="N557" s="206"/>
      <c r="O557" s="206"/>
      <c r="P557" s="206"/>
      <c r="Q557" s="206"/>
      <c r="R557" s="206"/>
      <c r="S557" s="206"/>
      <c r="T557" s="207"/>
      <c r="AT557" s="203" t="s">
        <v>163</v>
      </c>
      <c r="AU557" s="203" t="s">
        <v>89</v>
      </c>
      <c r="AV557" s="12" t="s">
        <v>45</v>
      </c>
      <c r="AW557" s="12" t="s">
        <v>42</v>
      </c>
      <c r="AX557" s="12" t="s">
        <v>82</v>
      </c>
      <c r="AY557" s="203" t="s">
        <v>152</v>
      </c>
    </row>
    <row r="558" spans="2:51" s="13" customFormat="1">
      <c r="B558" s="208"/>
      <c r="D558" s="196" t="s">
        <v>163</v>
      </c>
      <c r="E558" s="209" t="s">
        <v>5</v>
      </c>
      <c r="F558" s="210" t="s">
        <v>1683</v>
      </c>
      <c r="H558" s="211">
        <v>60.14</v>
      </c>
      <c r="I558" s="212"/>
      <c r="L558" s="208"/>
      <c r="M558" s="213"/>
      <c r="N558" s="214"/>
      <c r="O558" s="214"/>
      <c r="P558" s="214"/>
      <c r="Q558" s="214"/>
      <c r="R558" s="214"/>
      <c r="S558" s="214"/>
      <c r="T558" s="215"/>
      <c r="AT558" s="209" t="s">
        <v>163</v>
      </c>
      <c r="AU558" s="209" t="s">
        <v>89</v>
      </c>
      <c r="AV558" s="13" t="s">
        <v>89</v>
      </c>
      <c r="AW558" s="13" t="s">
        <v>42</v>
      </c>
      <c r="AX558" s="13" t="s">
        <v>82</v>
      </c>
      <c r="AY558" s="209" t="s">
        <v>152</v>
      </c>
    </row>
    <row r="559" spans="2:51" s="13" customFormat="1">
      <c r="B559" s="208"/>
      <c r="D559" s="196" t="s">
        <v>163</v>
      </c>
      <c r="E559" s="209" t="s">
        <v>5</v>
      </c>
      <c r="F559" s="210" t="s">
        <v>1684</v>
      </c>
      <c r="H559" s="211">
        <v>-6.8949999999999996</v>
      </c>
      <c r="I559" s="212"/>
      <c r="L559" s="208"/>
      <c r="M559" s="213"/>
      <c r="N559" s="214"/>
      <c r="O559" s="214"/>
      <c r="P559" s="214"/>
      <c r="Q559" s="214"/>
      <c r="R559" s="214"/>
      <c r="S559" s="214"/>
      <c r="T559" s="215"/>
      <c r="AT559" s="209" t="s">
        <v>163</v>
      </c>
      <c r="AU559" s="209" t="s">
        <v>89</v>
      </c>
      <c r="AV559" s="13" t="s">
        <v>89</v>
      </c>
      <c r="AW559" s="13" t="s">
        <v>42</v>
      </c>
      <c r="AX559" s="13" t="s">
        <v>82</v>
      </c>
      <c r="AY559" s="209" t="s">
        <v>152</v>
      </c>
    </row>
    <row r="560" spans="2:51" s="12" customFormat="1">
      <c r="B560" s="200"/>
      <c r="D560" s="196" t="s">
        <v>163</v>
      </c>
      <c r="E560" s="201" t="s">
        <v>5</v>
      </c>
      <c r="F560" s="202" t="s">
        <v>1692</v>
      </c>
      <c r="H560" s="203" t="s">
        <v>5</v>
      </c>
      <c r="I560" s="204"/>
      <c r="L560" s="200"/>
      <c r="M560" s="205"/>
      <c r="N560" s="206"/>
      <c r="O560" s="206"/>
      <c r="P560" s="206"/>
      <c r="Q560" s="206"/>
      <c r="R560" s="206"/>
      <c r="S560" s="206"/>
      <c r="T560" s="207"/>
      <c r="AT560" s="203" t="s">
        <v>163</v>
      </c>
      <c r="AU560" s="203" t="s">
        <v>89</v>
      </c>
      <c r="AV560" s="12" t="s">
        <v>45</v>
      </c>
      <c r="AW560" s="12" t="s">
        <v>42</v>
      </c>
      <c r="AX560" s="12" t="s">
        <v>82</v>
      </c>
      <c r="AY560" s="203" t="s">
        <v>152</v>
      </c>
    </row>
    <row r="561" spans="2:51" s="13" customFormat="1">
      <c r="B561" s="208"/>
      <c r="D561" s="196" t="s">
        <v>163</v>
      </c>
      <c r="E561" s="209" t="s">
        <v>5</v>
      </c>
      <c r="F561" s="210" t="s">
        <v>1693</v>
      </c>
      <c r="H561" s="211">
        <v>60.45</v>
      </c>
      <c r="I561" s="212"/>
      <c r="L561" s="208"/>
      <c r="M561" s="213"/>
      <c r="N561" s="214"/>
      <c r="O561" s="214"/>
      <c r="P561" s="214"/>
      <c r="Q561" s="214"/>
      <c r="R561" s="214"/>
      <c r="S561" s="214"/>
      <c r="T561" s="215"/>
      <c r="AT561" s="209" t="s">
        <v>163</v>
      </c>
      <c r="AU561" s="209" t="s">
        <v>89</v>
      </c>
      <c r="AV561" s="13" t="s">
        <v>89</v>
      </c>
      <c r="AW561" s="13" t="s">
        <v>42</v>
      </c>
      <c r="AX561" s="13" t="s">
        <v>82</v>
      </c>
      <c r="AY561" s="209" t="s">
        <v>152</v>
      </c>
    </row>
    <row r="562" spans="2:51" s="13" customFormat="1">
      <c r="B562" s="208"/>
      <c r="D562" s="196" t="s">
        <v>163</v>
      </c>
      <c r="E562" s="209" t="s">
        <v>5</v>
      </c>
      <c r="F562" s="210" t="s">
        <v>1680</v>
      </c>
      <c r="H562" s="211">
        <v>-1.379</v>
      </c>
      <c r="I562" s="212"/>
      <c r="L562" s="208"/>
      <c r="M562" s="213"/>
      <c r="N562" s="214"/>
      <c r="O562" s="214"/>
      <c r="P562" s="214"/>
      <c r="Q562" s="214"/>
      <c r="R562" s="214"/>
      <c r="S562" s="214"/>
      <c r="T562" s="215"/>
      <c r="AT562" s="209" t="s">
        <v>163</v>
      </c>
      <c r="AU562" s="209" t="s">
        <v>89</v>
      </c>
      <c r="AV562" s="13" t="s">
        <v>89</v>
      </c>
      <c r="AW562" s="13" t="s">
        <v>42</v>
      </c>
      <c r="AX562" s="13" t="s">
        <v>82</v>
      </c>
      <c r="AY562" s="209" t="s">
        <v>152</v>
      </c>
    </row>
    <row r="563" spans="2:51" s="13" customFormat="1">
      <c r="B563" s="208"/>
      <c r="D563" s="196" t="s">
        <v>163</v>
      </c>
      <c r="E563" s="209" t="s">
        <v>5</v>
      </c>
      <c r="F563" s="210" t="s">
        <v>1681</v>
      </c>
      <c r="H563" s="211">
        <v>-3.1520000000000001</v>
      </c>
      <c r="I563" s="212"/>
      <c r="L563" s="208"/>
      <c r="M563" s="213"/>
      <c r="N563" s="214"/>
      <c r="O563" s="214"/>
      <c r="P563" s="214"/>
      <c r="Q563" s="214"/>
      <c r="R563" s="214"/>
      <c r="S563" s="214"/>
      <c r="T563" s="215"/>
      <c r="AT563" s="209" t="s">
        <v>163</v>
      </c>
      <c r="AU563" s="209" t="s">
        <v>89</v>
      </c>
      <c r="AV563" s="13" t="s">
        <v>89</v>
      </c>
      <c r="AW563" s="13" t="s">
        <v>42</v>
      </c>
      <c r="AX563" s="13" t="s">
        <v>82</v>
      </c>
      <c r="AY563" s="209" t="s">
        <v>152</v>
      </c>
    </row>
    <row r="564" spans="2:51" s="12" customFormat="1">
      <c r="B564" s="200"/>
      <c r="D564" s="196" t="s">
        <v>163</v>
      </c>
      <c r="E564" s="201" t="s">
        <v>5</v>
      </c>
      <c r="F564" s="202" t="s">
        <v>1694</v>
      </c>
      <c r="H564" s="203" t="s">
        <v>5</v>
      </c>
      <c r="I564" s="204"/>
      <c r="L564" s="200"/>
      <c r="M564" s="205"/>
      <c r="N564" s="206"/>
      <c r="O564" s="206"/>
      <c r="P564" s="206"/>
      <c r="Q564" s="206"/>
      <c r="R564" s="206"/>
      <c r="S564" s="206"/>
      <c r="T564" s="207"/>
      <c r="AT564" s="203" t="s">
        <v>163</v>
      </c>
      <c r="AU564" s="203" t="s">
        <v>89</v>
      </c>
      <c r="AV564" s="12" t="s">
        <v>45</v>
      </c>
      <c r="AW564" s="12" t="s">
        <v>42</v>
      </c>
      <c r="AX564" s="12" t="s">
        <v>82</v>
      </c>
      <c r="AY564" s="203" t="s">
        <v>152</v>
      </c>
    </row>
    <row r="565" spans="2:51" s="13" customFormat="1">
      <c r="B565" s="208"/>
      <c r="D565" s="196" t="s">
        <v>163</v>
      </c>
      <c r="E565" s="209" t="s">
        <v>5</v>
      </c>
      <c r="F565" s="210" t="s">
        <v>1695</v>
      </c>
      <c r="H565" s="211">
        <v>41.825000000000003</v>
      </c>
      <c r="I565" s="212"/>
      <c r="L565" s="208"/>
      <c r="M565" s="213"/>
      <c r="N565" s="214"/>
      <c r="O565" s="214"/>
      <c r="P565" s="214"/>
      <c r="Q565" s="214"/>
      <c r="R565" s="214"/>
      <c r="S565" s="214"/>
      <c r="T565" s="215"/>
      <c r="AT565" s="209" t="s">
        <v>163</v>
      </c>
      <c r="AU565" s="209" t="s">
        <v>89</v>
      </c>
      <c r="AV565" s="13" t="s">
        <v>89</v>
      </c>
      <c r="AW565" s="13" t="s">
        <v>42</v>
      </c>
      <c r="AX565" s="13" t="s">
        <v>82</v>
      </c>
      <c r="AY565" s="209" t="s">
        <v>152</v>
      </c>
    </row>
    <row r="566" spans="2:51" s="13" customFormat="1">
      <c r="B566" s="208"/>
      <c r="D566" s="196" t="s">
        <v>163</v>
      </c>
      <c r="E566" s="209" t="s">
        <v>5</v>
      </c>
      <c r="F566" s="210" t="s">
        <v>1696</v>
      </c>
      <c r="H566" s="211">
        <v>-5.7130000000000001</v>
      </c>
      <c r="I566" s="212"/>
      <c r="L566" s="208"/>
      <c r="M566" s="213"/>
      <c r="N566" s="214"/>
      <c r="O566" s="214"/>
      <c r="P566" s="214"/>
      <c r="Q566" s="214"/>
      <c r="R566" s="214"/>
      <c r="S566" s="214"/>
      <c r="T566" s="215"/>
      <c r="AT566" s="209" t="s">
        <v>163</v>
      </c>
      <c r="AU566" s="209" t="s">
        <v>89</v>
      </c>
      <c r="AV566" s="13" t="s">
        <v>89</v>
      </c>
      <c r="AW566" s="13" t="s">
        <v>42</v>
      </c>
      <c r="AX566" s="13" t="s">
        <v>82</v>
      </c>
      <c r="AY566" s="209" t="s">
        <v>152</v>
      </c>
    </row>
    <row r="567" spans="2:51" s="13" customFormat="1">
      <c r="B567" s="208"/>
      <c r="D567" s="196" t="s">
        <v>163</v>
      </c>
      <c r="E567" s="209" t="s">
        <v>5</v>
      </c>
      <c r="F567" s="210" t="s">
        <v>702</v>
      </c>
      <c r="H567" s="211">
        <v>-1.5760000000000001</v>
      </c>
      <c r="I567" s="212"/>
      <c r="L567" s="208"/>
      <c r="M567" s="213"/>
      <c r="N567" s="214"/>
      <c r="O567" s="214"/>
      <c r="P567" s="214"/>
      <c r="Q567" s="214"/>
      <c r="R567" s="214"/>
      <c r="S567" s="214"/>
      <c r="T567" s="215"/>
      <c r="AT567" s="209" t="s">
        <v>163</v>
      </c>
      <c r="AU567" s="209" t="s">
        <v>89</v>
      </c>
      <c r="AV567" s="13" t="s">
        <v>89</v>
      </c>
      <c r="AW567" s="13" t="s">
        <v>42</v>
      </c>
      <c r="AX567" s="13" t="s">
        <v>82</v>
      </c>
      <c r="AY567" s="209" t="s">
        <v>152</v>
      </c>
    </row>
    <row r="568" spans="2:51" s="13" customFormat="1">
      <c r="B568" s="208"/>
      <c r="D568" s="196" t="s">
        <v>163</v>
      </c>
      <c r="E568" s="209" t="s">
        <v>5</v>
      </c>
      <c r="F568" s="210" t="s">
        <v>303</v>
      </c>
      <c r="H568" s="211">
        <v>-1.7729999999999999</v>
      </c>
      <c r="I568" s="212"/>
      <c r="L568" s="208"/>
      <c r="M568" s="213"/>
      <c r="N568" s="214"/>
      <c r="O568" s="214"/>
      <c r="P568" s="214"/>
      <c r="Q568" s="214"/>
      <c r="R568" s="214"/>
      <c r="S568" s="214"/>
      <c r="T568" s="215"/>
      <c r="AT568" s="209" t="s">
        <v>163</v>
      </c>
      <c r="AU568" s="209" t="s">
        <v>89</v>
      </c>
      <c r="AV568" s="13" t="s">
        <v>89</v>
      </c>
      <c r="AW568" s="13" t="s">
        <v>42</v>
      </c>
      <c r="AX568" s="13" t="s">
        <v>82</v>
      </c>
      <c r="AY568" s="209" t="s">
        <v>152</v>
      </c>
    </row>
    <row r="569" spans="2:51" s="12" customFormat="1">
      <c r="B569" s="200"/>
      <c r="D569" s="196" t="s">
        <v>163</v>
      </c>
      <c r="E569" s="201" t="s">
        <v>5</v>
      </c>
      <c r="F569" s="202" t="s">
        <v>1697</v>
      </c>
      <c r="H569" s="203" t="s">
        <v>5</v>
      </c>
      <c r="I569" s="204"/>
      <c r="L569" s="200"/>
      <c r="M569" s="205"/>
      <c r="N569" s="206"/>
      <c r="O569" s="206"/>
      <c r="P569" s="206"/>
      <c r="Q569" s="206"/>
      <c r="R569" s="206"/>
      <c r="S569" s="206"/>
      <c r="T569" s="207"/>
      <c r="AT569" s="203" t="s">
        <v>163</v>
      </c>
      <c r="AU569" s="203" t="s">
        <v>89</v>
      </c>
      <c r="AV569" s="12" t="s">
        <v>45</v>
      </c>
      <c r="AW569" s="12" t="s">
        <v>42</v>
      </c>
      <c r="AX569" s="12" t="s">
        <v>82</v>
      </c>
      <c r="AY569" s="203" t="s">
        <v>152</v>
      </c>
    </row>
    <row r="570" spans="2:51" s="13" customFormat="1">
      <c r="B570" s="208"/>
      <c r="D570" s="196" t="s">
        <v>163</v>
      </c>
      <c r="E570" s="209" t="s">
        <v>5</v>
      </c>
      <c r="F570" s="210" t="s">
        <v>1698</v>
      </c>
      <c r="H570" s="211">
        <v>1.56</v>
      </c>
      <c r="I570" s="212"/>
      <c r="L570" s="208"/>
      <c r="M570" s="213"/>
      <c r="N570" s="214"/>
      <c r="O570" s="214"/>
      <c r="P570" s="214"/>
      <c r="Q570" s="214"/>
      <c r="R570" s="214"/>
      <c r="S570" s="214"/>
      <c r="T570" s="215"/>
      <c r="AT570" s="209" t="s">
        <v>163</v>
      </c>
      <c r="AU570" s="209" t="s">
        <v>89</v>
      </c>
      <c r="AV570" s="13" t="s">
        <v>89</v>
      </c>
      <c r="AW570" s="13" t="s">
        <v>42</v>
      </c>
      <c r="AX570" s="13" t="s">
        <v>82</v>
      </c>
      <c r="AY570" s="209" t="s">
        <v>152</v>
      </c>
    </row>
    <row r="571" spans="2:51" s="13" customFormat="1">
      <c r="B571" s="208"/>
      <c r="D571" s="196" t="s">
        <v>163</v>
      </c>
      <c r="E571" s="209" t="s">
        <v>5</v>
      </c>
      <c r="F571" s="210" t="s">
        <v>1699</v>
      </c>
      <c r="H571" s="211">
        <v>15.906000000000001</v>
      </c>
      <c r="I571" s="212"/>
      <c r="L571" s="208"/>
      <c r="M571" s="213"/>
      <c r="N571" s="214"/>
      <c r="O571" s="214"/>
      <c r="P571" s="214"/>
      <c r="Q571" s="214"/>
      <c r="R571" s="214"/>
      <c r="S571" s="214"/>
      <c r="T571" s="215"/>
      <c r="AT571" s="209" t="s">
        <v>163</v>
      </c>
      <c r="AU571" s="209" t="s">
        <v>89</v>
      </c>
      <c r="AV571" s="13" t="s">
        <v>89</v>
      </c>
      <c r="AW571" s="13" t="s">
        <v>42</v>
      </c>
      <c r="AX571" s="13" t="s">
        <v>82</v>
      </c>
      <c r="AY571" s="209" t="s">
        <v>152</v>
      </c>
    </row>
    <row r="572" spans="2:51" s="12" customFormat="1">
      <c r="B572" s="200"/>
      <c r="D572" s="196" t="s">
        <v>163</v>
      </c>
      <c r="E572" s="201" t="s">
        <v>5</v>
      </c>
      <c r="F572" s="202" t="s">
        <v>1700</v>
      </c>
      <c r="H572" s="203" t="s">
        <v>5</v>
      </c>
      <c r="I572" s="204"/>
      <c r="L572" s="200"/>
      <c r="M572" s="205"/>
      <c r="N572" s="206"/>
      <c r="O572" s="206"/>
      <c r="P572" s="206"/>
      <c r="Q572" s="206"/>
      <c r="R572" s="206"/>
      <c r="S572" s="206"/>
      <c r="T572" s="207"/>
      <c r="AT572" s="203" t="s">
        <v>163</v>
      </c>
      <c r="AU572" s="203" t="s">
        <v>89</v>
      </c>
      <c r="AV572" s="12" t="s">
        <v>45</v>
      </c>
      <c r="AW572" s="12" t="s">
        <v>42</v>
      </c>
      <c r="AX572" s="12" t="s">
        <v>82</v>
      </c>
      <c r="AY572" s="203" t="s">
        <v>152</v>
      </c>
    </row>
    <row r="573" spans="2:51" s="13" customFormat="1">
      <c r="B573" s="208"/>
      <c r="D573" s="196" t="s">
        <v>163</v>
      </c>
      <c r="E573" s="209" t="s">
        <v>5</v>
      </c>
      <c r="F573" s="210" t="s">
        <v>1701</v>
      </c>
      <c r="H573" s="211">
        <v>7.65</v>
      </c>
      <c r="I573" s="212"/>
      <c r="L573" s="208"/>
      <c r="M573" s="213"/>
      <c r="N573" s="214"/>
      <c r="O573" s="214"/>
      <c r="P573" s="214"/>
      <c r="Q573" s="214"/>
      <c r="R573" s="214"/>
      <c r="S573" s="214"/>
      <c r="T573" s="215"/>
      <c r="AT573" s="209" t="s">
        <v>163</v>
      </c>
      <c r="AU573" s="209" t="s">
        <v>89</v>
      </c>
      <c r="AV573" s="13" t="s">
        <v>89</v>
      </c>
      <c r="AW573" s="13" t="s">
        <v>42</v>
      </c>
      <c r="AX573" s="13" t="s">
        <v>82</v>
      </c>
      <c r="AY573" s="209" t="s">
        <v>152</v>
      </c>
    </row>
    <row r="574" spans="2:51" s="12" customFormat="1">
      <c r="B574" s="200"/>
      <c r="D574" s="196" t="s">
        <v>163</v>
      </c>
      <c r="E574" s="201" t="s">
        <v>5</v>
      </c>
      <c r="F574" s="202" t="s">
        <v>1575</v>
      </c>
      <c r="H574" s="203" t="s">
        <v>5</v>
      </c>
      <c r="I574" s="204"/>
      <c r="L574" s="200"/>
      <c r="M574" s="205"/>
      <c r="N574" s="206"/>
      <c r="O574" s="206"/>
      <c r="P574" s="206"/>
      <c r="Q574" s="206"/>
      <c r="R574" s="206"/>
      <c r="S574" s="206"/>
      <c r="T574" s="207"/>
      <c r="AT574" s="203" t="s">
        <v>163</v>
      </c>
      <c r="AU574" s="203" t="s">
        <v>89</v>
      </c>
      <c r="AV574" s="12" t="s">
        <v>45</v>
      </c>
      <c r="AW574" s="12" t="s">
        <v>42</v>
      </c>
      <c r="AX574" s="12" t="s">
        <v>82</v>
      </c>
      <c r="AY574" s="203" t="s">
        <v>152</v>
      </c>
    </row>
    <row r="575" spans="2:51" s="13" customFormat="1">
      <c r="B575" s="208"/>
      <c r="D575" s="196" t="s">
        <v>163</v>
      </c>
      <c r="E575" s="209" t="s">
        <v>5</v>
      </c>
      <c r="F575" s="210" t="s">
        <v>1702</v>
      </c>
      <c r="H575" s="211">
        <v>270.755</v>
      </c>
      <c r="I575" s="212"/>
      <c r="L575" s="208"/>
      <c r="M575" s="213"/>
      <c r="N575" s="214"/>
      <c r="O575" s="214"/>
      <c r="P575" s="214"/>
      <c r="Q575" s="214"/>
      <c r="R575" s="214"/>
      <c r="S575" s="214"/>
      <c r="T575" s="215"/>
      <c r="AT575" s="209" t="s">
        <v>163</v>
      </c>
      <c r="AU575" s="209" t="s">
        <v>89</v>
      </c>
      <c r="AV575" s="13" t="s">
        <v>89</v>
      </c>
      <c r="AW575" s="13" t="s">
        <v>42</v>
      </c>
      <c r="AX575" s="13" t="s">
        <v>82</v>
      </c>
      <c r="AY575" s="209" t="s">
        <v>152</v>
      </c>
    </row>
    <row r="576" spans="2:51" s="13" customFormat="1" ht="27">
      <c r="B576" s="208"/>
      <c r="D576" s="196" t="s">
        <v>163</v>
      </c>
      <c r="E576" s="209" t="s">
        <v>5</v>
      </c>
      <c r="F576" s="210" t="s">
        <v>1703</v>
      </c>
      <c r="H576" s="211">
        <v>66.48</v>
      </c>
      <c r="I576" s="212"/>
      <c r="L576" s="208"/>
      <c r="M576" s="213"/>
      <c r="N576" s="214"/>
      <c r="O576" s="214"/>
      <c r="P576" s="214"/>
      <c r="Q576" s="214"/>
      <c r="R576" s="214"/>
      <c r="S576" s="214"/>
      <c r="T576" s="215"/>
      <c r="AT576" s="209" t="s">
        <v>163</v>
      </c>
      <c r="AU576" s="209" t="s">
        <v>89</v>
      </c>
      <c r="AV576" s="13" t="s">
        <v>89</v>
      </c>
      <c r="AW576" s="13" t="s">
        <v>42</v>
      </c>
      <c r="AX576" s="13" t="s">
        <v>82</v>
      </c>
      <c r="AY576" s="209" t="s">
        <v>152</v>
      </c>
    </row>
    <row r="577" spans="2:65" s="13" customFormat="1" ht="27">
      <c r="B577" s="208"/>
      <c r="D577" s="196" t="s">
        <v>163</v>
      </c>
      <c r="E577" s="209" t="s">
        <v>5</v>
      </c>
      <c r="F577" s="210" t="s">
        <v>1704</v>
      </c>
      <c r="H577" s="211">
        <v>16.62</v>
      </c>
      <c r="I577" s="212"/>
      <c r="L577" s="208"/>
      <c r="M577" s="213"/>
      <c r="N577" s="214"/>
      <c r="O577" s="214"/>
      <c r="P577" s="214"/>
      <c r="Q577" s="214"/>
      <c r="R577" s="214"/>
      <c r="S577" s="214"/>
      <c r="T577" s="215"/>
      <c r="AT577" s="209" t="s">
        <v>163</v>
      </c>
      <c r="AU577" s="209" t="s">
        <v>89</v>
      </c>
      <c r="AV577" s="13" t="s">
        <v>89</v>
      </c>
      <c r="AW577" s="13" t="s">
        <v>42</v>
      </c>
      <c r="AX577" s="13" t="s">
        <v>82</v>
      </c>
      <c r="AY577" s="209" t="s">
        <v>152</v>
      </c>
    </row>
    <row r="578" spans="2:65" s="12" customFormat="1">
      <c r="B578" s="200"/>
      <c r="D578" s="196" t="s">
        <v>163</v>
      </c>
      <c r="E578" s="201" t="s">
        <v>5</v>
      </c>
      <c r="F578" s="202" t="s">
        <v>1614</v>
      </c>
      <c r="H578" s="203" t="s">
        <v>5</v>
      </c>
      <c r="I578" s="204"/>
      <c r="L578" s="200"/>
      <c r="M578" s="205"/>
      <c r="N578" s="206"/>
      <c r="O578" s="206"/>
      <c r="P578" s="206"/>
      <c r="Q578" s="206"/>
      <c r="R578" s="206"/>
      <c r="S578" s="206"/>
      <c r="T578" s="207"/>
      <c r="AT578" s="203" t="s">
        <v>163</v>
      </c>
      <c r="AU578" s="203" t="s">
        <v>89</v>
      </c>
      <c r="AV578" s="12" t="s">
        <v>45</v>
      </c>
      <c r="AW578" s="12" t="s">
        <v>42</v>
      </c>
      <c r="AX578" s="12" t="s">
        <v>82</v>
      </c>
      <c r="AY578" s="203" t="s">
        <v>152</v>
      </c>
    </row>
    <row r="579" spans="2:65" s="13" customFormat="1">
      <c r="B579" s="208"/>
      <c r="D579" s="196" t="s">
        <v>163</v>
      </c>
      <c r="E579" s="209" t="s">
        <v>5</v>
      </c>
      <c r="F579" s="210" t="s">
        <v>1705</v>
      </c>
      <c r="H579" s="211">
        <v>112.56</v>
      </c>
      <c r="I579" s="212"/>
      <c r="L579" s="208"/>
      <c r="M579" s="213"/>
      <c r="N579" s="214"/>
      <c r="O579" s="214"/>
      <c r="P579" s="214"/>
      <c r="Q579" s="214"/>
      <c r="R579" s="214"/>
      <c r="S579" s="214"/>
      <c r="T579" s="215"/>
      <c r="AT579" s="209" t="s">
        <v>163</v>
      </c>
      <c r="AU579" s="209" t="s">
        <v>89</v>
      </c>
      <c r="AV579" s="13" t="s">
        <v>89</v>
      </c>
      <c r="AW579" s="13" t="s">
        <v>42</v>
      </c>
      <c r="AX579" s="13" t="s">
        <v>82</v>
      </c>
      <c r="AY579" s="209" t="s">
        <v>152</v>
      </c>
    </row>
    <row r="580" spans="2:65" s="13" customFormat="1">
      <c r="B580" s="208"/>
      <c r="D580" s="196" t="s">
        <v>163</v>
      </c>
      <c r="E580" s="209" t="s">
        <v>5</v>
      </c>
      <c r="F580" s="210" t="s">
        <v>1706</v>
      </c>
      <c r="H580" s="211">
        <v>171.6</v>
      </c>
      <c r="I580" s="212"/>
      <c r="L580" s="208"/>
      <c r="M580" s="213"/>
      <c r="N580" s="214"/>
      <c r="O580" s="214"/>
      <c r="P580" s="214"/>
      <c r="Q580" s="214"/>
      <c r="R580" s="214"/>
      <c r="S580" s="214"/>
      <c r="T580" s="215"/>
      <c r="AT580" s="209" t="s">
        <v>163</v>
      </c>
      <c r="AU580" s="209" t="s">
        <v>89</v>
      </c>
      <c r="AV580" s="13" t="s">
        <v>89</v>
      </c>
      <c r="AW580" s="13" t="s">
        <v>42</v>
      </c>
      <c r="AX580" s="13" t="s">
        <v>82</v>
      </c>
      <c r="AY580" s="209" t="s">
        <v>152</v>
      </c>
    </row>
    <row r="581" spans="2:65" s="12" customFormat="1">
      <c r="B581" s="200"/>
      <c r="D581" s="196" t="s">
        <v>163</v>
      </c>
      <c r="E581" s="201" t="s">
        <v>5</v>
      </c>
      <c r="F581" s="202" t="s">
        <v>1707</v>
      </c>
      <c r="H581" s="203" t="s">
        <v>5</v>
      </c>
      <c r="I581" s="204"/>
      <c r="L581" s="200"/>
      <c r="M581" s="205"/>
      <c r="N581" s="206"/>
      <c r="O581" s="206"/>
      <c r="P581" s="206"/>
      <c r="Q581" s="206"/>
      <c r="R581" s="206"/>
      <c r="S581" s="206"/>
      <c r="T581" s="207"/>
      <c r="AT581" s="203" t="s">
        <v>163</v>
      </c>
      <c r="AU581" s="203" t="s">
        <v>89</v>
      </c>
      <c r="AV581" s="12" t="s">
        <v>45</v>
      </c>
      <c r="AW581" s="12" t="s">
        <v>42</v>
      </c>
      <c r="AX581" s="12" t="s">
        <v>82</v>
      </c>
      <c r="AY581" s="203" t="s">
        <v>152</v>
      </c>
    </row>
    <row r="582" spans="2:65" s="13" customFormat="1">
      <c r="B582" s="208"/>
      <c r="D582" s="196" t="s">
        <v>163</v>
      </c>
      <c r="E582" s="209" t="s">
        <v>5</v>
      </c>
      <c r="F582" s="210" t="s">
        <v>1708</v>
      </c>
      <c r="H582" s="211">
        <v>27.103999999999999</v>
      </c>
      <c r="I582" s="212"/>
      <c r="L582" s="208"/>
      <c r="M582" s="213"/>
      <c r="N582" s="214"/>
      <c r="O582" s="214"/>
      <c r="P582" s="214"/>
      <c r="Q582" s="214"/>
      <c r="R582" s="214"/>
      <c r="S582" s="214"/>
      <c r="T582" s="215"/>
      <c r="AT582" s="209" t="s">
        <v>163</v>
      </c>
      <c r="AU582" s="209" t="s">
        <v>89</v>
      </c>
      <c r="AV582" s="13" t="s">
        <v>89</v>
      </c>
      <c r="AW582" s="13" t="s">
        <v>42</v>
      </c>
      <c r="AX582" s="13" t="s">
        <v>82</v>
      </c>
      <c r="AY582" s="209" t="s">
        <v>152</v>
      </c>
    </row>
    <row r="583" spans="2:65" s="12" customFormat="1">
      <c r="B583" s="200"/>
      <c r="D583" s="196" t="s">
        <v>163</v>
      </c>
      <c r="E583" s="201" t="s">
        <v>5</v>
      </c>
      <c r="F583" s="202" t="s">
        <v>1709</v>
      </c>
      <c r="H583" s="203" t="s">
        <v>5</v>
      </c>
      <c r="I583" s="204"/>
      <c r="L583" s="200"/>
      <c r="M583" s="205"/>
      <c r="N583" s="206"/>
      <c r="O583" s="206"/>
      <c r="P583" s="206"/>
      <c r="Q583" s="206"/>
      <c r="R583" s="206"/>
      <c r="S583" s="206"/>
      <c r="T583" s="207"/>
      <c r="AT583" s="203" t="s">
        <v>163</v>
      </c>
      <c r="AU583" s="203" t="s">
        <v>89</v>
      </c>
      <c r="AV583" s="12" t="s">
        <v>45</v>
      </c>
      <c r="AW583" s="12" t="s">
        <v>42</v>
      </c>
      <c r="AX583" s="12" t="s">
        <v>82</v>
      </c>
      <c r="AY583" s="203" t="s">
        <v>152</v>
      </c>
    </row>
    <row r="584" spans="2:65" s="13" customFormat="1">
      <c r="B584" s="208"/>
      <c r="D584" s="196" t="s">
        <v>163</v>
      </c>
      <c r="E584" s="209" t="s">
        <v>5</v>
      </c>
      <c r="F584" s="210" t="s">
        <v>1710</v>
      </c>
      <c r="H584" s="211">
        <v>192.024</v>
      </c>
      <c r="I584" s="212"/>
      <c r="L584" s="208"/>
      <c r="M584" s="213"/>
      <c r="N584" s="214"/>
      <c r="O584" s="214"/>
      <c r="P584" s="214"/>
      <c r="Q584" s="214"/>
      <c r="R584" s="214"/>
      <c r="S584" s="214"/>
      <c r="T584" s="215"/>
      <c r="AT584" s="209" t="s">
        <v>163</v>
      </c>
      <c r="AU584" s="209" t="s">
        <v>89</v>
      </c>
      <c r="AV584" s="13" t="s">
        <v>89</v>
      </c>
      <c r="AW584" s="13" t="s">
        <v>42</v>
      </c>
      <c r="AX584" s="13" t="s">
        <v>82</v>
      </c>
      <c r="AY584" s="209" t="s">
        <v>152</v>
      </c>
    </row>
    <row r="585" spans="2:65" s="14" customFormat="1">
      <c r="B585" s="216"/>
      <c r="D585" s="196" t="s">
        <v>163</v>
      </c>
      <c r="E585" s="217" t="s">
        <v>5</v>
      </c>
      <c r="F585" s="218" t="s">
        <v>1711</v>
      </c>
      <c r="H585" s="219">
        <v>1472.1859999999999</v>
      </c>
      <c r="I585" s="220"/>
      <c r="L585" s="216"/>
      <c r="M585" s="221"/>
      <c r="N585" s="222"/>
      <c r="O585" s="222"/>
      <c r="P585" s="222"/>
      <c r="Q585" s="222"/>
      <c r="R585" s="222"/>
      <c r="S585" s="222"/>
      <c r="T585" s="223"/>
      <c r="AT585" s="217" t="s">
        <v>163</v>
      </c>
      <c r="AU585" s="217" t="s">
        <v>89</v>
      </c>
      <c r="AV585" s="14" t="s">
        <v>169</v>
      </c>
      <c r="AW585" s="14" t="s">
        <v>42</v>
      </c>
      <c r="AX585" s="14" t="s">
        <v>82</v>
      </c>
      <c r="AY585" s="217" t="s">
        <v>152</v>
      </c>
    </row>
    <row r="586" spans="2:65" s="15" customFormat="1">
      <c r="B586" s="224"/>
      <c r="D586" s="225" t="s">
        <v>163</v>
      </c>
      <c r="E586" s="226" t="s">
        <v>5</v>
      </c>
      <c r="F586" s="227" t="s">
        <v>170</v>
      </c>
      <c r="H586" s="228">
        <v>1533.038</v>
      </c>
      <c r="I586" s="229"/>
      <c r="L586" s="224"/>
      <c r="M586" s="230"/>
      <c r="N586" s="231"/>
      <c r="O586" s="231"/>
      <c r="P586" s="231"/>
      <c r="Q586" s="231"/>
      <c r="R586" s="231"/>
      <c r="S586" s="231"/>
      <c r="T586" s="232"/>
      <c r="AT586" s="233" t="s">
        <v>163</v>
      </c>
      <c r="AU586" s="233" t="s">
        <v>89</v>
      </c>
      <c r="AV586" s="15" t="s">
        <v>159</v>
      </c>
      <c r="AW586" s="15" t="s">
        <v>42</v>
      </c>
      <c r="AX586" s="15" t="s">
        <v>45</v>
      </c>
      <c r="AY586" s="233" t="s">
        <v>152</v>
      </c>
    </row>
    <row r="587" spans="2:65" s="1" customFormat="1" ht="22.5" customHeight="1">
      <c r="B587" s="183"/>
      <c r="C587" s="184" t="s">
        <v>337</v>
      </c>
      <c r="D587" s="184" t="s">
        <v>154</v>
      </c>
      <c r="E587" s="185" t="s">
        <v>1762</v>
      </c>
      <c r="F587" s="186" t="s">
        <v>1763</v>
      </c>
      <c r="G587" s="187" t="s">
        <v>247</v>
      </c>
      <c r="H587" s="188">
        <v>41.2</v>
      </c>
      <c r="I587" s="189"/>
      <c r="J587" s="190">
        <f>ROUND(I587*H587,2)</f>
        <v>0</v>
      </c>
      <c r="K587" s="186" t="s">
        <v>158</v>
      </c>
      <c r="L587" s="43"/>
      <c r="M587" s="191" t="s">
        <v>5</v>
      </c>
      <c r="N587" s="192" t="s">
        <v>53</v>
      </c>
      <c r="O587" s="44"/>
      <c r="P587" s="193">
        <f>O587*H587</f>
        <v>0</v>
      </c>
      <c r="Q587" s="193">
        <v>3.8899999999999997E-2</v>
      </c>
      <c r="R587" s="193">
        <f>Q587*H587</f>
        <v>1.6026799999999999</v>
      </c>
      <c r="S587" s="193">
        <v>0</v>
      </c>
      <c r="T587" s="194">
        <f>S587*H587</f>
        <v>0</v>
      </c>
      <c r="AR587" s="25" t="s">
        <v>159</v>
      </c>
      <c r="AT587" s="25" t="s">
        <v>154</v>
      </c>
      <c r="AU587" s="25" t="s">
        <v>89</v>
      </c>
      <c r="AY587" s="25" t="s">
        <v>152</v>
      </c>
      <c r="BE587" s="195">
        <f>IF(N587="základní",J587,0)</f>
        <v>0</v>
      </c>
      <c r="BF587" s="195">
        <f>IF(N587="snížená",J587,0)</f>
        <v>0</v>
      </c>
      <c r="BG587" s="195">
        <f>IF(N587="zákl. přenesená",J587,0)</f>
        <v>0</v>
      </c>
      <c r="BH587" s="195">
        <f>IF(N587="sníž. přenesená",J587,0)</f>
        <v>0</v>
      </c>
      <c r="BI587" s="195">
        <f>IF(N587="nulová",J587,0)</f>
        <v>0</v>
      </c>
      <c r="BJ587" s="25" t="s">
        <v>45</v>
      </c>
      <c r="BK587" s="195">
        <f>ROUND(I587*H587,2)</f>
        <v>0</v>
      </c>
      <c r="BL587" s="25" t="s">
        <v>159</v>
      </c>
      <c r="BM587" s="25" t="s">
        <v>1764</v>
      </c>
    </row>
    <row r="588" spans="2:65" s="1" customFormat="1" ht="40.5">
      <c r="B588" s="43"/>
      <c r="D588" s="196" t="s">
        <v>161</v>
      </c>
      <c r="F588" s="197" t="s">
        <v>1756</v>
      </c>
      <c r="I588" s="198"/>
      <c r="L588" s="43"/>
      <c r="M588" s="199"/>
      <c r="N588" s="44"/>
      <c r="O588" s="44"/>
      <c r="P588" s="44"/>
      <c r="Q588" s="44"/>
      <c r="R588" s="44"/>
      <c r="S588" s="44"/>
      <c r="T588" s="72"/>
      <c r="AT588" s="25" t="s">
        <v>161</v>
      </c>
      <c r="AU588" s="25" t="s">
        <v>89</v>
      </c>
    </row>
    <row r="589" spans="2:65" s="12" customFormat="1">
      <c r="B589" s="200"/>
      <c r="D589" s="196" t="s">
        <v>163</v>
      </c>
      <c r="E589" s="201" t="s">
        <v>5</v>
      </c>
      <c r="F589" s="202" t="s">
        <v>540</v>
      </c>
      <c r="H589" s="203" t="s">
        <v>5</v>
      </c>
      <c r="I589" s="204"/>
      <c r="L589" s="200"/>
      <c r="M589" s="205"/>
      <c r="N589" s="206"/>
      <c r="O589" s="206"/>
      <c r="P589" s="206"/>
      <c r="Q589" s="206"/>
      <c r="R589" s="206"/>
      <c r="S589" s="206"/>
      <c r="T589" s="207"/>
      <c r="AT589" s="203" t="s">
        <v>163</v>
      </c>
      <c r="AU589" s="203" t="s">
        <v>89</v>
      </c>
      <c r="AV589" s="12" t="s">
        <v>45</v>
      </c>
      <c r="AW589" s="12" t="s">
        <v>42</v>
      </c>
      <c r="AX589" s="12" t="s">
        <v>82</v>
      </c>
      <c r="AY589" s="203" t="s">
        <v>152</v>
      </c>
    </row>
    <row r="590" spans="2:65" s="12" customFormat="1">
      <c r="B590" s="200"/>
      <c r="D590" s="196" t="s">
        <v>163</v>
      </c>
      <c r="E590" s="201" t="s">
        <v>5</v>
      </c>
      <c r="F590" s="202" t="s">
        <v>1757</v>
      </c>
      <c r="H590" s="203" t="s">
        <v>5</v>
      </c>
      <c r="I590" s="204"/>
      <c r="L590" s="200"/>
      <c r="M590" s="205"/>
      <c r="N590" s="206"/>
      <c r="O590" s="206"/>
      <c r="P590" s="206"/>
      <c r="Q590" s="206"/>
      <c r="R590" s="206"/>
      <c r="S590" s="206"/>
      <c r="T590" s="207"/>
      <c r="AT590" s="203" t="s">
        <v>163</v>
      </c>
      <c r="AU590" s="203" t="s">
        <v>89</v>
      </c>
      <c r="AV590" s="12" t="s">
        <v>45</v>
      </c>
      <c r="AW590" s="12" t="s">
        <v>42</v>
      </c>
      <c r="AX590" s="12" t="s">
        <v>82</v>
      </c>
      <c r="AY590" s="203" t="s">
        <v>152</v>
      </c>
    </row>
    <row r="591" spans="2:65" s="12" customFormat="1">
      <c r="B591" s="200"/>
      <c r="D591" s="196" t="s">
        <v>163</v>
      </c>
      <c r="E591" s="201" t="s">
        <v>5</v>
      </c>
      <c r="F591" s="202" t="s">
        <v>1575</v>
      </c>
      <c r="H591" s="203" t="s">
        <v>5</v>
      </c>
      <c r="I591" s="204"/>
      <c r="L591" s="200"/>
      <c r="M591" s="205"/>
      <c r="N591" s="206"/>
      <c r="O591" s="206"/>
      <c r="P591" s="206"/>
      <c r="Q591" s="206"/>
      <c r="R591" s="206"/>
      <c r="S591" s="206"/>
      <c r="T591" s="207"/>
      <c r="AT591" s="203" t="s">
        <v>163</v>
      </c>
      <c r="AU591" s="203" t="s">
        <v>89</v>
      </c>
      <c r="AV591" s="12" t="s">
        <v>45</v>
      </c>
      <c r="AW591" s="12" t="s">
        <v>42</v>
      </c>
      <c r="AX591" s="12" t="s">
        <v>82</v>
      </c>
      <c r="AY591" s="203" t="s">
        <v>152</v>
      </c>
    </row>
    <row r="592" spans="2:65" s="13" customFormat="1">
      <c r="B592" s="208"/>
      <c r="D592" s="196" t="s">
        <v>163</v>
      </c>
      <c r="E592" s="209" t="s">
        <v>5</v>
      </c>
      <c r="F592" s="210" t="s">
        <v>1765</v>
      </c>
      <c r="H592" s="211">
        <v>11.8</v>
      </c>
      <c r="I592" s="212"/>
      <c r="L592" s="208"/>
      <c r="M592" s="213"/>
      <c r="N592" s="214"/>
      <c r="O592" s="214"/>
      <c r="P592" s="214"/>
      <c r="Q592" s="214"/>
      <c r="R592" s="214"/>
      <c r="S592" s="214"/>
      <c r="T592" s="215"/>
      <c r="AT592" s="209" t="s">
        <v>163</v>
      </c>
      <c r="AU592" s="209" t="s">
        <v>89</v>
      </c>
      <c r="AV592" s="13" t="s">
        <v>89</v>
      </c>
      <c r="AW592" s="13" t="s">
        <v>42</v>
      </c>
      <c r="AX592" s="13" t="s">
        <v>82</v>
      </c>
      <c r="AY592" s="209" t="s">
        <v>152</v>
      </c>
    </row>
    <row r="593" spans="2:65" s="13" customFormat="1">
      <c r="B593" s="208"/>
      <c r="D593" s="196" t="s">
        <v>163</v>
      </c>
      <c r="E593" s="209" t="s">
        <v>5</v>
      </c>
      <c r="F593" s="210" t="s">
        <v>1766</v>
      </c>
      <c r="H593" s="211">
        <v>7.8</v>
      </c>
      <c r="I593" s="212"/>
      <c r="L593" s="208"/>
      <c r="M593" s="213"/>
      <c r="N593" s="214"/>
      <c r="O593" s="214"/>
      <c r="P593" s="214"/>
      <c r="Q593" s="214"/>
      <c r="R593" s="214"/>
      <c r="S593" s="214"/>
      <c r="T593" s="215"/>
      <c r="AT593" s="209" t="s">
        <v>163</v>
      </c>
      <c r="AU593" s="209" t="s">
        <v>89</v>
      </c>
      <c r="AV593" s="13" t="s">
        <v>89</v>
      </c>
      <c r="AW593" s="13" t="s">
        <v>42</v>
      </c>
      <c r="AX593" s="13" t="s">
        <v>82</v>
      </c>
      <c r="AY593" s="209" t="s">
        <v>152</v>
      </c>
    </row>
    <row r="594" spans="2:65" s="13" customFormat="1">
      <c r="B594" s="208"/>
      <c r="D594" s="196" t="s">
        <v>163</v>
      </c>
      <c r="E594" s="209" t="s">
        <v>5</v>
      </c>
      <c r="F594" s="210" t="s">
        <v>1767</v>
      </c>
      <c r="H594" s="211">
        <v>7.2</v>
      </c>
      <c r="I594" s="212"/>
      <c r="L594" s="208"/>
      <c r="M594" s="213"/>
      <c r="N594" s="214"/>
      <c r="O594" s="214"/>
      <c r="P594" s="214"/>
      <c r="Q594" s="214"/>
      <c r="R594" s="214"/>
      <c r="S594" s="214"/>
      <c r="T594" s="215"/>
      <c r="AT594" s="209" t="s">
        <v>163</v>
      </c>
      <c r="AU594" s="209" t="s">
        <v>89</v>
      </c>
      <c r="AV594" s="13" t="s">
        <v>89</v>
      </c>
      <c r="AW594" s="13" t="s">
        <v>42</v>
      </c>
      <c r="AX594" s="13" t="s">
        <v>82</v>
      </c>
      <c r="AY594" s="209" t="s">
        <v>152</v>
      </c>
    </row>
    <row r="595" spans="2:65" s="13" customFormat="1">
      <c r="B595" s="208"/>
      <c r="D595" s="196" t="s">
        <v>163</v>
      </c>
      <c r="E595" s="209" t="s">
        <v>5</v>
      </c>
      <c r="F595" s="210" t="s">
        <v>1768</v>
      </c>
      <c r="H595" s="211">
        <v>6.6</v>
      </c>
      <c r="I595" s="212"/>
      <c r="L595" s="208"/>
      <c r="M595" s="213"/>
      <c r="N595" s="214"/>
      <c r="O595" s="214"/>
      <c r="P595" s="214"/>
      <c r="Q595" s="214"/>
      <c r="R595" s="214"/>
      <c r="S595" s="214"/>
      <c r="T595" s="215"/>
      <c r="AT595" s="209" t="s">
        <v>163</v>
      </c>
      <c r="AU595" s="209" t="s">
        <v>89</v>
      </c>
      <c r="AV595" s="13" t="s">
        <v>89</v>
      </c>
      <c r="AW595" s="13" t="s">
        <v>42</v>
      </c>
      <c r="AX595" s="13" t="s">
        <v>82</v>
      </c>
      <c r="AY595" s="209" t="s">
        <v>152</v>
      </c>
    </row>
    <row r="596" spans="2:65" s="13" customFormat="1">
      <c r="B596" s="208"/>
      <c r="D596" s="196" t="s">
        <v>163</v>
      </c>
      <c r="E596" s="209" t="s">
        <v>5</v>
      </c>
      <c r="F596" s="210" t="s">
        <v>1769</v>
      </c>
      <c r="H596" s="211">
        <v>7.8</v>
      </c>
      <c r="I596" s="212"/>
      <c r="L596" s="208"/>
      <c r="M596" s="213"/>
      <c r="N596" s="214"/>
      <c r="O596" s="214"/>
      <c r="P596" s="214"/>
      <c r="Q596" s="214"/>
      <c r="R596" s="214"/>
      <c r="S596" s="214"/>
      <c r="T596" s="215"/>
      <c r="AT596" s="209" t="s">
        <v>163</v>
      </c>
      <c r="AU596" s="209" t="s">
        <v>89</v>
      </c>
      <c r="AV596" s="13" t="s">
        <v>89</v>
      </c>
      <c r="AW596" s="13" t="s">
        <v>42</v>
      </c>
      <c r="AX596" s="13" t="s">
        <v>82</v>
      </c>
      <c r="AY596" s="209" t="s">
        <v>152</v>
      </c>
    </row>
    <row r="597" spans="2:65" s="15" customFormat="1">
      <c r="B597" s="224"/>
      <c r="D597" s="225" t="s">
        <v>163</v>
      </c>
      <c r="E597" s="226" t="s">
        <v>5</v>
      </c>
      <c r="F597" s="227" t="s">
        <v>170</v>
      </c>
      <c r="H597" s="228">
        <v>41.2</v>
      </c>
      <c r="I597" s="229"/>
      <c r="L597" s="224"/>
      <c r="M597" s="230"/>
      <c r="N597" s="231"/>
      <c r="O597" s="231"/>
      <c r="P597" s="231"/>
      <c r="Q597" s="231"/>
      <c r="R597" s="231"/>
      <c r="S597" s="231"/>
      <c r="T597" s="232"/>
      <c r="AT597" s="233" t="s">
        <v>163</v>
      </c>
      <c r="AU597" s="233" t="s">
        <v>89</v>
      </c>
      <c r="AV597" s="15" t="s">
        <v>159</v>
      </c>
      <c r="AW597" s="15" t="s">
        <v>42</v>
      </c>
      <c r="AX597" s="15" t="s">
        <v>45</v>
      </c>
      <c r="AY597" s="233" t="s">
        <v>152</v>
      </c>
    </row>
    <row r="598" spans="2:65" s="1" customFormat="1" ht="31.5" customHeight="1">
      <c r="B598" s="183"/>
      <c r="C598" s="184" t="s">
        <v>343</v>
      </c>
      <c r="D598" s="184" t="s">
        <v>154</v>
      </c>
      <c r="E598" s="185" t="s">
        <v>1770</v>
      </c>
      <c r="F598" s="186" t="s">
        <v>1771</v>
      </c>
      <c r="G598" s="187" t="s">
        <v>247</v>
      </c>
      <c r="H598" s="188">
        <v>2574.65</v>
      </c>
      <c r="I598" s="189"/>
      <c r="J598" s="190">
        <f>ROUND(I598*H598,2)</f>
        <v>0</v>
      </c>
      <c r="K598" s="186" t="s">
        <v>158</v>
      </c>
      <c r="L598" s="43"/>
      <c r="M598" s="191" t="s">
        <v>5</v>
      </c>
      <c r="N598" s="192" t="s">
        <v>53</v>
      </c>
      <c r="O598" s="44"/>
      <c r="P598" s="193">
        <f>O598*H598</f>
        <v>0</v>
      </c>
      <c r="Q598" s="193">
        <v>1.2E-4</v>
      </c>
      <c r="R598" s="193">
        <f>Q598*H598</f>
        <v>0.30895800000000001</v>
      </c>
      <c r="S598" s="193">
        <v>0</v>
      </c>
      <c r="T598" s="194">
        <f>S598*H598</f>
        <v>0</v>
      </c>
      <c r="AR598" s="25" t="s">
        <v>159</v>
      </c>
      <c r="AT598" s="25" t="s">
        <v>154</v>
      </c>
      <c r="AU598" s="25" t="s">
        <v>89</v>
      </c>
      <c r="AY598" s="25" t="s">
        <v>152</v>
      </c>
      <c r="BE598" s="195">
        <f>IF(N598="základní",J598,0)</f>
        <v>0</v>
      </c>
      <c r="BF598" s="195">
        <f>IF(N598="snížená",J598,0)</f>
        <v>0</v>
      </c>
      <c r="BG598" s="195">
        <f>IF(N598="zákl. přenesená",J598,0)</f>
        <v>0</v>
      </c>
      <c r="BH598" s="195">
        <f>IF(N598="sníž. přenesená",J598,0)</f>
        <v>0</v>
      </c>
      <c r="BI598" s="195">
        <f>IF(N598="nulová",J598,0)</f>
        <v>0</v>
      </c>
      <c r="BJ598" s="25" t="s">
        <v>45</v>
      </c>
      <c r="BK598" s="195">
        <f>ROUND(I598*H598,2)</f>
        <v>0</v>
      </c>
      <c r="BL598" s="25" t="s">
        <v>159</v>
      </c>
      <c r="BM598" s="25" t="s">
        <v>1772</v>
      </c>
    </row>
    <row r="599" spans="2:65" s="1" customFormat="1" ht="54">
      <c r="B599" s="43"/>
      <c r="D599" s="196" t="s">
        <v>161</v>
      </c>
      <c r="F599" s="197" t="s">
        <v>1773</v>
      </c>
      <c r="I599" s="198"/>
      <c r="L599" s="43"/>
      <c r="M599" s="199"/>
      <c r="N599" s="44"/>
      <c r="O599" s="44"/>
      <c r="P599" s="44"/>
      <c r="Q599" s="44"/>
      <c r="R599" s="44"/>
      <c r="S599" s="44"/>
      <c r="T599" s="72"/>
      <c r="AT599" s="25" t="s">
        <v>161</v>
      </c>
      <c r="AU599" s="25" t="s">
        <v>89</v>
      </c>
    </row>
    <row r="600" spans="2:65" s="12" customFormat="1">
      <c r="B600" s="200"/>
      <c r="D600" s="196" t="s">
        <v>163</v>
      </c>
      <c r="E600" s="201" t="s">
        <v>5</v>
      </c>
      <c r="F600" s="202" t="s">
        <v>540</v>
      </c>
      <c r="H600" s="203" t="s">
        <v>5</v>
      </c>
      <c r="I600" s="204"/>
      <c r="L600" s="200"/>
      <c r="M600" s="205"/>
      <c r="N600" s="206"/>
      <c r="O600" s="206"/>
      <c r="P600" s="206"/>
      <c r="Q600" s="206"/>
      <c r="R600" s="206"/>
      <c r="S600" s="206"/>
      <c r="T600" s="207"/>
      <c r="AT600" s="203" t="s">
        <v>163</v>
      </c>
      <c r="AU600" s="203" t="s">
        <v>89</v>
      </c>
      <c r="AV600" s="12" t="s">
        <v>45</v>
      </c>
      <c r="AW600" s="12" t="s">
        <v>42</v>
      </c>
      <c r="AX600" s="12" t="s">
        <v>82</v>
      </c>
      <c r="AY600" s="203" t="s">
        <v>152</v>
      </c>
    </row>
    <row r="601" spans="2:65" s="13" customFormat="1">
      <c r="B601" s="208"/>
      <c r="D601" s="196" t="s">
        <v>163</v>
      </c>
      <c r="E601" s="209" t="s">
        <v>5</v>
      </c>
      <c r="F601" s="210" t="s">
        <v>1774</v>
      </c>
      <c r="H601" s="211">
        <v>66.88</v>
      </c>
      <c r="I601" s="212"/>
      <c r="L601" s="208"/>
      <c r="M601" s="213"/>
      <c r="N601" s="214"/>
      <c r="O601" s="214"/>
      <c r="P601" s="214"/>
      <c r="Q601" s="214"/>
      <c r="R601" s="214"/>
      <c r="S601" s="214"/>
      <c r="T601" s="215"/>
      <c r="AT601" s="209" t="s">
        <v>163</v>
      </c>
      <c r="AU601" s="209" t="s">
        <v>89</v>
      </c>
      <c r="AV601" s="13" t="s">
        <v>89</v>
      </c>
      <c r="AW601" s="13" t="s">
        <v>42</v>
      </c>
      <c r="AX601" s="13" t="s">
        <v>82</v>
      </c>
      <c r="AY601" s="209" t="s">
        <v>152</v>
      </c>
    </row>
    <row r="602" spans="2:65" s="13" customFormat="1">
      <c r="B602" s="208"/>
      <c r="D602" s="196" t="s">
        <v>163</v>
      </c>
      <c r="E602" s="209" t="s">
        <v>5</v>
      </c>
      <c r="F602" s="210" t="s">
        <v>1775</v>
      </c>
      <c r="H602" s="211">
        <v>11.88</v>
      </c>
      <c r="I602" s="212"/>
      <c r="L602" s="208"/>
      <c r="M602" s="213"/>
      <c r="N602" s="214"/>
      <c r="O602" s="214"/>
      <c r="P602" s="214"/>
      <c r="Q602" s="214"/>
      <c r="R602" s="214"/>
      <c r="S602" s="214"/>
      <c r="T602" s="215"/>
      <c r="AT602" s="209" t="s">
        <v>163</v>
      </c>
      <c r="AU602" s="209" t="s">
        <v>89</v>
      </c>
      <c r="AV602" s="13" t="s">
        <v>89</v>
      </c>
      <c r="AW602" s="13" t="s">
        <v>42</v>
      </c>
      <c r="AX602" s="13" t="s">
        <v>82</v>
      </c>
      <c r="AY602" s="209" t="s">
        <v>152</v>
      </c>
    </row>
    <row r="603" spans="2:65" s="13" customFormat="1">
      <c r="B603" s="208"/>
      <c r="D603" s="196" t="s">
        <v>163</v>
      </c>
      <c r="E603" s="209" t="s">
        <v>5</v>
      </c>
      <c r="F603" s="210" t="s">
        <v>1776</v>
      </c>
      <c r="H603" s="211">
        <v>7.9</v>
      </c>
      <c r="I603" s="212"/>
      <c r="L603" s="208"/>
      <c r="M603" s="213"/>
      <c r="N603" s="214"/>
      <c r="O603" s="214"/>
      <c r="P603" s="214"/>
      <c r="Q603" s="214"/>
      <c r="R603" s="214"/>
      <c r="S603" s="214"/>
      <c r="T603" s="215"/>
      <c r="AT603" s="209" t="s">
        <v>163</v>
      </c>
      <c r="AU603" s="209" t="s">
        <v>89</v>
      </c>
      <c r="AV603" s="13" t="s">
        <v>89</v>
      </c>
      <c r="AW603" s="13" t="s">
        <v>42</v>
      </c>
      <c r="AX603" s="13" t="s">
        <v>82</v>
      </c>
      <c r="AY603" s="209" t="s">
        <v>152</v>
      </c>
    </row>
    <row r="604" spans="2:65" s="13" customFormat="1">
      <c r="B604" s="208"/>
      <c r="D604" s="196" t="s">
        <v>163</v>
      </c>
      <c r="E604" s="209" t="s">
        <v>5</v>
      </c>
      <c r="F604" s="210" t="s">
        <v>1777</v>
      </c>
      <c r="H604" s="211">
        <v>7.9</v>
      </c>
      <c r="I604" s="212"/>
      <c r="L604" s="208"/>
      <c r="M604" s="213"/>
      <c r="N604" s="214"/>
      <c r="O604" s="214"/>
      <c r="P604" s="214"/>
      <c r="Q604" s="214"/>
      <c r="R604" s="214"/>
      <c r="S604" s="214"/>
      <c r="T604" s="215"/>
      <c r="AT604" s="209" t="s">
        <v>163</v>
      </c>
      <c r="AU604" s="209" t="s">
        <v>89</v>
      </c>
      <c r="AV604" s="13" t="s">
        <v>89</v>
      </c>
      <c r="AW604" s="13" t="s">
        <v>42</v>
      </c>
      <c r="AX604" s="13" t="s">
        <v>82</v>
      </c>
      <c r="AY604" s="209" t="s">
        <v>152</v>
      </c>
    </row>
    <row r="605" spans="2:65" s="13" customFormat="1">
      <c r="B605" s="208"/>
      <c r="D605" s="196" t="s">
        <v>163</v>
      </c>
      <c r="E605" s="209" t="s">
        <v>5</v>
      </c>
      <c r="F605" s="210" t="s">
        <v>1778</v>
      </c>
      <c r="H605" s="211">
        <v>12</v>
      </c>
      <c r="I605" s="212"/>
      <c r="L605" s="208"/>
      <c r="M605" s="213"/>
      <c r="N605" s="214"/>
      <c r="O605" s="214"/>
      <c r="P605" s="214"/>
      <c r="Q605" s="214"/>
      <c r="R605" s="214"/>
      <c r="S605" s="214"/>
      <c r="T605" s="215"/>
      <c r="AT605" s="209" t="s">
        <v>163</v>
      </c>
      <c r="AU605" s="209" t="s">
        <v>89</v>
      </c>
      <c r="AV605" s="13" t="s">
        <v>89</v>
      </c>
      <c r="AW605" s="13" t="s">
        <v>42</v>
      </c>
      <c r="AX605" s="13" t="s">
        <v>82</v>
      </c>
      <c r="AY605" s="209" t="s">
        <v>152</v>
      </c>
    </row>
    <row r="606" spans="2:65" s="13" customFormat="1">
      <c r="B606" s="208"/>
      <c r="D606" s="196" t="s">
        <v>163</v>
      </c>
      <c r="E606" s="209" t="s">
        <v>5</v>
      </c>
      <c r="F606" s="210" t="s">
        <v>1779</v>
      </c>
      <c r="H606" s="211">
        <v>12</v>
      </c>
      <c r="I606" s="212"/>
      <c r="L606" s="208"/>
      <c r="M606" s="213"/>
      <c r="N606" s="214"/>
      <c r="O606" s="214"/>
      <c r="P606" s="214"/>
      <c r="Q606" s="214"/>
      <c r="R606" s="214"/>
      <c r="S606" s="214"/>
      <c r="T606" s="215"/>
      <c r="AT606" s="209" t="s">
        <v>163</v>
      </c>
      <c r="AU606" s="209" t="s">
        <v>89</v>
      </c>
      <c r="AV606" s="13" t="s">
        <v>89</v>
      </c>
      <c r="AW606" s="13" t="s">
        <v>42</v>
      </c>
      <c r="AX606" s="13" t="s">
        <v>82</v>
      </c>
      <c r="AY606" s="209" t="s">
        <v>152</v>
      </c>
    </row>
    <row r="607" spans="2:65" s="13" customFormat="1">
      <c r="B607" s="208"/>
      <c r="D607" s="196" t="s">
        <v>163</v>
      </c>
      <c r="E607" s="209" t="s">
        <v>5</v>
      </c>
      <c r="F607" s="210" t="s">
        <v>1780</v>
      </c>
      <c r="H607" s="211">
        <v>7.9</v>
      </c>
      <c r="I607" s="212"/>
      <c r="L607" s="208"/>
      <c r="M607" s="213"/>
      <c r="N607" s="214"/>
      <c r="O607" s="214"/>
      <c r="P607" s="214"/>
      <c r="Q607" s="214"/>
      <c r="R607" s="214"/>
      <c r="S607" s="214"/>
      <c r="T607" s="215"/>
      <c r="AT607" s="209" t="s">
        <v>163</v>
      </c>
      <c r="AU607" s="209" t="s">
        <v>89</v>
      </c>
      <c r="AV607" s="13" t="s">
        <v>89</v>
      </c>
      <c r="AW607" s="13" t="s">
        <v>42</v>
      </c>
      <c r="AX607" s="13" t="s">
        <v>82</v>
      </c>
      <c r="AY607" s="209" t="s">
        <v>152</v>
      </c>
    </row>
    <row r="608" spans="2:65" s="13" customFormat="1">
      <c r="B608" s="208"/>
      <c r="D608" s="196" t="s">
        <v>163</v>
      </c>
      <c r="E608" s="209" t="s">
        <v>5</v>
      </c>
      <c r="F608" s="210" t="s">
        <v>1781</v>
      </c>
      <c r="H608" s="211">
        <v>7.9</v>
      </c>
      <c r="I608" s="212"/>
      <c r="L608" s="208"/>
      <c r="M608" s="213"/>
      <c r="N608" s="214"/>
      <c r="O608" s="214"/>
      <c r="P608" s="214"/>
      <c r="Q608" s="214"/>
      <c r="R608" s="214"/>
      <c r="S608" s="214"/>
      <c r="T608" s="215"/>
      <c r="AT608" s="209" t="s">
        <v>163</v>
      </c>
      <c r="AU608" s="209" t="s">
        <v>89</v>
      </c>
      <c r="AV608" s="13" t="s">
        <v>89</v>
      </c>
      <c r="AW608" s="13" t="s">
        <v>42</v>
      </c>
      <c r="AX608" s="13" t="s">
        <v>82</v>
      </c>
      <c r="AY608" s="209" t="s">
        <v>152</v>
      </c>
    </row>
    <row r="609" spans="2:65" s="13" customFormat="1">
      <c r="B609" s="208"/>
      <c r="D609" s="196" t="s">
        <v>163</v>
      </c>
      <c r="E609" s="209" t="s">
        <v>5</v>
      </c>
      <c r="F609" s="210" t="s">
        <v>1782</v>
      </c>
      <c r="H609" s="211">
        <v>12.64</v>
      </c>
      <c r="I609" s="212"/>
      <c r="L609" s="208"/>
      <c r="M609" s="213"/>
      <c r="N609" s="214"/>
      <c r="O609" s="214"/>
      <c r="P609" s="214"/>
      <c r="Q609" s="214"/>
      <c r="R609" s="214"/>
      <c r="S609" s="214"/>
      <c r="T609" s="215"/>
      <c r="AT609" s="209" t="s">
        <v>163</v>
      </c>
      <c r="AU609" s="209" t="s">
        <v>89</v>
      </c>
      <c r="AV609" s="13" t="s">
        <v>89</v>
      </c>
      <c r="AW609" s="13" t="s">
        <v>42</v>
      </c>
      <c r="AX609" s="13" t="s">
        <v>82</v>
      </c>
      <c r="AY609" s="209" t="s">
        <v>152</v>
      </c>
    </row>
    <row r="610" spans="2:65" s="13" customFormat="1">
      <c r="B610" s="208"/>
      <c r="D610" s="196" t="s">
        <v>163</v>
      </c>
      <c r="E610" s="209" t="s">
        <v>5</v>
      </c>
      <c r="F610" s="210" t="s">
        <v>1783</v>
      </c>
      <c r="H610" s="211">
        <v>8.39</v>
      </c>
      <c r="I610" s="212"/>
      <c r="L610" s="208"/>
      <c r="M610" s="213"/>
      <c r="N610" s="214"/>
      <c r="O610" s="214"/>
      <c r="P610" s="214"/>
      <c r="Q610" s="214"/>
      <c r="R610" s="214"/>
      <c r="S610" s="214"/>
      <c r="T610" s="215"/>
      <c r="AT610" s="209" t="s">
        <v>163</v>
      </c>
      <c r="AU610" s="209" t="s">
        <v>89</v>
      </c>
      <c r="AV610" s="13" t="s">
        <v>89</v>
      </c>
      <c r="AW610" s="13" t="s">
        <v>42</v>
      </c>
      <c r="AX610" s="13" t="s">
        <v>82</v>
      </c>
      <c r="AY610" s="209" t="s">
        <v>152</v>
      </c>
    </row>
    <row r="611" spans="2:65" s="13" customFormat="1">
      <c r="B611" s="208"/>
      <c r="D611" s="196" t="s">
        <v>163</v>
      </c>
      <c r="E611" s="209" t="s">
        <v>5</v>
      </c>
      <c r="F611" s="210" t="s">
        <v>1784</v>
      </c>
      <c r="H611" s="211">
        <v>8.3800000000000008</v>
      </c>
      <c r="I611" s="212"/>
      <c r="L611" s="208"/>
      <c r="M611" s="213"/>
      <c r="N611" s="214"/>
      <c r="O611" s="214"/>
      <c r="P611" s="214"/>
      <c r="Q611" s="214"/>
      <c r="R611" s="214"/>
      <c r="S611" s="214"/>
      <c r="T611" s="215"/>
      <c r="AT611" s="209" t="s">
        <v>163</v>
      </c>
      <c r="AU611" s="209" t="s">
        <v>89</v>
      </c>
      <c r="AV611" s="13" t="s">
        <v>89</v>
      </c>
      <c r="AW611" s="13" t="s">
        <v>42</v>
      </c>
      <c r="AX611" s="13" t="s">
        <v>82</v>
      </c>
      <c r="AY611" s="209" t="s">
        <v>152</v>
      </c>
    </row>
    <row r="612" spans="2:65" s="13" customFormat="1">
      <c r="B612" s="208"/>
      <c r="D612" s="196" t="s">
        <v>163</v>
      </c>
      <c r="E612" s="209" t="s">
        <v>5</v>
      </c>
      <c r="F612" s="210" t="s">
        <v>1785</v>
      </c>
      <c r="H612" s="211">
        <v>2.0699999999999998</v>
      </c>
      <c r="I612" s="212"/>
      <c r="L612" s="208"/>
      <c r="M612" s="213"/>
      <c r="N612" s="214"/>
      <c r="O612" s="214"/>
      <c r="P612" s="214"/>
      <c r="Q612" s="214"/>
      <c r="R612" s="214"/>
      <c r="S612" s="214"/>
      <c r="T612" s="215"/>
      <c r="AT612" s="209" t="s">
        <v>163</v>
      </c>
      <c r="AU612" s="209" t="s">
        <v>89</v>
      </c>
      <c r="AV612" s="13" t="s">
        <v>89</v>
      </c>
      <c r="AW612" s="13" t="s">
        <v>42</v>
      </c>
      <c r="AX612" s="13" t="s">
        <v>82</v>
      </c>
      <c r="AY612" s="209" t="s">
        <v>152</v>
      </c>
    </row>
    <row r="613" spans="2:65" s="13" customFormat="1">
      <c r="B613" s="208"/>
      <c r="D613" s="196" t="s">
        <v>163</v>
      </c>
      <c r="E613" s="209" t="s">
        <v>5</v>
      </c>
      <c r="F613" s="210" t="s">
        <v>1786</v>
      </c>
      <c r="H613" s="211">
        <v>4.32</v>
      </c>
      <c r="I613" s="212"/>
      <c r="L613" s="208"/>
      <c r="M613" s="213"/>
      <c r="N613" s="214"/>
      <c r="O613" s="214"/>
      <c r="P613" s="214"/>
      <c r="Q613" s="214"/>
      <c r="R613" s="214"/>
      <c r="S613" s="214"/>
      <c r="T613" s="215"/>
      <c r="AT613" s="209" t="s">
        <v>163</v>
      </c>
      <c r="AU613" s="209" t="s">
        <v>89</v>
      </c>
      <c r="AV613" s="13" t="s">
        <v>89</v>
      </c>
      <c r="AW613" s="13" t="s">
        <v>42</v>
      </c>
      <c r="AX613" s="13" t="s">
        <v>82</v>
      </c>
      <c r="AY613" s="209" t="s">
        <v>152</v>
      </c>
    </row>
    <row r="614" spans="2:65" s="13" customFormat="1">
      <c r="B614" s="208"/>
      <c r="D614" s="196" t="s">
        <v>163</v>
      </c>
      <c r="E614" s="209" t="s">
        <v>5</v>
      </c>
      <c r="F614" s="210" t="s">
        <v>1787</v>
      </c>
      <c r="H614" s="211">
        <v>5.03</v>
      </c>
      <c r="I614" s="212"/>
      <c r="L614" s="208"/>
      <c r="M614" s="213"/>
      <c r="N614" s="214"/>
      <c r="O614" s="214"/>
      <c r="P614" s="214"/>
      <c r="Q614" s="214"/>
      <c r="R614" s="214"/>
      <c r="S614" s="214"/>
      <c r="T614" s="215"/>
      <c r="AT614" s="209" t="s">
        <v>163</v>
      </c>
      <c r="AU614" s="209" t="s">
        <v>89</v>
      </c>
      <c r="AV614" s="13" t="s">
        <v>89</v>
      </c>
      <c r="AW614" s="13" t="s">
        <v>42</v>
      </c>
      <c r="AX614" s="13" t="s">
        <v>82</v>
      </c>
      <c r="AY614" s="209" t="s">
        <v>152</v>
      </c>
    </row>
    <row r="615" spans="2:65" s="13" customFormat="1">
      <c r="B615" s="208"/>
      <c r="D615" s="196" t="s">
        <v>163</v>
      </c>
      <c r="E615" s="209" t="s">
        <v>5</v>
      </c>
      <c r="F615" s="210" t="s">
        <v>1788</v>
      </c>
      <c r="H615" s="211">
        <v>5.03</v>
      </c>
      <c r="I615" s="212"/>
      <c r="L615" s="208"/>
      <c r="M615" s="213"/>
      <c r="N615" s="214"/>
      <c r="O615" s="214"/>
      <c r="P615" s="214"/>
      <c r="Q615" s="214"/>
      <c r="R615" s="214"/>
      <c r="S615" s="214"/>
      <c r="T615" s="215"/>
      <c r="AT615" s="209" t="s">
        <v>163</v>
      </c>
      <c r="AU615" s="209" t="s">
        <v>89</v>
      </c>
      <c r="AV615" s="13" t="s">
        <v>89</v>
      </c>
      <c r="AW615" s="13" t="s">
        <v>42</v>
      </c>
      <c r="AX615" s="13" t="s">
        <v>82</v>
      </c>
      <c r="AY615" s="209" t="s">
        <v>152</v>
      </c>
    </row>
    <row r="616" spans="2:65" s="13" customFormat="1">
      <c r="B616" s="208"/>
      <c r="D616" s="196" t="s">
        <v>163</v>
      </c>
      <c r="E616" s="209" t="s">
        <v>5</v>
      </c>
      <c r="F616" s="210" t="s">
        <v>1789</v>
      </c>
      <c r="H616" s="211">
        <v>233.94</v>
      </c>
      <c r="I616" s="212"/>
      <c r="L616" s="208"/>
      <c r="M616" s="213"/>
      <c r="N616" s="214"/>
      <c r="O616" s="214"/>
      <c r="P616" s="214"/>
      <c r="Q616" s="214"/>
      <c r="R616" s="214"/>
      <c r="S616" s="214"/>
      <c r="T616" s="215"/>
      <c r="AT616" s="209" t="s">
        <v>163</v>
      </c>
      <c r="AU616" s="209" t="s">
        <v>89</v>
      </c>
      <c r="AV616" s="13" t="s">
        <v>89</v>
      </c>
      <c r="AW616" s="13" t="s">
        <v>42</v>
      </c>
      <c r="AX616" s="13" t="s">
        <v>82</v>
      </c>
      <c r="AY616" s="209" t="s">
        <v>152</v>
      </c>
    </row>
    <row r="617" spans="2:65" s="13" customFormat="1">
      <c r="B617" s="208"/>
      <c r="D617" s="196" t="s">
        <v>163</v>
      </c>
      <c r="E617" s="209" t="s">
        <v>5</v>
      </c>
      <c r="F617" s="210" t="s">
        <v>1790</v>
      </c>
      <c r="H617" s="211">
        <v>1445.8</v>
      </c>
      <c r="I617" s="212"/>
      <c r="L617" s="208"/>
      <c r="M617" s="213"/>
      <c r="N617" s="214"/>
      <c r="O617" s="214"/>
      <c r="P617" s="214"/>
      <c r="Q617" s="214"/>
      <c r="R617" s="214"/>
      <c r="S617" s="214"/>
      <c r="T617" s="215"/>
      <c r="AT617" s="209" t="s">
        <v>163</v>
      </c>
      <c r="AU617" s="209" t="s">
        <v>89</v>
      </c>
      <c r="AV617" s="13" t="s">
        <v>89</v>
      </c>
      <c r="AW617" s="13" t="s">
        <v>42</v>
      </c>
      <c r="AX617" s="13" t="s">
        <v>82</v>
      </c>
      <c r="AY617" s="209" t="s">
        <v>152</v>
      </c>
    </row>
    <row r="618" spans="2:65" s="13" customFormat="1">
      <c r="B618" s="208"/>
      <c r="D618" s="196" t="s">
        <v>163</v>
      </c>
      <c r="E618" s="209" t="s">
        <v>5</v>
      </c>
      <c r="F618" s="210" t="s">
        <v>1791</v>
      </c>
      <c r="H618" s="211">
        <v>701.19</v>
      </c>
      <c r="I618" s="212"/>
      <c r="L618" s="208"/>
      <c r="M618" s="213"/>
      <c r="N618" s="214"/>
      <c r="O618" s="214"/>
      <c r="P618" s="214"/>
      <c r="Q618" s="214"/>
      <c r="R618" s="214"/>
      <c r="S618" s="214"/>
      <c r="T618" s="215"/>
      <c r="AT618" s="209" t="s">
        <v>163</v>
      </c>
      <c r="AU618" s="209" t="s">
        <v>89</v>
      </c>
      <c r="AV618" s="13" t="s">
        <v>89</v>
      </c>
      <c r="AW618" s="13" t="s">
        <v>42</v>
      </c>
      <c r="AX618" s="13" t="s">
        <v>82</v>
      </c>
      <c r="AY618" s="209" t="s">
        <v>152</v>
      </c>
    </row>
    <row r="619" spans="2:65" s="13" customFormat="1">
      <c r="B619" s="208"/>
      <c r="D619" s="196" t="s">
        <v>163</v>
      </c>
      <c r="E619" s="209" t="s">
        <v>5</v>
      </c>
      <c r="F619" s="210" t="s">
        <v>1792</v>
      </c>
      <c r="H619" s="211">
        <v>6.3</v>
      </c>
      <c r="I619" s="212"/>
      <c r="L619" s="208"/>
      <c r="M619" s="213"/>
      <c r="N619" s="214"/>
      <c r="O619" s="214"/>
      <c r="P619" s="214"/>
      <c r="Q619" s="214"/>
      <c r="R619" s="214"/>
      <c r="S619" s="214"/>
      <c r="T619" s="215"/>
      <c r="AT619" s="209" t="s">
        <v>163</v>
      </c>
      <c r="AU619" s="209" t="s">
        <v>89</v>
      </c>
      <c r="AV619" s="13" t="s">
        <v>89</v>
      </c>
      <c r="AW619" s="13" t="s">
        <v>42</v>
      </c>
      <c r="AX619" s="13" t="s">
        <v>82</v>
      </c>
      <c r="AY619" s="209" t="s">
        <v>152</v>
      </c>
    </row>
    <row r="620" spans="2:65" s="13" customFormat="1">
      <c r="B620" s="208"/>
      <c r="D620" s="196" t="s">
        <v>163</v>
      </c>
      <c r="E620" s="209" t="s">
        <v>5</v>
      </c>
      <c r="F620" s="210" t="s">
        <v>1793</v>
      </c>
      <c r="H620" s="211">
        <v>7.2</v>
      </c>
      <c r="I620" s="212"/>
      <c r="L620" s="208"/>
      <c r="M620" s="213"/>
      <c r="N620" s="214"/>
      <c r="O620" s="214"/>
      <c r="P620" s="214"/>
      <c r="Q620" s="214"/>
      <c r="R620" s="214"/>
      <c r="S620" s="214"/>
      <c r="T620" s="215"/>
      <c r="AT620" s="209" t="s">
        <v>163</v>
      </c>
      <c r="AU620" s="209" t="s">
        <v>89</v>
      </c>
      <c r="AV620" s="13" t="s">
        <v>89</v>
      </c>
      <c r="AW620" s="13" t="s">
        <v>42</v>
      </c>
      <c r="AX620" s="13" t="s">
        <v>82</v>
      </c>
      <c r="AY620" s="209" t="s">
        <v>152</v>
      </c>
    </row>
    <row r="621" spans="2:65" s="15" customFormat="1">
      <c r="B621" s="224"/>
      <c r="D621" s="225" t="s">
        <v>163</v>
      </c>
      <c r="E621" s="226" t="s">
        <v>5</v>
      </c>
      <c r="F621" s="227" t="s">
        <v>170</v>
      </c>
      <c r="H621" s="228">
        <v>2574.65</v>
      </c>
      <c r="I621" s="229"/>
      <c r="L621" s="224"/>
      <c r="M621" s="230"/>
      <c r="N621" s="231"/>
      <c r="O621" s="231"/>
      <c r="P621" s="231"/>
      <c r="Q621" s="231"/>
      <c r="R621" s="231"/>
      <c r="S621" s="231"/>
      <c r="T621" s="232"/>
      <c r="AT621" s="233" t="s">
        <v>163</v>
      </c>
      <c r="AU621" s="233" t="s">
        <v>89</v>
      </c>
      <c r="AV621" s="15" t="s">
        <v>159</v>
      </c>
      <c r="AW621" s="15" t="s">
        <v>42</v>
      </c>
      <c r="AX621" s="15" t="s">
        <v>45</v>
      </c>
      <c r="AY621" s="233" t="s">
        <v>152</v>
      </c>
    </row>
    <row r="622" spans="2:65" s="1" customFormat="1" ht="31.5" customHeight="1">
      <c r="B622" s="183"/>
      <c r="C622" s="184" t="s">
        <v>348</v>
      </c>
      <c r="D622" s="184" t="s">
        <v>154</v>
      </c>
      <c r="E622" s="185" t="s">
        <v>1794</v>
      </c>
      <c r="F622" s="186" t="s">
        <v>1795</v>
      </c>
      <c r="G622" s="187" t="s">
        <v>247</v>
      </c>
      <c r="H622" s="188">
        <v>68.400000000000006</v>
      </c>
      <c r="I622" s="189"/>
      <c r="J622" s="190">
        <f>ROUND(I622*H622,2)</f>
        <v>0</v>
      </c>
      <c r="K622" s="186" t="s">
        <v>158</v>
      </c>
      <c r="L622" s="43"/>
      <c r="M622" s="191" t="s">
        <v>5</v>
      </c>
      <c r="N622" s="192" t="s">
        <v>53</v>
      </c>
      <c r="O622" s="44"/>
      <c r="P622" s="193">
        <f>O622*H622</f>
        <v>0</v>
      </c>
      <c r="Q622" s="193">
        <v>2.4000000000000001E-4</v>
      </c>
      <c r="R622" s="193">
        <f>Q622*H622</f>
        <v>1.6416000000000004E-2</v>
      </c>
      <c r="S622" s="193">
        <v>0</v>
      </c>
      <c r="T622" s="194">
        <f>S622*H622</f>
        <v>0</v>
      </c>
      <c r="AR622" s="25" t="s">
        <v>159</v>
      </c>
      <c r="AT622" s="25" t="s">
        <v>154</v>
      </c>
      <c r="AU622" s="25" t="s">
        <v>89</v>
      </c>
      <c r="AY622" s="25" t="s">
        <v>152</v>
      </c>
      <c r="BE622" s="195">
        <f>IF(N622="základní",J622,0)</f>
        <v>0</v>
      </c>
      <c r="BF622" s="195">
        <f>IF(N622="snížená",J622,0)</f>
        <v>0</v>
      </c>
      <c r="BG622" s="195">
        <f>IF(N622="zákl. přenesená",J622,0)</f>
        <v>0</v>
      </c>
      <c r="BH622" s="195">
        <f>IF(N622="sníž. přenesená",J622,0)</f>
        <v>0</v>
      </c>
      <c r="BI622" s="195">
        <f>IF(N622="nulová",J622,0)</f>
        <v>0</v>
      </c>
      <c r="BJ622" s="25" t="s">
        <v>45</v>
      </c>
      <c r="BK622" s="195">
        <f>ROUND(I622*H622,2)</f>
        <v>0</v>
      </c>
      <c r="BL622" s="25" t="s">
        <v>159</v>
      </c>
      <c r="BM622" s="25" t="s">
        <v>1796</v>
      </c>
    </row>
    <row r="623" spans="2:65" s="1" customFormat="1" ht="54">
      <c r="B623" s="43"/>
      <c r="D623" s="196" t="s">
        <v>161</v>
      </c>
      <c r="F623" s="197" t="s">
        <v>1773</v>
      </c>
      <c r="I623" s="198"/>
      <c r="L623" s="43"/>
      <c r="M623" s="199"/>
      <c r="N623" s="44"/>
      <c r="O623" s="44"/>
      <c r="P623" s="44"/>
      <c r="Q623" s="44"/>
      <c r="R623" s="44"/>
      <c r="S623" s="44"/>
      <c r="T623" s="72"/>
      <c r="AT623" s="25" t="s">
        <v>161</v>
      </c>
      <c r="AU623" s="25" t="s">
        <v>89</v>
      </c>
    </row>
    <row r="624" spans="2:65" s="12" customFormat="1">
      <c r="B624" s="200"/>
      <c r="D624" s="196" t="s">
        <v>163</v>
      </c>
      <c r="E624" s="201" t="s">
        <v>5</v>
      </c>
      <c r="F624" s="202" t="s">
        <v>478</v>
      </c>
      <c r="H624" s="203" t="s">
        <v>5</v>
      </c>
      <c r="I624" s="204"/>
      <c r="L624" s="200"/>
      <c r="M624" s="205"/>
      <c r="N624" s="206"/>
      <c r="O624" s="206"/>
      <c r="P624" s="206"/>
      <c r="Q624" s="206"/>
      <c r="R624" s="206"/>
      <c r="S624" s="206"/>
      <c r="T624" s="207"/>
      <c r="AT624" s="203" t="s">
        <v>163</v>
      </c>
      <c r="AU624" s="203" t="s">
        <v>89</v>
      </c>
      <c r="AV624" s="12" t="s">
        <v>45</v>
      </c>
      <c r="AW624" s="12" t="s">
        <v>42</v>
      </c>
      <c r="AX624" s="12" t="s">
        <v>82</v>
      </c>
      <c r="AY624" s="203" t="s">
        <v>152</v>
      </c>
    </row>
    <row r="625" spans="2:65" s="13" customFormat="1">
      <c r="B625" s="208"/>
      <c r="D625" s="196" t="s">
        <v>163</v>
      </c>
      <c r="E625" s="209" t="s">
        <v>5</v>
      </c>
      <c r="F625" s="210" t="s">
        <v>1797</v>
      </c>
      <c r="H625" s="211">
        <v>10.08</v>
      </c>
      <c r="I625" s="212"/>
      <c r="L625" s="208"/>
      <c r="M625" s="213"/>
      <c r="N625" s="214"/>
      <c r="O625" s="214"/>
      <c r="P625" s="214"/>
      <c r="Q625" s="214"/>
      <c r="R625" s="214"/>
      <c r="S625" s="214"/>
      <c r="T625" s="215"/>
      <c r="AT625" s="209" t="s">
        <v>163</v>
      </c>
      <c r="AU625" s="209" t="s">
        <v>89</v>
      </c>
      <c r="AV625" s="13" t="s">
        <v>89</v>
      </c>
      <c r="AW625" s="13" t="s">
        <v>42</v>
      </c>
      <c r="AX625" s="13" t="s">
        <v>82</v>
      </c>
      <c r="AY625" s="209" t="s">
        <v>152</v>
      </c>
    </row>
    <row r="626" spans="2:65" s="13" customFormat="1">
      <c r="B626" s="208"/>
      <c r="D626" s="196" t="s">
        <v>163</v>
      </c>
      <c r="E626" s="209" t="s">
        <v>5</v>
      </c>
      <c r="F626" s="210" t="s">
        <v>1798</v>
      </c>
      <c r="H626" s="211">
        <v>21.6</v>
      </c>
      <c r="I626" s="212"/>
      <c r="L626" s="208"/>
      <c r="M626" s="213"/>
      <c r="N626" s="214"/>
      <c r="O626" s="214"/>
      <c r="P626" s="214"/>
      <c r="Q626" s="214"/>
      <c r="R626" s="214"/>
      <c r="S626" s="214"/>
      <c r="T626" s="215"/>
      <c r="AT626" s="209" t="s">
        <v>163</v>
      </c>
      <c r="AU626" s="209" t="s">
        <v>89</v>
      </c>
      <c r="AV626" s="13" t="s">
        <v>89</v>
      </c>
      <c r="AW626" s="13" t="s">
        <v>42</v>
      </c>
      <c r="AX626" s="13" t="s">
        <v>82</v>
      </c>
      <c r="AY626" s="209" t="s">
        <v>152</v>
      </c>
    </row>
    <row r="627" spans="2:65" s="13" customFormat="1">
      <c r="B627" s="208"/>
      <c r="D627" s="196" t="s">
        <v>163</v>
      </c>
      <c r="E627" s="209" t="s">
        <v>5</v>
      </c>
      <c r="F627" s="210" t="s">
        <v>1799</v>
      </c>
      <c r="H627" s="211">
        <v>14.4</v>
      </c>
      <c r="I627" s="212"/>
      <c r="L627" s="208"/>
      <c r="M627" s="213"/>
      <c r="N627" s="214"/>
      <c r="O627" s="214"/>
      <c r="P627" s="214"/>
      <c r="Q627" s="214"/>
      <c r="R627" s="214"/>
      <c r="S627" s="214"/>
      <c r="T627" s="215"/>
      <c r="AT627" s="209" t="s">
        <v>163</v>
      </c>
      <c r="AU627" s="209" t="s">
        <v>89</v>
      </c>
      <c r="AV627" s="13" t="s">
        <v>89</v>
      </c>
      <c r="AW627" s="13" t="s">
        <v>42</v>
      </c>
      <c r="AX627" s="13" t="s">
        <v>82</v>
      </c>
      <c r="AY627" s="209" t="s">
        <v>152</v>
      </c>
    </row>
    <row r="628" spans="2:65" s="13" customFormat="1">
      <c r="B628" s="208"/>
      <c r="D628" s="196" t="s">
        <v>163</v>
      </c>
      <c r="E628" s="209" t="s">
        <v>5</v>
      </c>
      <c r="F628" s="210" t="s">
        <v>1800</v>
      </c>
      <c r="H628" s="211">
        <v>10.8</v>
      </c>
      <c r="I628" s="212"/>
      <c r="L628" s="208"/>
      <c r="M628" s="213"/>
      <c r="N628" s="214"/>
      <c r="O628" s="214"/>
      <c r="P628" s="214"/>
      <c r="Q628" s="214"/>
      <c r="R628" s="214"/>
      <c r="S628" s="214"/>
      <c r="T628" s="215"/>
      <c r="AT628" s="209" t="s">
        <v>163</v>
      </c>
      <c r="AU628" s="209" t="s">
        <v>89</v>
      </c>
      <c r="AV628" s="13" t="s">
        <v>89</v>
      </c>
      <c r="AW628" s="13" t="s">
        <v>42</v>
      </c>
      <c r="AX628" s="13" t="s">
        <v>82</v>
      </c>
      <c r="AY628" s="209" t="s">
        <v>152</v>
      </c>
    </row>
    <row r="629" spans="2:65" s="13" customFormat="1">
      <c r="B629" s="208"/>
      <c r="D629" s="196" t="s">
        <v>163</v>
      </c>
      <c r="E629" s="209" t="s">
        <v>5</v>
      </c>
      <c r="F629" s="210" t="s">
        <v>1801</v>
      </c>
      <c r="H629" s="211">
        <v>3.6</v>
      </c>
      <c r="I629" s="212"/>
      <c r="L629" s="208"/>
      <c r="M629" s="213"/>
      <c r="N629" s="214"/>
      <c r="O629" s="214"/>
      <c r="P629" s="214"/>
      <c r="Q629" s="214"/>
      <c r="R629" s="214"/>
      <c r="S629" s="214"/>
      <c r="T629" s="215"/>
      <c r="AT629" s="209" t="s">
        <v>163</v>
      </c>
      <c r="AU629" s="209" t="s">
        <v>89</v>
      </c>
      <c r="AV629" s="13" t="s">
        <v>89</v>
      </c>
      <c r="AW629" s="13" t="s">
        <v>42</v>
      </c>
      <c r="AX629" s="13" t="s">
        <v>82</v>
      </c>
      <c r="AY629" s="209" t="s">
        <v>152</v>
      </c>
    </row>
    <row r="630" spans="2:65" s="13" customFormat="1">
      <c r="B630" s="208"/>
      <c r="D630" s="196" t="s">
        <v>163</v>
      </c>
      <c r="E630" s="209" t="s">
        <v>5</v>
      </c>
      <c r="F630" s="210" t="s">
        <v>1802</v>
      </c>
      <c r="H630" s="211">
        <v>7.92</v>
      </c>
      <c r="I630" s="212"/>
      <c r="L630" s="208"/>
      <c r="M630" s="213"/>
      <c r="N630" s="214"/>
      <c r="O630" s="214"/>
      <c r="P630" s="214"/>
      <c r="Q630" s="214"/>
      <c r="R630" s="214"/>
      <c r="S630" s="214"/>
      <c r="T630" s="215"/>
      <c r="AT630" s="209" t="s">
        <v>163</v>
      </c>
      <c r="AU630" s="209" t="s">
        <v>89</v>
      </c>
      <c r="AV630" s="13" t="s">
        <v>89</v>
      </c>
      <c r="AW630" s="13" t="s">
        <v>42</v>
      </c>
      <c r="AX630" s="13" t="s">
        <v>82</v>
      </c>
      <c r="AY630" s="209" t="s">
        <v>152</v>
      </c>
    </row>
    <row r="631" spans="2:65" s="15" customFormat="1">
      <c r="B631" s="224"/>
      <c r="D631" s="225" t="s">
        <v>163</v>
      </c>
      <c r="E631" s="226" t="s">
        <v>5</v>
      </c>
      <c r="F631" s="227" t="s">
        <v>170</v>
      </c>
      <c r="H631" s="228">
        <v>68.400000000000006</v>
      </c>
      <c r="I631" s="229"/>
      <c r="L631" s="224"/>
      <c r="M631" s="230"/>
      <c r="N631" s="231"/>
      <c r="O631" s="231"/>
      <c r="P631" s="231"/>
      <c r="Q631" s="231"/>
      <c r="R631" s="231"/>
      <c r="S631" s="231"/>
      <c r="T631" s="232"/>
      <c r="AT631" s="233" t="s">
        <v>163</v>
      </c>
      <c r="AU631" s="233" t="s">
        <v>89</v>
      </c>
      <c r="AV631" s="15" t="s">
        <v>159</v>
      </c>
      <c r="AW631" s="15" t="s">
        <v>42</v>
      </c>
      <c r="AX631" s="15" t="s">
        <v>45</v>
      </c>
      <c r="AY631" s="233" t="s">
        <v>152</v>
      </c>
    </row>
    <row r="632" spans="2:65" s="1" customFormat="1" ht="31.5" customHeight="1">
      <c r="B632" s="183"/>
      <c r="C632" s="184" t="s">
        <v>352</v>
      </c>
      <c r="D632" s="184" t="s">
        <v>154</v>
      </c>
      <c r="E632" s="185" t="s">
        <v>1803</v>
      </c>
      <c r="F632" s="186" t="s">
        <v>1804</v>
      </c>
      <c r="G632" s="187" t="s">
        <v>201</v>
      </c>
      <c r="H632" s="188">
        <v>97.8</v>
      </c>
      <c r="I632" s="189"/>
      <c r="J632" s="190">
        <f>ROUND(I632*H632,2)</f>
        <v>0</v>
      </c>
      <c r="K632" s="186" t="s">
        <v>158</v>
      </c>
      <c r="L632" s="43"/>
      <c r="M632" s="191" t="s">
        <v>5</v>
      </c>
      <c r="N632" s="192" t="s">
        <v>53</v>
      </c>
      <c r="O632" s="44"/>
      <c r="P632" s="193">
        <f>O632*H632</f>
        <v>0</v>
      </c>
      <c r="Q632" s="193">
        <v>0</v>
      </c>
      <c r="R632" s="193">
        <f>Q632*H632</f>
        <v>0</v>
      </c>
      <c r="S632" s="193">
        <v>0</v>
      </c>
      <c r="T632" s="194">
        <f>S632*H632</f>
        <v>0</v>
      </c>
      <c r="AR632" s="25" t="s">
        <v>159</v>
      </c>
      <c r="AT632" s="25" t="s">
        <v>154</v>
      </c>
      <c r="AU632" s="25" t="s">
        <v>89</v>
      </c>
      <c r="AY632" s="25" t="s">
        <v>152</v>
      </c>
      <c r="BE632" s="195">
        <f>IF(N632="základní",J632,0)</f>
        <v>0</v>
      </c>
      <c r="BF632" s="195">
        <f>IF(N632="snížená",J632,0)</f>
        <v>0</v>
      </c>
      <c r="BG632" s="195">
        <f>IF(N632="zákl. přenesená",J632,0)</f>
        <v>0</v>
      </c>
      <c r="BH632" s="195">
        <f>IF(N632="sníž. přenesená",J632,0)</f>
        <v>0</v>
      </c>
      <c r="BI632" s="195">
        <f>IF(N632="nulová",J632,0)</f>
        <v>0</v>
      </c>
      <c r="BJ632" s="25" t="s">
        <v>45</v>
      </c>
      <c r="BK632" s="195">
        <f>ROUND(I632*H632,2)</f>
        <v>0</v>
      </c>
      <c r="BL632" s="25" t="s">
        <v>159</v>
      </c>
      <c r="BM632" s="25" t="s">
        <v>1805</v>
      </c>
    </row>
    <row r="633" spans="2:65" s="1" customFormat="1" ht="54">
      <c r="B633" s="43"/>
      <c r="D633" s="196" t="s">
        <v>161</v>
      </c>
      <c r="F633" s="197" t="s">
        <v>1773</v>
      </c>
      <c r="I633" s="198"/>
      <c r="L633" s="43"/>
      <c r="M633" s="199"/>
      <c r="N633" s="44"/>
      <c r="O633" s="44"/>
      <c r="P633" s="44"/>
      <c r="Q633" s="44"/>
      <c r="R633" s="44"/>
      <c r="S633" s="44"/>
      <c r="T633" s="72"/>
      <c r="AT633" s="25" t="s">
        <v>161</v>
      </c>
      <c r="AU633" s="25" t="s">
        <v>89</v>
      </c>
    </row>
    <row r="634" spans="2:65" s="12" customFormat="1">
      <c r="B634" s="200"/>
      <c r="D634" s="196" t="s">
        <v>163</v>
      </c>
      <c r="E634" s="201" t="s">
        <v>5</v>
      </c>
      <c r="F634" s="202" t="s">
        <v>478</v>
      </c>
      <c r="H634" s="203" t="s">
        <v>5</v>
      </c>
      <c r="I634" s="204"/>
      <c r="L634" s="200"/>
      <c r="M634" s="205"/>
      <c r="N634" s="206"/>
      <c r="O634" s="206"/>
      <c r="P634" s="206"/>
      <c r="Q634" s="206"/>
      <c r="R634" s="206"/>
      <c r="S634" s="206"/>
      <c r="T634" s="207"/>
      <c r="AT634" s="203" t="s">
        <v>163</v>
      </c>
      <c r="AU634" s="203" t="s">
        <v>89</v>
      </c>
      <c r="AV634" s="12" t="s">
        <v>45</v>
      </c>
      <c r="AW634" s="12" t="s">
        <v>42</v>
      </c>
      <c r="AX634" s="12" t="s">
        <v>82</v>
      </c>
      <c r="AY634" s="203" t="s">
        <v>152</v>
      </c>
    </row>
    <row r="635" spans="2:65" s="13" customFormat="1">
      <c r="B635" s="208"/>
      <c r="D635" s="196" t="s">
        <v>163</v>
      </c>
      <c r="E635" s="209" t="s">
        <v>5</v>
      </c>
      <c r="F635" s="210" t="s">
        <v>1806</v>
      </c>
      <c r="H635" s="211">
        <v>24.2</v>
      </c>
      <c r="I635" s="212"/>
      <c r="L635" s="208"/>
      <c r="M635" s="213"/>
      <c r="N635" s="214"/>
      <c r="O635" s="214"/>
      <c r="P635" s="214"/>
      <c r="Q635" s="214"/>
      <c r="R635" s="214"/>
      <c r="S635" s="214"/>
      <c r="T635" s="215"/>
      <c r="AT635" s="209" t="s">
        <v>163</v>
      </c>
      <c r="AU635" s="209" t="s">
        <v>89</v>
      </c>
      <c r="AV635" s="13" t="s">
        <v>89</v>
      </c>
      <c r="AW635" s="13" t="s">
        <v>42</v>
      </c>
      <c r="AX635" s="13" t="s">
        <v>82</v>
      </c>
      <c r="AY635" s="209" t="s">
        <v>152</v>
      </c>
    </row>
    <row r="636" spans="2:65" s="13" customFormat="1">
      <c r="B636" s="208"/>
      <c r="D636" s="196" t="s">
        <v>163</v>
      </c>
      <c r="E636" s="209" t="s">
        <v>5</v>
      </c>
      <c r="F636" s="210" t="s">
        <v>1807</v>
      </c>
      <c r="H636" s="211">
        <v>20.399999999999999</v>
      </c>
      <c r="I636" s="212"/>
      <c r="L636" s="208"/>
      <c r="M636" s="213"/>
      <c r="N636" s="214"/>
      <c r="O636" s="214"/>
      <c r="P636" s="214"/>
      <c r="Q636" s="214"/>
      <c r="R636" s="214"/>
      <c r="S636" s="214"/>
      <c r="T636" s="215"/>
      <c r="AT636" s="209" t="s">
        <v>163</v>
      </c>
      <c r="AU636" s="209" t="s">
        <v>89</v>
      </c>
      <c r="AV636" s="13" t="s">
        <v>89</v>
      </c>
      <c r="AW636" s="13" t="s">
        <v>42</v>
      </c>
      <c r="AX636" s="13" t="s">
        <v>82</v>
      </c>
      <c r="AY636" s="209" t="s">
        <v>152</v>
      </c>
    </row>
    <row r="637" spans="2:65" s="13" customFormat="1">
      <c r="B637" s="208"/>
      <c r="D637" s="196" t="s">
        <v>163</v>
      </c>
      <c r="E637" s="209" t="s">
        <v>5</v>
      </c>
      <c r="F637" s="210" t="s">
        <v>1808</v>
      </c>
      <c r="H637" s="211">
        <v>15.6</v>
      </c>
      <c r="I637" s="212"/>
      <c r="L637" s="208"/>
      <c r="M637" s="213"/>
      <c r="N637" s="214"/>
      <c r="O637" s="214"/>
      <c r="P637" s="214"/>
      <c r="Q637" s="214"/>
      <c r="R637" s="214"/>
      <c r="S637" s="214"/>
      <c r="T637" s="215"/>
      <c r="AT637" s="209" t="s">
        <v>163</v>
      </c>
      <c r="AU637" s="209" t="s">
        <v>89</v>
      </c>
      <c r="AV637" s="13" t="s">
        <v>89</v>
      </c>
      <c r="AW637" s="13" t="s">
        <v>42</v>
      </c>
      <c r="AX637" s="13" t="s">
        <v>82</v>
      </c>
      <c r="AY637" s="209" t="s">
        <v>152</v>
      </c>
    </row>
    <row r="638" spans="2:65" s="13" customFormat="1">
      <c r="B638" s="208"/>
      <c r="D638" s="196" t="s">
        <v>163</v>
      </c>
      <c r="E638" s="209" t="s">
        <v>5</v>
      </c>
      <c r="F638" s="210" t="s">
        <v>1809</v>
      </c>
      <c r="H638" s="211">
        <v>13.2</v>
      </c>
      <c r="I638" s="212"/>
      <c r="L638" s="208"/>
      <c r="M638" s="213"/>
      <c r="N638" s="214"/>
      <c r="O638" s="214"/>
      <c r="P638" s="214"/>
      <c r="Q638" s="214"/>
      <c r="R638" s="214"/>
      <c r="S638" s="214"/>
      <c r="T638" s="215"/>
      <c r="AT638" s="209" t="s">
        <v>163</v>
      </c>
      <c r="AU638" s="209" t="s">
        <v>89</v>
      </c>
      <c r="AV638" s="13" t="s">
        <v>89</v>
      </c>
      <c r="AW638" s="13" t="s">
        <v>42</v>
      </c>
      <c r="AX638" s="13" t="s">
        <v>82</v>
      </c>
      <c r="AY638" s="209" t="s">
        <v>152</v>
      </c>
    </row>
    <row r="639" spans="2:65" s="13" customFormat="1">
      <c r="B639" s="208"/>
      <c r="D639" s="196" t="s">
        <v>163</v>
      </c>
      <c r="E639" s="209" t="s">
        <v>5</v>
      </c>
      <c r="F639" s="210" t="s">
        <v>1810</v>
      </c>
      <c r="H639" s="211">
        <v>8.4</v>
      </c>
      <c r="I639" s="212"/>
      <c r="L639" s="208"/>
      <c r="M639" s="213"/>
      <c r="N639" s="214"/>
      <c r="O639" s="214"/>
      <c r="P639" s="214"/>
      <c r="Q639" s="214"/>
      <c r="R639" s="214"/>
      <c r="S639" s="214"/>
      <c r="T639" s="215"/>
      <c r="AT639" s="209" t="s">
        <v>163</v>
      </c>
      <c r="AU639" s="209" t="s">
        <v>89</v>
      </c>
      <c r="AV639" s="13" t="s">
        <v>89</v>
      </c>
      <c r="AW639" s="13" t="s">
        <v>42</v>
      </c>
      <c r="AX639" s="13" t="s">
        <v>82</v>
      </c>
      <c r="AY639" s="209" t="s">
        <v>152</v>
      </c>
    </row>
    <row r="640" spans="2:65" s="13" customFormat="1">
      <c r="B640" s="208"/>
      <c r="D640" s="196" t="s">
        <v>163</v>
      </c>
      <c r="E640" s="209" t="s">
        <v>5</v>
      </c>
      <c r="F640" s="210" t="s">
        <v>1811</v>
      </c>
      <c r="H640" s="211">
        <v>16</v>
      </c>
      <c r="I640" s="212"/>
      <c r="L640" s="208"/>
      <c r="M640" s="213"/>
      <c r="N640" s="214"/>
      <c r="O640" s="214"/>
      <c r="P640" s="214"/>
      <c r="Q640" s="214"/>
      <c r="R640" s="214"/>
      <c r="S640" s="214"/>
      <c r="T640" s="215"/>
      <c r="AT640" s="209" t="s">
        <v>163</v>
      </c>
      <c r="AU640" s="209" t="s">
        <v>89</v>
      </c>
      <c r="AV640" s="13" t="s">
        <v>89</v>
      </c>
      <c r="AW640" s="13" t="s">
        <v>42</v>
      </c>
      <c r="AX640" s="13" t="s">
        <v>82</v>
      </c>
      <c r="AY640" s="209" t="s">
        <v>152</v>
      </c>
    </row>
    <row r="641" spans="2:65" s="15" customFormat="1">
      <c r="B641" s="224"/>
      <c r="D641" s="225" t="s">
        <v>163</v>
      </c>
      <c r="E641" s="226" t="s">
        <v>5</v>
      </c>
      <c r="F641" s="227" t="s">
        <v>170</v>
      </c>
      <c r="H641" s="228">
        <v>97.8</v>
      </c>
      <c r="I641" s="229"/>
      <c r="L641" s="224"/>
      <c r="M641" s="230"/>
      <c r="N641" s="231"/>
      <c r="O641" s="231"/>
      <c r="P641" s="231"/>
      <c r="Q641" s="231"/>
      <c r="R641" s="231"/>
      <c r="S641" s="231"/>
      <c r="T641" s="232"/>
      <c r="AT641" s="233" t="s">
        <v>163</v>
      </c>
      <c r="AU641" s="233" t="s">
        <v>89</v>
      </c>
      <c r="AV641" s="15" t="s">
        <v>159</v>
      </c>
      <c r="AW641" s="15" t="s">
        <v>42</v>
      </c>
      <c r="AX641" s="15" t="s">
        <v>45</v>
      </c>
      <c r="AY641" s="233" t="s">
        <v>152</v>
      </c>
    </row>
    <row r="642" spans="2:65" s="1" customFormat="1" ht="22.5" customHeight="1">
      <c r="B642" s="183"/>
      <c r="C642" s="184" t="s">
        <v>360</v>
      </c>
      <c r="D642" s="184" t="s">
        <v>154</v>
      </c>
      <c r="E642" s="185" t="s">
        <v>1812</v>
      </c>
      <c r="F642" s="186" t="s">
        <v>1813</v>
      </c>
      <c r="G642" s="187" t="s">
        <v>201</v>
      </c>
      <c r="H642" s="188">
        <v>144.36000000000001</v>
      </c>
      <c r="I642" s="189"/>
      <c r="J642" s="190">
        <f>ROUND(I642*H642,2)</f>
        <v>0</v>
      </c>
      <c r="K642" s="186" t="s">
        <v>158</v>
      </c>
      <c r="L642" s="43"/>
      <c r="M642" s="191" t="s">
        <v>5</v>
      </c>
      <c r="N642" s="192" t="s">
        <v>53</v>
      </c>
      <c r="O642" s="44"/>
      <c r="P642" s="193">
        <f>O642*H642</f>
        <v>0</v>
      </c>
      <c r="Q642" s="193">
        <v>1.5E-3</v>
      </c>
      <c r="R642" s="193">
        <f>Q642*H642</f>
        <v>0.21654000000000004</v>
      </c>
      <c r="S642" s="193">
        <v>0</v>
      </c>
      <c r="T642" s="194">
        <f>S642*H642</f>
        <v>0</v>
      </c>
      <c r="AR642" s="25" t="s">
        <v>159</v>
      </c>
      <c r="AT642" s="25" t="s">
        <v>154</v>
      </c>
      <c r="AU642" s="25" t="s">
        <v>89</v>
      </c>
      <c r="AY642" s="25" t="s">
        <v>152</v>
      </c>
      <c r="BE642" s="195">
        <f>IF(N642="základní",J642,0)</f>
        <v>0</v>
      </c>
      <c r="BF642" s="195">
        <f>IF(N642="snížená",J642,0)</f>
        <v>0</v>
      </c>
      <c r="BG642" s="195">
        <f>IF(N642="zákl. přenesená",J642,0)</f>
        <v>0</v>
      </c>
      <c r="BH642" s="195">
        <f>IF(N642="sníž. přenesená",J642,0)</f>
        <v>0</v>
      </c>
      <c r="BI642" s="195">
        <f>IF(N642="nulová",J642,0)</f>
        <v>0</v>
      </c>
      <c r="BJ642" s="25" t="s">
        <v>45</v>
      </c>
      <c r="BK642" s="195">
        <f>ROUND(I642*H642,2)</f>
        <v>0</v>
      </c>
      <c r="BL642" s="25" t="s">
        <v>159</v>
      </c>
      <c r="BM642" s="25" t="s">
        <v>1814</v>
      </c>
    </row>
    <row r="643" spans="2:65" s="1" customFormat="1" ht="54">
      <c r="B643" s="43"/>
      <c r="D643" s="196" t="s">
        <v>161</v>
      </c>
      <c r="F643" s="197" t="s">
        <v>1815</v>
      </c>
      <c r="I643" s="198"/>
      <c r="L643" s="43"/>
      <c r="M643" s="199"/>
      <c r="N643" s="44"/>
      <c r="O643" s="44"/>
      <c r="P643" s="44"/>
      <c r="Q643" s="44"/>
      <c r="R643" s="44"/>
      <c r="S643" s="44"/>
      <c r="T643" s="72"/>
      <c r="AT643" s="25" t="s">
        <v>161</v>
      </c>
      <c r="AU643" s="25" t="s">
        <v>89</v>
      </c>
    </row>
    <row r="644" spans="2:65" s="12" customFormat="1">
      <c r="B644" s="200"/>
      <c r="D644" s="196" t="s">
        <v>163</v>
      </c>
      <c r="E644" s="201" t="s">
        <v>5</v>
      </c>
      <c r="F644" s="202" t="s">
        <v>478</v>
      </c>
      <c r="H644" s="203" t="s">
        <v>5</v>
      </c>
      <c r="I644" s="204"/>
      <c r="L644" s="200"/>
      <c r="M644" s="205"/>
      <c r="N644" s="206"/>
      <c r="O644" s="206"/>
      <c r="P644" s="206"/>
      <c r="Q644" s="206"/>
      <c r="R644" s="206"/>
      <c r="S644" s="206"/>
      <c r="T644" s="207"/>
      <c r="AT644" s="203" t="s">
        <v>163</v>
      </c>
      <c r="AU644" s="203" t="s">
        <v>89</v>
      </c>
      <c r="AV644" s="12" t="s">
        <v>45</v>
      </c>
      <c r="AW644" s="12" t="s">
        <v>42</v>
      </c>
      <c r="AX644" s="12" t="s">
        <v>82</v>
      </c>
      <c r="AY644" s="203" t="s">
        <v>152</v>
      </c>
    </row>
    <row r="645" spans="2:65" s="13" customFormat="1">
      <c r="B645" s="208"/>
      <c r="D645" s="196" t="s">
        <v>163</v>
      </c>
      <c r="E645" s="209" t="s">
        <v>5</v>
      </c>
      <c r="F645" s="210" t="s">
        <v>1806</v>
      </c>
      <c r="H645" s="211">
        <v>24.2</v>
      </c>
      <c r="I645" s="212"/>
      <c r="L645" s="208"/>
      <c r="M645" s="213"/>
      <c r="N645" s="214"/>
      <c r="O645" s="214"/>
      <c r="P645" s="214"/>
      <c r="Q645" s="214"/>
      <c r="R645" s="214"/>
      <c r="S645" s="214"/>
      <c r="T645" s="215"/>
      <c r="AT645" s="209" t="s">
        <v>163</v>
      </c>
      <c r="AU645" s="209" t="s">
        <v>89</v>
      </c>
      <c r="AV645" s="13" t="s">
        <v>89</v>
      </c>
      <c r="AW645" s="13" t="s">
        <v>42</v>
      </c>
      <c r="AX645" s="13" t="s">
        <v>82</v>
      </c>
      <c r="AY645" s="209" t="s">
        <v>152</v>
      </c>
    </row>
    <row r="646" spans="2:65" s="13" customFormat="1">
      <c r="B646" s="208"/>
      <c r="D646" s="196" t="s">
        <v>163</v>
      </c>
      <c r="E646" s="209" t="s">
        <v>5</v>
      </c>
      <c r="F646" s="210" t="s">
        <v>1807</v>
      </c>
      <c r="H646" s="211">
        <v>20.399999999999999</v>
      </c>
      <c r="I646" s="212"/>
      <c r="L646" s="208"/>
      <c r="M646" s="213"/>
      <c r="N646" s="214"/>
      <c r="O646" s="214"/>
      <c r="P646" s="214"/>
      <c r="Q646" s="214"/>
      <c r="R646" s="214"/>
      <c r="S646" s="214"/>
      <c r="T646" s="215"/>
      <c r="AT646" s="209" t="s">
        <v>163</v>
      </c>
      <c r="AU646" s="209" t="s">
        <v>89</v>
      </c>
      <c r="AV646" s="13" t="s">
        <v>89</v>
      </c>
      <c r="AW646" s="13" t="s">
        <v>42</v>
      </c>
      <c r="AX646" s="13" t="s">
        <v>82</v>
      </c>
      <c r="AY646" s="209" t="s">
        <v>152</v>
      </c>
    </row>
    <row r="647" spans="2:65" s="13" customFormat="1">
      <c r="B647" s="208"/>
      <c r="D647" s="196" t="s">
        <v>163</v>
      </c>
      <c r="E647" s="209" t="s">
        <v>5</v>
      </c>
      <c r="F647" s="210" t="s">
        <v>1808</v>
      </c>
      <c r="H647" s="211">
        <v>15.6</v>
      </c>
      <c r="I647" s="212"/>
      <c r="L647" s="208"/>
      <c r="M647" s="213"/>
      <c r="N647" s="214"/>
      <c r="O647" s="214"/>
      <c r="P647" s="214"/>
      <c r="Q647" s="214"/>
      <c r="R647" s="214"/>
      <c r="S647" s="214"/>
      <c r="T647" s="215"/>
      <c r="AT647" s="209" t="s">
        <v>163</v>
      </c>
      <c r="AU647" s="209" t="s">
        <v>89</v>
      </c>
      <c r="AV647" s="13" t="s">
        <v>89</v>
      </c>
      <c r="AW647" s="13" t="s">
        <v>42</v>
      </c>
      <c r="AX647" s="13" t="s">
        <v>82</v>
      </c>
      <c r="AY647" s="209" t="s">
        <v>152</v>
      </c>
    </row>
    <row r="648" spans="2:65" s="13" customFormat="1">
      <c r="B648" s="208"/>
      <c r="D648" s="196" t="s">
        <v>163</v>
      </c>
      <c r="E648" s="209" t="s">
        <v>5</v>
      </c>
      <c r="F648" s="210" t="s">
        <v>1809</v>
      </c>
      <c r="H648" s="211">
        <v>13.2</v>
      </c>
      <c r="I648" s="212"/>
      <c r="L648" s="208"/>
      <c r="M648" s="213"/>
      <c r="N648" s="214"/>
      <c r="O648" s="214"/>
      <c r="P648" s="214"/>
      <c r="Q648" s="214"/>
      <c r="R648" s="214"/>
      <c r="S648" s="214"/>
      <c r="T648" s="215"/>
      <c r="AT648" s="209" t="s">
        <v>163</v>
      </c>
      <c r="AU648" s="209" t="s">
        <v>89</v>
      </c>
      <c r="AV648" s="13" t="s">
        <v>89</v>
      </c>
      <c r="AW648" s="13" t="s">
        <v>42</v>
      </c>
      <c r="AX648" s="13" t="s">
        <v>82</v>
      </c>
      <c r="AY648" s="209" t="s">
        <v>152</v>
      </c>
    </row>
    <row r="649" spans="2:65" s="13" customFormat="1">
      <c r="B649" s="208"/>
      <c r="D649" s="196" t="s">
        <v>163</v>
      </c>
      <c r="E649" s="209" t="s">
        <v>5</v>
      </c>
      <c r="F649" s="210" t="s">
        <v>1810</v>
      </c>
      <c r="H649" s="211">
        <v>8.4</v>
      </c>
      <c r="I649" s="212"/>
      <c r="L649" s="208"/>
      <c r="M649" s="213"/>
      <c r="N649" s="214"/>
      <c r="O649" s="214"/>
      <c r="P649" s="214"/>
      <c r="Q649" s="214"/>
      <c r="R649" s="214"/>
      <c r="S649" s="214"/>
      <c r="T649" s="215"/>
      <c r="AT649" s="209" t="s">
        <v>163</v>
      </c>
      <c r="AU649" s="209" t="s">
        <v>89</v>
      </c>
      <c r="AV649" s="13" t="s">
        <v>89</v>
      </c>
      <c r="AW649" s="13" t="s">
        <v>42</v>
      </c>
      <c r="AX649" s="13" t="s">
        <v>82</v>
      </c>
      <c r="AY649" s="209" t="s">
        <v>152</v>
      </c>
    </row>
    <row r="650" spans="2:65" s="13" customFormat="1">
      <c r="B650" s="208"/>
      <c r="D650" s="196" t="s">
        <v>163</v>
      </c>
      <c r="E650" s="209" t="s">
        <v>5</v>
      </c>
      <c r="F650" s="210" t="s">
        <v>1811</v>
      </c>
      <c r="H650" s="211">
        <v>16</v>
      </c>
      <c r="I650" s="212"/>
      <c r="L650" s="208"/>
      <c r="M650" s="213"/>
      <c r="N650" s="214"/>
      <c r="O650" s="214"/>
      <c r="P650" s="214"/>
      <c r="Q650" s="214"/>
      <c r="R650" s="214"/>
      <c r="S650" s="214"/>
      <c r="T650" s="215"/>
      <c r="AT650" s="209" t="s">
        <v>163</v>
      </c>
      <c r="AU650" s="209" t="s">
        <v>89</v>
      </c>
      <c r="AV650" s="13" t="s">
        <v>89</v>
      </c>
      <c r="AW650" s="13" t="s">
        <v>42</v>
      </c>
      <c r="AX650" s="13" t="s">
        <v>82</v>
      </c>
      <c r="AY650" s="209" t="s">
        <v>152</v>
      </c>
    </row>
    <row r="651" spans="2:65" s="13" customFormat="1">
      <c r="B651" s="208"/>
      <c r="D651" s="196" t="s">
        <v>163</v>
      </c>
      <c r="E651" s="209" t="s">
        <v>5</v>
      </c>
      <c r="F651" s="210" t="s">
        <v>1816</v>
      </c>
      <c r="H651" s="211">
        <v>46.56</v>
      </c>
      <c r="I651" s="212"/>
      <c r="L651" s="208"/>
      <c r="M651" s="213"/>
      <c r="N651" s="214"/>
      <c r="O651" s="214"/>
      <c r="P651" s="214"/>
      <c r="Q651" s="214"/>
      <c r="R651" s="214"/>
      <c r="S651" s="214"/>
      <c r="T651" s="215"/>
      <c r="AT651" s="209" t="s">
        <v>163</v>
      </c>
      <c r="AU651" s="209" t="s">
        <v>89</v>
      </c>
      <c r="AV651" s="13" t="s">
        <v>89</v>
      </c>
      <c r="AW651" s="13" t="s">
        <v>42</v>
      </c>
      <c r="AX651" s="13" t="s">
        <v>82</v>
      </c>
      <c r="AY651" s="209" t="s">
        <v>152</v>
      </c>
    </row>
    <row r="652" spans="2:65" s="15" customFormat="1">
      <c r="B652" s="224"/>
      <c r="D652" s="225" t="s">
        <v>163</v>
      </c>
      <c r="E652" s="226" t="s">
        <v>5</v>
      </c>
      <c r="F652" s="227" t="s">
        <v>170</v>
      </c>
      <c r="H652" s="228">
        <v>144.36000000000001</v>
      </c>
      <c r="I652" s="229"/>
      <c r="L652" s="224"/>
      <c r="M652" s="230"/>
      <c r="N652" s="231"/>
      <c r="O652" s="231"/>
      <c r="P652" s="231"/>
      <c r="Q652" s="231"/>
      <c r="R652" s="231"/>
      <c r="S652" s="231"/>
      <c r="T652" s="232"/>
      <c r="AT652" s="233" t="s">
        <v>163</v>
      </c>
      <c r="AU652" s="233" t="s">
        <v>89</v>
      </c>
      <c r="AV652" s="15" t="s">
        <v>159</v>
      </c>
      <c r="AW652" s="15" t="s">
        <v>42</v>
      </c>
      <c r="AX652" s="15" t="s">
        <v>45</v>
      </c>
      <c r="AY652" s="233" t="s">
        <v>152</v>
      </c>
    </row>
    <row r="653" spans="2:65" s="1" customFormat="1" ht="22.5" customHeight="1">
      <c r="B653" s="183"/>
      <c r="C653" s="184" t="s">
        <v>366</v>
      </c>
      <c r="D653" s="184" t="s">
        <v>154</v>
      </c>
      <c r="E653" s="185" t="s">
        <v>1817</v>
      </c>
      <c r="F653" s="186" t="s">
        <v>1818</v>
      </c>
      <c r="G653" s="187" t="s">
        <v>247</v>
      </c>
      <c r="H653" s="188">
        <v>225.505</v>
      </c>
      <c r="I653" s="189"/>
      <c r="J653" s="190">
        <f>ROUND(I653*H653,2)</f>
        <v>0</v>
      </c>
      <c r="K653" s="186" t="s">
        <v>158</v>
      </c>
      <c r="L653" s="43"/>
      <c r="M653" s="191" t="s">
        <v>5</v>
      </c>
      <c r="N653" s="192" t="s">
        <v>53</v>
      </c>
      <c r="O653" s="44"/>
      <c r="P653" s="193">
        <f>O653*H653</f>
        <v>0</v>
      </c>
      <c r="Q653" s="193">
        <v>9.4000000000000004E-3</v>
      </c>
      <c r="R653" s="193">
        <f>Q653*H653</f>
        <v>2.1197469999999998</v>
      </c>
      <c r="S653" s="193">
        <v>0</v>
      </c>
      <c r="T653" s="194">
        <f>S653*H653</f>
        <v>0</v>
      </c>
      <c r="AR653" s="25" t="s">
        <v>159</v>
      </c>
      <c r="AT653" s="25" t="s">
        <v>154</v>
      </c>
      <c r="AU653" s="25" t="s">
        <v>89</v>
      </c>
      <c r="AY653" s="25" t="s">
        <v>152</v>
      </c>
      <c r="BE653" s="195">
        <f>IF(N653="základní",J653,0)</f>
        <v>0</v>
      </c>
      <c r="BF653" s="195">
        <f>IF(N653="snížená",J653,0)</f>
        <v>0</v>
      </c>
      <c r="BG653" s="195">
        <f>IF(N653="zákl. přenesená",J653,0)</f>
        <v>0</v>
      </c>
      <c r="BH653" s="195">
        <f>IF(N653="sníž. přenesená",J653,0)</f>
        <v>0</v>
      </c>
      <c r="BI653" s="195">
        <f>IF(N653="nulová",J653,0)</f>
        <v>0</v>
      </c>
      <c r="BJ653" s="25" t="s">
        <v>45</v>
      </c>
      <c r="BK653" s="195">
        <f>ROUND(I653*H653,2)</f>
        <v>0</v>
      </c>
      <c r="BL653" s="25" t="s">
        <v>159</v>
      </c>
      <c r="BM653" s="25" t="s">
        <v>1819</v>
      </c>
    </row>
    <row r="654" spans="2:65" s="1" customFormat="1" ht="54">
      <c r="B654" s="43"/>
      <c r="D654" s="196" t="s">
        <v>161</v>
      </c>
      <c r="F654" s="197" t="s">
        <v>1820</v>
      </c>
      <c r="I654" s="198"/>
      <c r="L654" s="43"/>
      <c r="M654" s="199"/>
      <c r="N654" s="44"/>
      <c r="O654" s="44"/>
      <c r="P654" s="44"/>
      <c r="Q654" s="44"/>
      <c r="R654" s="44"/>
      <c r="S654" s="44"/>
      <c r="T654" s="72"/>
      <c r="AT654" s="25" t="s">
        <v>161</v>
      </c>
      <c r="AU654" s="25" t="s">
        <v>89</v>
      </c>
    </row>
    <row r="655" spans="2:65" s="12" customFormat="1">
      <c r="B655" s="200"/>
      <c r="D655" s="196" t="s">
        <v>163</v>
      </c>
      <c r="E655" s="201" t="s">
        <v>5</v>
      </c>
      <c r="F655" s="202" t="s">
        <v>540</v>
      </c>
      <c r="H655" s="203" t="s">
        <v>5</v>
      </c>
      <c r="I655" s="204"/>
      <c r="L655" s="200"/>
      <c r="M655" s="205"/>
      <c r="N655" s="206"/>
      <c r="O655" s="206"/>
      <c r="P655" s="206"/>
      <c r="Q655" s="206"/>
      <c r="R655" s="206"/>
      <c r="S655" s="206"/>
      <c r="T655" s="207"/>
      <c r="AT655" s="203" t="s">
        <v>163</v>
      </c>
      <c r="AU655" s="203" t="s">
        <v>89</v>
      </c>
      <c r="AV655" s="12" t="s">
        <v>45</v>
      </c>
      <c r="AW655" s="12" t="s">
        <v>42</v>
      </c>
      <c r="AX655" s="12" t="s">
        <v>82</v>
      </c>
      <c r="AY655" s="203" t="s">
        <v>152</v>
      </c>
    </row>
    <row r="656" spans="2:65" s="12" customFormat="1">
      <c r="B656" s="200"/>
      <c r="D656" s="196" t="s">
        <v>163</v>
      </c>
      <c r="E656" s="201" t="s">
        <v>5</v>
      </c>
      <c r="F656" s="202" t="s">
        <v>1821</v>
      </c>
      <c r="H656" s="203" t="s">
        <v>5</v>
      </c>
      <c r="I656" s="204"/>
      <c r="L656" s="200"/>
      <c r="M656" s="205"/>
      <c r="N656" s="206"/>
      <c r="O656" s="206"/>
      <c r="P656" s="206"/>
      <c r="Q656" s="206"/>
      <c r="R656" s="206"/>
      <c r="S656" s="206"/>
      <c r="T656" s="207"/>
      <c r="AT656" s="203" t="s">
        <v>163</v>
      </c>
      <c r="AU656" s="203" t="s">
        <v>89</v>
      </c>
      <c r="AV656" s="12" t="s">
        <v>45</v>
      </c>
      <c r="AW656" s="12" t="s">
        <v>42</v>
      </c>
      <c r="AX656" s="12" t="s">
        <v>82</v>
      </c>
      <c r="AY656" s="203" t="s">
        <v>152</v>
      </c>
    </row>
    <row r="657" spans="2:65" s="13" customFormat="1">
      <c r="B657" s="208"/>
      <c r="D657" s="196" t="s">
        <v>163</v>
      </c>
      <c r="E657" s="209" t="s">
        <v>5</v>
      </c>
      <c r="F657" s="210" t="s">
        <v>1822</v>
      </c>
      <c r="H657" s="211">
        <v>99.44</v>
      </c>
      <c r="I657" s="212"/>
      <c r="L657" s="208"/>
      <c r="M657" s="213"/>
      <c r="N657" s="214"/>
      <c r="O657" s="214"/>
      <c r="P657" s="214"/>
      <c r="Q657" s="214"/>
      <c r="R657" s="214"/>
      <c r="S657" s="214"/>
      <c r="T657" s="215"/>
      <c r="AT657" s="209" t="s">
        <v>163</v>
      </c>
      <c r="AU657" s="209" t="s">
        <v>89</v>
      </c>
      <c r="AV657" s="13" t="s">
        <v>89</v>
      </c>
      <c r="AW657" s="13" t="s">
        <v>42</v>
      </c>
      <c r="AX657" s="13" t="s">
        <v>82</v>
      </c>
      <c r="AY657" s="209" t="s">
        <v>152</v>
      </c>
    </row>
    <row r="658" spans="2:65" s="13" customFormat="1">
      <c r="B658" s="208"/>
      <c r="D658" s="196" t="s">
        <v>163</v>
      </c>
      <c r="E658" s="209" t="s">
        <v>5</v>
      </c>
      <c r="F658" s="210" t="s">
        <v>1823</v>
      </c>
      <c r="H658" s="211">
        <v>28.8</v>
      </c>
      <c r="I658" s="212"/>
      <c r="L658" s="208"/>
      <c r="M658" s="213"/>
      <c r="N658" s="214"/>
      <c r="O658" s="214"/>
      <c r="P658" s="214"/>
      <c r="Q658" s="214"/>
      <c r="R658" s="214"/>
      <c r="S658" s="214"/>
      <c r="T658" s="215"/>
      <c r="AT658" s="209" t="s">
        <v>163</v>
      </c>
      <c r="AU658" s="209" t="s">
        <v>89</v>
      </c>
      <c r="AV658" s="13" t="s">
        <v>89</v>
      </c>
      <c r="AW658" s="13" t="s">
        <v>42</v>
      </c>
      <c r="AX658" s="13" t="s">
        <v>82</v>
      </c>
      <c r="AY658" s="209" t="s">
        <v>152</v>
      </c>
    </row>
    <row r="659" spans="2:65" s="13" customFormat="1">
      <c r="B659" s="208"/>
      <c r="D659" s="196" t="s">
        <v>163</v>
      </c>
      <c r="E659" s="209" t="s">
        <v>5</v>
      </c>
      <c r="F659" s="210" t="s">
        <v>1824</v>
      </c>
      <c r="H659" s="211">
        <v>52.164000000000001</v>
      </c>
      <c r="I659" s="212"/>
      <c r="L659" s="208"/>
      <c r="M659" s="213"/>
      <c r="N659" s="214"/>
      <c r="O659" s="214"/>
      <c r="P659" s="214"/>
      <c r="Q659" s="214"/>
      <c r="R659" s="214"/>
      <c r="S659" s="214"/>
      <c r="T659" s="215"/>
      <c r="AT659" s="209" t="s">
        <v>163</v>
      </c>
      <c r="AU659" s="209" t="s">
        <v>89</v>
      </c>
      <c r="AV659" s="13" t="s">
        <v>89</v>
      </c>
      <c r="AW659" s="13" t="s">
        <v>42</v>
      </c>
      <c r="AX659" s="13" t="s">
        <v>82</v>
      </c>
      <c r="AY659" s="209" t="s">
        <v>152</v>
      </c>
    </row>
    <row r="660" spans="2:65" s="13" customFormat="1">
      <c r="B660" s="208"/>
      <c r="D660" s="196" t="s">
        <v>163</v>
      </c>
      <c r="E660" s="209" t="s">
        <v>5</v>
      </c>
      <c r="F660" s="210" t="s">
        <v>1825</v>
      </c>
      <c r="H660" s="211">
        <v>45.100999999999999</v>
      </c>
      <c r="I660" s="212"/>
      <c r="L660" s="208"/>
      <c r="M660" s="213"/>
      <c r="N660" s="214"/>
      <c r="O660" s="214"/>
      <c r="P660" s="214"/>
      <c r="Q660" s="214"/>
      <c r="R660" s="214"/>
      <c r="S660" s="214"/>
      <c r="T660" s="215"/>
      <c r="AT660" s="209" t="s">
        <v>163</v>
      </c>
      <c r="AU660" s="209" t="s">
        <v>89</v>
      </c>
      <c r="AV660" s="13" t="s">
        <v>89</v>
      </c>
      <c r="AW660" s="13" t="s">
        <v>42</v>
      </c>
      <c r="AX660" s="13" t="s">
        <v>82</v>
      </c>
      <c r="AY660" s="209" t="s">
        <v>152</v>
      </c>
    </row>
    <row r="661" spans="2:65" s="15" customFormat="1">
      <c r="B661" s="224"/>
      <c r="D661" s="225" t="s">
        <v>163</v>
      </c>
      <c r="E661" s="226" t="s">
        <v>5</v>
      </c>
      <c r="F661" s="227" t="s">
        <v>170</v>
      </c>
      <c r="H661" s="228">
        <v>225.505</v>
      </c>
      <c r="I661" s="229"/>
      <c r="L661" s="224"/>
      <c r="M661" s="230"/>
      <c r="N661" s="231"/>
      <c r="O661" s="231"/>
      <c r="P661" s="231"/>
      <c r="Q661" s="231"/>
      <c r="R661" s="231"/>
      <c r="S661" s="231"/>
      <c r="T661" s="232"/>
      <c r="AT661" s="233" t="s">
        <v>163</v>
      </c>
      <c r="AU661" s="233" t="s">
        <v>89</v>
      </c>
      <c r="AV661" s="15" t="s">
        <v>159</v>
      </c>
      <c r="AW661" s="15" t="s">
        <v>42</v>
      </c>
      <c r="AX661" s="15" t="s">
        <v>45</v>
      </c>
      <c r="AY661" s="233" t="s">
        <v>152</v>
      </c>
    </row>
    <row r="662" spans="2:65" s="1" customFormat="1" ht="22.5" customHeight="1">
      <c r="B662" s="183"/>
      <c r="C662" s="184" t="s">
        <v>377</v>
      </c>
      <c r="D662" s="184" t="s">
        <v>154</v>
      </c>
      <c r="E662" s="185" t="s">
        <v>1826</v>
      </c>
      <c r="F662" s="186" t="s">
        <v>1827</v>
      </c>
      <c r="G662" s="187" t="s">
        <v>247</v>
      </c>
      <c r="H662" s="188">
        <v>225.505</v>
      </c>
      <c r="I662" s="189"/>
      <c r="J662" s="190">
        <f>ROUND(I662*H662,2)</f>
        <v>0</v>
      </c>
      <c r="K662" s="186" t="s">
        <v>158</v>
      </c>
      <c r="L662" s="43"/>
      <c r="M662" s="191" t="s">
        <v>5</v>
      </c>
      <c r="N662" s="192" t="s">
        <v>53</v>
      </c>
      <c r="O662" s="44"/>
      <c r="P662" s="193">
        <f>O662*H662</f>
        <v>0</v>
      </c>
      <c r="Q662" s="193">
        <v>0</v>
      </c>
      <c r="R662" s="193">
        <f>Q662*H662</f>
        <v>0</v>
      </c>
      <c r="S662" s="193">
        <v>0</v>
      </c>
      <c r="T662" s="194">
        <f>S662*H662</f>
        <v>0</v>
      </c>
      <c r="AR662" s="25" t="s">
        <v>159</v>
      </c>
      <c r="AT662" s="25" t="s">
        <v>154</v>
      </c>
      <c r="AU662" s="25" t="s">
        <v>89</v>
      </c>
      <c r="AY662" s="25" t="s">
        <v>152</v>
      </c>
      <c r="BE662" s="195">
        <f>IF(N662="základní",J662,0)</f>
        <v>0</v>
      </c>
      <c r="BF662" s="195">
        <f>IF(N662="snížená",J662,0)</f>
        <v>0</v>
      </c>
      <c r="BG662" s="195">
        <f>IF(N662="zákl. přenesená",J662,0)</f>
        <v>0</v>
      </c>
      <c r="BH662" s="195">
        <f>IF(N662="sníž. přenesená",J662,0)</f>
        <v>0</v>
      </c>
      <c r="BI662" s="195">
        <f>IF(N662="nulová",J662,0)</f>
        <v>0</v>
      </c>
      <c r="BJ662" s="25" t="s">
        <v>45</v>
      </c>
      <c r="BK662" s="195">
        <f>ROUND(I662*H662,2)</f>
        <v>0</v>
      </c>
      <c r="BL662" s="25" t="s">
        <v>159</v>
      </c>
      <c r="BM662" s="25" t="s">
        <v>1828</v>
      </c>
    </row>
    <row r="663" spans="2:65" s="1" customFormat="1" ht="54">
      <c r="B663" s="43"/>
      <c r="D663" s="225" t="s">
        <v>161</v>
      </c>
      <c r="F663" s="236" t="s">
        <v>1820</v>
      </c>
      <c r="I663" s="198"/>
      <c r="L663" s="43"/>
      <c r="M663" s="199"/>
      <c r="N663" s="44"/>
      <c r="O663" s="44"/>
      <c r="P663" s="44"/>
      <c r="Q663" s="44"/>
      <c r="R663" s="44"/>
      <c r="S663" s="44"/>
      <c r="T663" s="72"/>
      <c r="AT663" s="25" t="s">
        <v>161</v>
      </c>
      <c r="AU663" s="25" t="s">
        <v>89</v>
      </c>
    </row>
    <row r="664" spans="2:65" s="1" customFormat="1" ht="31.5" customHeight="1">
      <c r="B664" s="183"/>
      <c r="C664" s="184" t="s">
        <v>383</v>
      </c>
      <c r="D664" s="184" t="s">
        <v>154</v>
      </c>
      <c r="E664" s="185" t="s">
        <v>1829</v>
      </c>
      <c r="F664" s="186" t="s">
        <v>1830</v>
      </c>
      <c r="G664" s="187" t="s">
        <v>157</v>
      </c>
      <c r="H664" s="188">
        <v>151.809</v>
      </c>
      <c r="I664" s="189"/>
      <c r="J664" s="190">
        <f>ROUND(I664*H664,2)</f>
        <v>0</v>
      </c>
      <c r="K664" s="186" t="s">
        <v>158</v>
      </c>
      <c r="L664" s="43"/>
      <c r="M664" s="191" t="s">
        <v>5</v>
      </c>
      <c r="N664" s="192" t="s">
        <v>53</v>
      </c>
      <c r="O664" s="44"/>
      <c r="P664" s="193">
        <f>O664*H664</f>
        <v>0</v>
      </c>
      <c r="Q664" s="193">
        <v>2.45329</v>
      </c>
      <c r="R664" s="193">
        <f>Q664*H664</f>
        <v>372.43150161</v>
      </c>
      <c r="S664" s="193">
        <v>0</v>
      </c>
      <c r="T664" s="194">
        <f>S664*H664</f>
        <v>0</v>
      </c>
      <c r="AR664" s="25" t="s">
        <v>159</v>
      </c>
      <c r="AT664" s="25" t="s">
        <v>154</v>
      </c>
      <c r="AU664" s="25" t="s">
        <v>89</v>
      </c>
      <c r="AY664" s="25" t="s">
        <v>152</v>
      </c>
      <c r="BE664" s="195">
        <f>IF(N664="základní",J664,0)</f>
        <v>0</v>
      </c>
      <c r="BF664" s="195">
        <f>IF(N664="snížená",J664,0)</f>
        <v>0</v>
      </c>
      <c r="BG664" s="195">
        <f>IF(N664="zákl. přenesená",J664,0)</f>
        <v>0</v>
      </c>
      <c r="BH664" s="195">
        <f>IF(N664="sníž. přenesená",J664,0)</f>
        <v>0</v>
      </c>
      <c r="BI664" s="195">
        <f>IF(N664="nulová",J664,0)</f>
        <v>0</v>
      </c>
      <c r="BJ664" s="25" t="s">
        <v>45</v>
      </c>
      <c r="BK664" s="195">
        <f>ROUND(I664*H664,2)</f>
        <v>0</v>
      </c>
      <c r="BL664" s="25" t="s">
        <v>159</v>
      </c>
      <c r="BM664" s="25" t="s">
        <v>1831</v>
      </c>
    </row>
    <row r="665" spans="2:65" s="1" customFormat="1" ht="189">
      <c r="B665" s="43"/>
      <c r="D665" s="196" t="s">
        <v>161</v>
      </c>
      <c r="F665" s="197" t="s">
        <v>1053</v>
      </c>
      <c r="I665" s="198"/>
      <c r="L665" s="43"/>
      <c r="M665" s="199"/>
      <c r="N665" s="44"/>
      <c r="O665" s="44"/>
      <c r="P665" s="44"/>
      <c r="Q665" s="44"/>
      <c r="R665" s="44"/>
      <c r="S665" s="44"/>
      <c r="T665" s="72"/>
      <c r="AT665" s="25" t="s">
        <v>161</v>
      </c>
      <c r="AU665" s="25" t="s">
        <v>89</v>
      </c>
    </row>
    <row r="666" spans="2:65" s="12" customFormat="1">
      <c r="B666" s="200"/>
      <c r="D666" s="196" t="s">
        <v>163</v>
      </c>
      <c r="E666" s="201" t="s">
        <v>5</v>
      </c>
      <c r="F666" s="202" t="s">
        <v>540</v>
      </c>
      <c r="H666" s="203" t="s">
        <v>5</v>
      </c>
      <c r="I666" s="204"/>
      <c r="L666" s="200"/>
      <c r="M666" s="205"/>
      <c r="N666" s="206"/>
      <c r="O666" s="206"/>
      <c r="P666" s="206"/>
      <c r="Q666" s="206"/>
      <c r="R666" s="206"/>
      <c r="S666" s="206"/>
      <c r="T666" s="207"/>
      <c r="AT666" s="203" t="s">
        <v>163</v>
      </c>
      <c r="AU666" s="203" t="s">
        <v>89</v>
      </c>
      <c r="AV666" s="12" t="s">
        <v>45</v>
      </c>
      <c r="AW666" s="12" t="s">
        <v>42</v>
      </c>
      <c r="AX666" s="12" t="s">
        <v>82</v>
      </c>
      <c r="AY666" s="203" t="s">
        <v>152</v>
      </c>
    </row>
    <row r="667" spans="2:65" s="13" customFormat="1">
      <c r="B667" s="208"/>
      <c r="D667" s="196" t="s">
        <v>163</v>
      </c>
      <c r="E667" s="209" t="s">
        <v>5</v>
      </c>
      <c r="F667" s="210" t="s">
        <v>1832</v>
      </c>
      <c r="H667" s="211">
        <v>151.809</v>
      </c>
      <c r="I667" s="212"/>
      <c r="L667" s="208"/>
      <c r="M667" s="213"/>
      <c r="N667" s="214"/>
      <c r="O667" s="214"/>
      <c r="P667" s="214"/>
      <c r="Q667" s="214"/>
      <c r="R667" s="214"/>
      <c r="S667" s="214"/>
      <c r="T667" s="215"/>
      <c r="AT667" s="209" t="s">
        <v>163</v>
      </c>
      <c r="AU667" s="209" t="s">
        <v>89</v>
      </c>
      <c r="AV667" s="13" t="s">
        <v>89</v>
      </c>
      <c r="AW667" s="13" t="s">
        <v>42</v>
      </c>
      <c r="AX667" s="13" t="s">
        <v>82</v>
      </c>
      <c r="AY667" s="209" t="s">
        <v>152</v>
      </c>
    </row>
    <row r="668" spans="2:65" s="15" customFormat="1">
      <c r="B668" s="224"/>
      <c r="D668" s="225" t="s">
        <v>163</v>
      </c>
      <c r="E668" s="226" t="s">
        <v>5</v>
      </c>
      <c r="F668" s="227" t="s">
        <v>170</v>
      </c>
      <c r="H668" s="228">
        <v>151.809</v>
      </c>
      <c r="I668" s="229"/>
      <c r="L668" s="224"/>
      <c r="M668" s="230"/>
      <c r="N668" s="231"/>
      <c r="O668" s="231"/>
      <c r="P668" s="231"/>
      <c r="Q668" s="231"/>
      <c r="R668" s="231"/>
      <c r="S668" s="231"/>
      <c r="T668" s="232"/>
      <c r="AT668" s="233" t="s">
        <v>163</v>
      </c>
      <c r="AU668" s="233" t="s">
        <v>89</v>
      </c>
      <c r="AV668" s="15" t="s">
        <v>159</v>
      </c>
      <c r="AW668" s="15" t="s">
        <v>42</v>
      </c>
      <c r="AX668" s="15" t="s">
        <v>45</v>
      </c>
      <c r="AY668" s="233" t="s">
        <v>152</v>
      </c>
    </row>
    <row r="669" spans="2:65" s="1" customFormat="1" ht="31.5" customHeight="1">
      <c r="B669" s="183"/>
      <c r="C669" s="184" t="s">
        <v>397</v>
      </c>
      <c r="D669" s="184" t="s">
        <v>154</v>
      </c>
      <c r="E669" s="185" t="s">
        <v>1833</v>
      </c>
      <c r="F669" s="186" t="s">
        <v>1834</v>
      </c>
      <c r="G669" s="187" t="s">
        <v>157</v>
      </c>
      <c r="H669" s="188">
        <v>151.809</v>
      </c>
      <c r="I669" s="189"/>
      <c r="J669" s="190">
        <f>ROUND(I669*H669,2)</f>
        <v>0</v>
      </c>
      <c r="K669" s="186" t="s">
        <v>158</v>
      </c>
      <c r="L669" s="43"/>
      <c r="M669" s="191" t="s">
        <v>5</v>
      </c>
      <c r="N669" s="192" t="s">
        <v>53</v>
      </c>
      <c r="O669" s="44"/>
      <c r="P669" s="193">
        <f>O669*H669</f>
        <v>0</v>
      </c>
      <c r="Q669" s="193">
        <v>0</v>
      </c>
      <c r="R669" s="193">
        <f>Q669*H669</f>
        <v>0</v>
      </c>
      <c r="S669" s="193">
        <v>0</v>
      </c>
      <c r="T669" s="194">
        <f>S669*H669</f>
        <v>0</v>
      </c>
      <c r="AR669" s="25" t="s">
        <v>159</v>
      </c>
      <c r="AT669" s="25" t="s">
        <v>154</v>
      </c>
      <c r="AU669" s="25" t="s">
        <v>89</v>
      </c>
      <c r="AY669" s="25" t="s">
        <v>152</v>
      </c>
      <c r="BE669" s="195">
        <f>IF(N669="základní",J669,0)</f>
        <v>0</v>
      </c>
      <c r="BF669" s="195">
        <f>IF(N669="snížená",J669,0)</f>
        <v>0</v>
      </c>
      <c r="BG669" s="195">
        <f>IF(N669="zákl. přenesená",J669,0)</f>
        <v>0</v>
      </c>
      <c r="BH669" s="195">
        <f>IF(N669="sníž. přenesená",J669,0)</f>
        <v>0</v>
      </c>
      <c r="BI669" s="195">
        <f>IF(N669="nulová",J669,0)</f>
        <v>0</v>
      </c>
      <c r="BJ669" s="25" t="s">
        <v>45</v>
      </c>
      <c r="BK669" s="195">
        <f>ROUND(I669*H669,2)</f>
        <v>0</v>
      </c>
      <c r="BL669" s="25" t="s">
        <v>159</v>
      </c>
      <c r="BM669" s="25" t="s">
        <v>1835</v>
      </c>
    </row>
    <row r="670" spans="2:65" s="1" customFormat="1" ht="81">
      <c r="B670" s="43"/>
      <c r="D670" s="225" t="s">
        <v>161</v>
      </c>
      <c r="F670" s="236" t="s">
        <v>1059</v>
      </c>
      <c r="I670" s="198"/>
      <c r="L670" s="43"/>
      <c r="M670" s="199"/>
      <c r="N670" s="44"/>
      <c r="O670" s="44"/>
      <c r="P670" s="44"/>
      <c r="Q670" s="44"/>
      <c r="R670" s="44"/>
      <c r="S670" s="44"/>
      <c r="T670" s="72"/>
      <c r="AT670" s="25" t="s">
        <v>161</v>
      </c>
      <c r="AU670" s="25" t="s">
        <v>89</v>
      </c>
    </row>
    <row r="671" spans="2:65" s="1" customFormat="1" ht="31.5" customHeight="1">
      <c r="B671" s="183"/>
      <c r="C671" s="184" t="s">
        <v>402</v>
      </c>
      <c r="D671" s="184" t="s">
        <v>154</v>
      </c>
      <c r="E671" s="185" t="s">
        <v>1836</v>
      </c>
      <c r="F671" s="186" t="s">
        <v>1837</v>
      </c>
      <c r="G671" s="187" t="s">
        <v>201</v>
      </c>
      <c r="H671" s="188">
        <v>128</v>
      </c>
      <c r="I671" s="189"/>
      <c r="J671" s="190">
        <f>ROUND(I671*H671,2)</f>
        <v>0</v>
      </c>
      <c r="K671" s="186" t="s">
        <v>158</v>
      </c>
      <c r="L671" s="43"/>
      <c r="M671" s="191" t="s">
        <v>5</v>
      </c>
      <c r="N671" s="192" t="s">
        <v>53</v>
      </c>
      <c r="O671" s="44"/>
      <c r="P671" s="193">
        <f>O671*H671</f>
        <v>0</v>
      </c>
      <c r="Q671" s="193">
        <v>0</v>
      </c>
      <c r="R671" s="193">
        <f>Q671*H671</f>
        <v>0</v>
      </c>
      <c r="S671" s="193">
        <v>0</v>
      </c>
      <c r="T671" s="194">
        <f>S671*H671</f>
        <v>0</v>
      </c>
      <c r="AR671" s="25" t="s">
        <v>159</v>
      </c>
      <c r="AT671" s="25" t="s">
        <v>154</v>
      </c>
      <c r="AU671" s="25" t="s">
        <v>89</v>
      </c>
      <c r="AY671" s="25" t="s">
        <v>152</v>
      </c>
      <c r="BE671" s="195">
        <f>IF(N671="základní",J671,0)</f>
        <v>0</v>
      </c>
      <c r="BF671" s="195">
        <f>IF(N671="snížená",J671,0)</f>
        <v>0</v>
      </c>
      <c r="BG671" s="195">
        <f>IF(N671="zákl. přenesená",J671,0)</f>
        <v>0</v>
      </c>
      <c r="BH671" s="195">
        <f>IF(N671="sníž. přenesená",J671,0)</f>
        <v>0</v>
      </c>
      <c r="BI671" s="195">
        <f>IF(N671="nulová",J671,0)</f>
        <v>0</v>
      </c>
      <c r="BJ671" s="25" t="s">
        <v>45</v>
      </c>
      <c r="BK671" s="195">
        <f>ROUND(I671*H671,2)</f>
        <v>0</v>
      </c>
      <c r="BL671" s="25" t="s">
        <v>159</v>
      </c>
      <c r="BM671" s="25" t="s">
        <v>1838</v>
      </c>
    </row>
    <row r="672" spans="2:65" s="1" customFormat="1" ht="81">
      <c r="B672" s="43"/>
      <c r="D672" s="196" t="s">
        <v>161</v>
      </c>
      <c r="F672" s="197" t="s">
        <v>1059</v>
      </c>
      <c r="I672" s="198"/>
      <c r="L672" s="43"/>
      <c r="M672" s="199"/>
      <c r="N672" s="44"/>
      <c r="O672" s="44"/>
      <c r="P672" s="44"/>
      <c r="Q672" s="44"/>
      <c r="R672" s="44"/>
      <c r="S672" s="44"/>
      <c r="T672" s="72"/>
      <c r="AT672" s="25" t="s">
        <v>161</v>
      </c>
      <c r="AU672" s="25" t="s">
        <v>89</v>
      </c>
    </row>
    <row r="673" spans="2:65" s="13" customFormat="1">
      <c r="B673" s="208"/>
      <c r="D673" s="225" t="s">
        <v>163</v>
      </c>
      <c r="E673" s="250" t="s">
        <v>5</v>
      </c>
      <c r="F673" s="234" t="s">
        <v>1839</v>
      </c>
      <c r="H673" s="235">
        <v>128</v>
      </c>
      <c r="I673" s="212"/>
      <c r="L673" s="208"/>
      <c r="M673" s="213"/>
      <c r="N673" s="214"/>
      <c r="O673" s="214"/>
      <c r="P673" s="214"/>
      <c r="Q673" s="214"/>
      <c r="R673" s="214"/>
      <c r="S673" s="214"/>
      <c r="T673" s="215"/>
      <c r="AT673" s="209" t="s">
        <v>163</v>
      </c>
      <c r="AU673" s="209" t="s">
        <v>89</v>
      </c>
      <c r="AV673" s="13" t="s">
        <v>89</v>
      </c>
      <c r="AW673" s="13" t="s">
        <v>42</v>
      </c>
      <c r="AX673" s="13" t="s">
        <v>45</v>
      </c>
      <c r="AY673" s="209" t="s">
        <v>152</v>
      </c>
    </row>
    <row r="674" spans="2:65" s="1" customFormat="1" ht="31.5" customHeight="1">
      <c r="B674" s="183"/>
      <c r="C674" s="184" t="s">
        <v>410</v>
      </c>
      <c r="D674" s="184" t="s">
        <v>154</v>
      </c>
      <c r="E674" s="185" t="s">
        <v>1840</v>
      </c>
      <c r="F674" s="186" t="s">
        <v>1841</v>
      </c>
      <c r="G674" s="187" t="s">
        <v>157</v>
      </c>
      <c r="H674" s="188">
        <v>151.809</v>
      </c>
      <c r="I674" s="189"/>
      <c r="J674" s="190">
        <f>ROUND(I674*H674,2)</f>
        <v>0</v>
      </c>
      <c r="K674" s="186" t="s">
        <v>158</v>
      </c>
      <c r="L674" s="43"/>
      <c r="M674" s="191" t="s">
        <v>5</v>
      </c>
      <c r="N674" s="192" t="s">
        <v>53</v>
      </c>
      <c r="O674" s="44"/>
      <c r="P674" s="193">
        <f>O674*H674</f>
        <v>0</v>
      </c>
      <c r="Q674" s="193">
        <v>0</v>
      </c>
      <c r="R674" s="193">
        <f>Q674*H674</f>
        <v>0</v>
      </c>
      <c r="S674" s="193">
        <v>0</v>
      </c>
      <c r="T674" s="194">
        <f>S674*H674</f>
        <v>0</v>
      </c>
      <c r="AR674" s="25" t="s">
        <v>159</v>
      </c>
      <c r="AT674" s="25" t="s">
        <v>154</v>
      </c>
      <c r="AU674" s="25" t="s">
        <v>89</v>
      </c>
      <c r="AY674" s="25" t="s">
        <v>152</v>
      </c>
      <c r="BE674" s="195">
        <f>IF(N674="základní",J674,0)</f>
        <v>0</v>
      </c>
      <c r="BF674" s="195">
        <f>IF(N674="snížená",J674,0)</f>
        <v>0</v>
      </c>
      <c r="BG674" s="195">
        <f>IF(N674="zákl. přenesená",J674,0)</f>
        <v>0</v>
      </c>
      <c r="BH674" s="195">
        <f>IF(N674="sníž. přenesená",J674,0)</f>
        <v>0</v>
      </c>
      <c r="BI674" s="195">
        <f>IF(N674="nulová",J674,0)</f>
        <v>0</v>
      </c>
      <c r="BJ674" s="25" t="s">
        <v>45</v>
      </c>
      <c r="BK674" s="195">
        <f>ROUND(I674*H674,2)</f>
        <v>0</v>
      </c>
      <c r="BL674" s="25" t="s">
        <v>159</v>
      </c>
      <c r="BM674" s="25" t="s">
        <v>1842</v>
      </c>
    </row>
    <row r="675" spans="2:65" s="1" customFormat="1" ht="81">
      <c r="B675" s="43"/>
      <c r="D675" s="225" t="s">
        <v>161</v>
      </c>
      <c r="F675" s="236" t="s">
        <v>1059</v>
      </c>
      <c r="I675" s="198"/>
      <c r="L675" s="43"/>
      <c r="M675" s="199"/>
      <c r="N675" s="44"/>
      <c r="O675" s="44"/>
      <c r="P675" s="44"/>
      <c r="Q675" s="44"/>
      <c r="R675" s="44"/>
      <c r="S675" s="44"/>
      <c r="T675" s="72"/>
      <c r="AT675" s="25" t="s">
        <v>161</v>
      </c>
      <c r="AU675" s="25" t="s">
        <v>89</v>
      </c>
    </row>
    <row r="676" spans="2:65" s="1" customFormat="1" ht="22.5" customHeight="1">
      <c r="B676" s="183"/>
      <c r="C676" s="184" t="s">
        <v>415</v>
      </c>
      <c r="D676" s="184" t="s">
        <v>154</v>
      </c>
      <c r="E676" s="185" t="s">
        <v>384</v>
      </c>
      <c r="F676" s="186" t="s">
        <v>385</v>
      </c>
      <c r="G676" s="187" t="s">
        <v>193</v>
      </c>
      <c r="H676" s="188">
        <v>20.494</v>
      </c>
      <c r="I676" s="189"/>
      <c r="J676" s="190">
        <f>ROUND(I676*H676,2)</f>
        <v>0</v>
      </c>
      <c r="K676" s="186" t="s">
        <v>158</v>
      </c>
      <c r="L676" s="43"/>
      <c r="M676" s="191" t="s">
        <v>5</v>
      </c>
      <c r="N676" s="192" t="s">
        <v>53</v>
      </c>
      <c r="O676" s="44"/>
      <c r="P676" s="193">
        <f>O676*H676</f>
        <v>0</v>
      </c>
      <c r="Q676" s="193">
        <v>1.0530600000000001</v>
      </c>
      <c r="R676" s="193">
        <f>Q676*H676</f>
        <v>21.581411640000002</v>
      </c>
      <c r="S676" s="193">
        <v>0</v>
      </c>
      <c r="T676" s="194">
        <f>S676*H676</f>
        <v>0</v>
      </c>
      <c r="AR676" s="25" t="s">
        <v>159</v>
      </c>
      <c r="AT676" s="25" t="s">
        <v>154</v>
      </c>
      <c r="AU676" s="25" t="s">
        <v>89</v>
      </c>
      <c r="AY676" s="25" t="s">
        <v>152</v>
      </c>
      <c r="BE676" s="195">
        <f>IF(N676="základní",J676,0)</f>
        <v>0</v>
      </c>
      <c r="BF676" s="195">
        <f>IF(N676="snížená",J676,0)</f>
        <v>0</v>
      </c>
      <c r="BG676" s="195">
        <f>IF(N676="zákl. přenesená",J676,0)</f>
        <v>0</v>
      </c>
      <c r="BH676" s="195">
        <f>IF(N676="sníž. přenesená",J676,0)</f>
        <v>0</v>
      </c>
      <c r="BI676" s="195">
        <f>IF(N676="nulová",J676,0)</f>
        <v>0</v>
      </c>
      <c r="BJ676" s="25" t="s">
        <v>45</v>
      </c>
      <c r="BK676" s="195">
        <f>ROUND(I676*H676,2)</f>
        <v>0</v>
      </c>
      <c r="BL676" s="25" t="s">
        <v>159</v>
      </c>
      <c r="BM676" s="25" t="s">
        <v>1843</v>
      </c>
    </row>
    <row r="677" spans="2:65" s="12" customFormat="1">
      <c r="B677" s="200"/>
      <c r="D677" s="196" t="s">
        <v>163</v>
      </c>
      <c r="E677" s="201" t="s">
        <v>5</v>
      </c>
      <c r="F677" s="202" t="s">
        <v>540</v>
      </c>
      <c r="H677" s="203" t="s">
        <v>5</v>
      </c>
      <c r="I677" s="204"/>
      <c r="L677" s="200"/>
      <c r="M677" s="205"/>
      <c r="N677" s="206"/>
      <c r="O677" s="206"/>
      <c r="P677" s="206"/>
      <c r="Q677" s="206"/>
      <c r="R677" s="206"/>
      <c r="S677" s="206"/>
      <c r="T677" s="207"/>
      <c r="AT677" s="203" t="s">
        <v>163</v>
      </c>
      <c r="AU677" s="203" t="s">
        <v>89</v>
      </c>
      <c r="AV677" s="12" t="s">
        <v>45</v>
      </c>
      <c r="AW677" s="12" t="s">
        <v>42</v>
      </c>
      <c r="AX677" s="12" t="s">
        <v>82</v>
      </c>
      <c r="AY677" s="203" t="s">
        <v>152</v>
      </c>
    </row>
    <row r="678" spans="2:65" s="13" customFormat="1">
      <c r="B678" s="208"/>
      <c r="D678" s="196" t="s">
        <v>163</v>
      </c>
      <c r="E678" s="209" t="s">
        <v>5</v>
      </c>
      <c r="F678" s="210" t="s">
        <v>1844</v>
      </c>
      <c r="H678" s="211">
        <v>20.494</v>
      </c>
      <c r="I678" s="212"/>
      <c r="L678" s="208"/>
      <c r="M678" s="213"/>
      <c r="N678" s="214"/>
      <c r="O678" s="214"/>
      <c r="P678" s="214"/>
      <c r="Q678" s="214"/>
      <c r="R678" s="214"/>
      <c r="S678" s="214"/>
      <c r="T678" s="215"/>
      <c r="AT678" s="209" t="s">
        <v>163</v>
      </c>
      <c r="AU678" s="209" t="s">
        <v>89</v>
      </c>
      <c r="AV678" s="13" t="s">
        <v>89</v>
      </c>
      <c r="AW678" s="13" t="s">
        <v>42</v>
      </c>
      <c r="AX678" s="13" t="s">
        <v>82</v>
      </c>
      <c r="AY678" s="209" t="s">
        <v>152</v>
      </c>
    </row>
    <row r="679" spans="2:65" s="15" customFormat="1">
      <c r="B679" s="224"/>
      <c r="D679" s="225" t="s">
        <v>163</v>
      </c>
      <c r="E679" s="226" t="s">
        <v>5</v>
      </c>
      <c r="F679" s="227" t="s">
        <v>170</v>
      </c>
      <c r="H679" s="228">
        <v>20.494</v>
      </c>
      <c r="I679" s="229"/>
      <c r="L679" s="224"/>
      <c r="M679" s="230"/>
      <c r="N679" s="231"/>
      <c r="O679" s="231"/>
      <c r="P679" s="231"/>
      <c r="Q679" s="231"/>
      <c r="R679" s="231"/>
      <c r="S679" s="231"/>
      <c r="T679" s="232"/>
      <c r="AT679" s="233" t="s">
        <v>163</v>
      </c>
      <c r="AU679" s="233" t="s">
        <v>89</v>
      </c>
      <c r="AV679" s="15" t="s">
        <v>159</v>
      </c>
      <c r="AW679" s="15" t="s">
        <v>42</v>
      </c>
      <c r="AX679" s="15" t="s">
        <v>45</v>
      </c>
      <c r="AY679" s="233" t="s">
        <v>152</v>
      </c>
    </row>
    <row r="680" spans="2:65" s="1" customFormat="1" ht="22.5" customHeight="1">
      <c r="B680" s="183"/>
      <c r="C680" s="184" t="s">
        <v>424</v>
      </c>
      <c r="D680" s="184" t="s">
        <v>154</v>
      </c>
      <c r="E680" s="185" t="s">
        <v>1845</v>
      </c>
      <c r="F680" s="186" t="s">
        <v>1846</v>
      </c>
      <c r="G680" s="187" t="s">
        <v>247</v>
      </c>
      <c r="H680" s="188">
        <v>1445.8</v>
      </c>
      <c r="I680" s="189"/>
      <c r="J680" s="190">
        <f>ROUND(I680*H680,2)</f>
        <v>0</v>
      </c>
      <c r="K680" s="186" t="s">
        <v>158</v>
      </c>
      <c r="L680" s="43"/>
      <c r="M680" s="191" t="s">
        <v>5</v>
      </c>
      <c r="N680" s="192" t="s">
        <v>53</v>
      </c>
      <c r="O680" s="44"/>
      <c r="P680" s="193">
        <f>O680*H680</f>
        <v>0</v>
      </c>
      <c r="Q680" s="193">
        <v>3.8999999999999999E-4</v>
      </c>
      <c r="R680" s="193">
        <f>Q680*H680</f>
        <v>0.56386199999999997</v>
      </c>
      <c r="S680" s="193">
        <v>0</v>
      </c>
      <c r="T680" s="194">
        <f>S680*H680</f>
        <v>0</v>
      </c>
      <c r="AR680" s="25" t="s">
        <v>159</v>
      </c>
      <c r="AT680" s="25" t="s">
        <v>154</v>
      </c>
      <c r="AU680" s="25" t="s">
        <v>89</v>
      </c>
      <c r="AY680" s="25" t="s">
        <v>152</v>
      </c>
      <c r="BE680" s="195">
        <f>IF(N680="základní",J680,0)</f>
        <v>0</v>
      </c>
      <c r="BF680" s="195">
        <f>IF(N680="snížená",J680,0)</f>
        <v>0</v>
      </c>
      <c r="BG680" s="195">
        <f>IF(N680="zákl. přenesená",J680,0)</f>
        <v>0</v>
      </c>
      <c r="BH680" s="195">
        <f>IF(N680="sníž. přenesená",J680,0)</f>
        <v>0</v>
      </c>
      <c r="BI680" s="195">
        <f>IF(N680="nulová",J680,0)</f>
        <v>0</v>
      </c>
      <c r="BJ680" s="25" t="s">
        <v>45</v>
      </c>
      <c r="BK680" s="195">
        <f>ROUND(I680*H680,2)</f>
        <v>0</v>
      </c>
      <c r="BL680" s="25" t="s">
        <v>159</v>
      </c>
      <c r="BM680" s="25" t="s">
        <v>1847</v>
      </c>
    </row>
    <row r="681" spans="2:65" s="12" customFormat="1">
      <c r="B681" s="200"/>
      <c r="D681" s="196" t="s">
        <v>163</v>
      </c>
      <c r="E681" s="201" t="s">
        <v>5</v>
      </c>
      <c r="F681" s="202" t="s">
        <v>540</v>
      </c>
      <c r="H681" s="203" t="s">
        <v>5</v>
      </c>
      <c r="I681" s="204"/>
      <c r="L681" s="200"/>
      <c r="M681" s="205"/>
      <c r="N681" s="206"/>
      <c r="O681" s="206"/>
      <c r="P681" s="206"/>
      <c r="Q681" s="206"/>
      <c r="R681" s="206"/>
      <c r="S681" s="206"/>
      <c r="T681" s="207"/>
      <c r="AT681" s="203" t="s">
        <v>163</v>
      </c>
      <c r="AU681" s="203" t="s">
        <v>89</v>
      </c>
      <c r="AV681" s="12" t="s">
        <v>45</v>
      </c>
      <c r="AW681" s="12" t="s">
        <v>42</v>
      </c>
      <c r="AX681" s="12" t="s">
        <v>82</v>
      </c>
      <c r="AY681" s="203" t="s">
        <v>152</v>
      </c>
    </row>
    <row r="682" spans="2:65" s="13" customFormat="1">
      <c r="B682" s="208"/>
      <c r="D682" s="196" t="s">
        <v>163</v>
      </c>
      <c r="E682" s="209" t="s">
        <v>5</v>
      </c>
      <c r="F682" s="210" t="s">
        <v>1790</v>
      </c>
      <c r="H682" s="211">
        <v>1445.8</v>
      </c>
      <c r="I682" s="212"/>
      <c r="L682" s="208"/>
      <c r="M682" s="213"/>
      <c r="N682" s="214"/>
      <c r="O682" s="214"/>
      <c r="P682" s="214"/>
      <c r="Q682" s="214"/>
      <c r="R682" s="214"/>
      <c r="S682" s="214"/>
      <c r="T682" s="215"/>
      <c r="AT682" s="209" t="s">
        <v>163</v>
      </c>
      <c r="AU682" s="209" t="s">
        <v>89</v>
      </c>
      <c r="AV682" s="13" t="s">
        <v>89</v>
      </c>
      <c r="AW682" s="13" t="s">
        <v>42</v>
      </c>
      <c r="AX682" s="13" t="s">
        <v>82</v>
      </c>
      <c r="AY682" s="209" t="s">
        <v>152</v>
      </c>
    </row>
    <row r="683" spans="2:65" s="15" customFormat="1">
      <c r="B683" s="224"/>
      <c r="D683" s="225" t="s">
        <v>163</v>
      </c>
      <c r="E683" s="226" t="s">
        <v>5</v>
      </c>
      <c r="F683" s="227" t="s">
        <v>170</v>
      </c>
      <c r="H683" s="228">
        <v>1445.8</v>
      </c>
      <c r="I683" s="229"/>
      <c r="L683" s="224"/>
      <c r="M683" s="230"/>
      <c r="N683" s="231"/>
      <c r="O683" s="231"/>
      <c r="P683" s="231"/>
      <c r="Q683" s="231"/>
      <c r="R683" s="231"/>
      <c r="S683" s="231"/>
      <c r="T683" s="232"/>
      <c r="AT683" s="233" t="s">
        <v>163</v>
      </c>
      <c r="AU683" s="233" t="s">
        <v>89</v>
      </c>
      <c r="AV683" s="15" t="s">
        <v>159</v>
      </c>
      <c r="AW683" s="15" t="s">
        <v>42</v>
      </c>
      <c r="AX683" s="15" t="s">
        <v>45</v>
      </c>
      <c r="AY683" s="233" t="s">
        <v>152</v>
      </c>
    </row>
    <row r="684" spans="2:65" s="1" customFormat="1" ht="22.5" customHeight="1">
      <c r="B684" s="183"/>
      <c r="C684" s="184" t="s">
        <v>435</v>
      </c>
      <c r="D684" s="184" t="s">
        <v>154</v>
      </c>
      <c r="E684" s="185" t="s">
        <v>411</v>
      </c>
      <c r="F684" s="186" t="s">
        <v>412</v>
      </c>
      <c r="G684" s="187" t="s">
        <v>247</v>
      </c>
      <c r="H684" s="188">
        <v>1445.8</v>
      </c>
      <c r="I684" s="189"/>
      <c r="J684" s="190">
        <f>ROUND(I684*H684,2)</f>
        <v>0</v>
      </c>
      <c r="K684" s="186" t="s">
        <v>158</v>
      </c>
      <c r="L684" s="43"/>
      <c r="M684" s="191" t="s">
        <v>5</v>
      </c>
      <c r="N684" s="192" t="s">
        <v>53</v>
      </c>
      <c r="O684" s="44"/>
      <c r="P684" s="193">
        <f>O684*H684</f>
        <v>0</v>
      </c>
      <c r="Q684" s="193">
        <v>0</v>
      </c>
      <c r="R684" s="193">
        <f>Q684*H684</f>
        <v>0</v>
      </c>
      <c r="S684" s="193">
        <v>0</v>
      </c>
      <c r="T684" s="194">
        <f>S684*H684</f>
        <v>0</v>
      </c>
      <c r="AR684" s="25" t="s">
        <v>159</v>
      </c>
      <c r="AT684" s="25" t="s">
        <v>154</v>
      </c>
      <c r="AU684" s="25" t="s">
        <v>89</v>
      </c>
      <c r="AY684" s="25" t="s">
        <v>152</v>
      </c>
      <c r="BE684" s="195">
        <f>IF(N684="základní",J684,0)</f>
        <v>0</v>
      </c>
      <c r="BF684" s="195">
        <f>IF(N684="snížená",J684,0)</f>
        <v>0</v>
      </c>
      <c r="BG684" s="195">
        <f>IF(N684="zákl. přenesená",J684,0)</f>
        <v>0</v>
      </c>
      <c r="BH684" s="195">
        <f>IF(N684="sníž. přenesená",J684,0)</f>
        <v>0</v>
      </c>
      <c r="BI684" s="195">
        <f>IF(N684="nulová",J684,0)</f>
        <v>0</v>
      </c>
      <c r="BJ684" s="25" t="s">
        <v>45</v>
      </c>
      <c r="BK684" s="195">
        <f>ROUND(I684*H684,2)</f>
        <v>0</v>
      </c>
      <c r="BL684" s="25" t="s">
        <v>159</v>
      </c>
      <c r="BM684" s="25" t="s">
        <v>1848</v>
      </c>
    </row>
    <row r="685" spans="2:65" s="12" customFormat="1">
      <c r="B685" s="200"/>
      <c r="D685" s="196" t="s">
        <v>163</v>
      </c>
      <c r="E685" s="201" t="s">
        <v>5</v>
      </c>
      <c r="F685" s="202" t="s">
        <v>540</v>
      </c>
      <c r="H685" s="203" t="s">
        <v>5</v>
      </c>
      <c r="I685" s="204"/>
      <c r="L685" s="200"/>
      <c r="M685" s="205"/>
      <c r="N685" s="206"/>
      <c r="O685" s="206"/>
      <c r="P685" s="206"/>
      <c r="Q685" s="206"/>
      <c r="R685" s="206"/>
      <c r="S685" s="206"/>
      <c r="T685" s="207"/>
      <c r="AT685" s="203" t="s">
        <v>163</v>
      </c>
      <c r="AU685" s="203" t="s">
        <v>89</v>
      </c>
      <c r="AV685" s="12" t="s">
        <v>45</v>
      </c>
      <c r="AW685" s="12" t="s">
        <v>42</v>
      </c>
      <c r="AX685" s="12" t="s">
        <v>82</v>
      </c>
      <c r="AY685" s="203" t="s">
        <v>152</v>
      </c>
    </row>
    <row r="686" spans="2:65" s="13" customFormat="1">
      <c r="B686" s="208"/>
      <c r="D686" s="196" t="s">
        <v>163</v>
      </c>
      <c r="E686" s="209" t="s">
        <v>5</v>
      </c>
      <c r="F686" s="210" t="s">
        <v>1790</v>
      </c>
      <c r="H686" s="211">
        <v>1445.8</v>
      </c>
      <c r="I686" s="212"/>
      <c r="L686" s="208"/>
      <c r="M686" s="213"/>
      <c r="N686" s="214"/>
      <c r="O686" s="214"/>
      <c r="P686" s="214"/>
      <c r="Q686" s="214"/>
      <c r="R686" s="214"/>
      <c r="S686" s="214"/>
      <c r="T686" s="215"/>
      <c r="AT686" s="209" t="s">
        <v>163</v>
      </c>
      <c r="AU686" s="209" t="s">
        <v>89</v>
      </c>
      <c r="AV686" s="13" t="s">
        <v>89</v>
      </c>
      <c r="AW686" s="13" t="s">
        <v>42</v>
      </c>
      <c r="AX686" s="13" t="s">
        <v>82</v>
      </c>
      <c r="AY686" s="209" t="s">
        <v>152</v>
      </c>
    </row>
    <row r="687" spans="2:65" s="15" customFormat="1">
      <c r="B687" s="224"/>
      <c r="D687" s="225" t="s">
        <v>163</v>
      </c>
      <c r="E687" s="226" t="s">
        <v>5</v>
      </c>
      <c r="F687" s="227" t="s">
        <v>170</v>
      </c>
      <c r="H687" s="228">
        <v>1445.8</v>
      </c>
      <c r="I687" s="229"/>
      <c r="L687" s="224"/>
      <c r="M687" s="230"/>
      <c r="N687" s="231"/>
      <c r="O687" s="231"/>
      <c r="P687" s="231"/>
      <c r="Q687" s="231"/>
      <c r="R687" s="231"/>
      <c r="S687" s="231"/>
      <c r="T687" s="232"/>
      <c r="AT687" s="233" t="s">
        <v>163</v>
      </c>
      <c r="AU687" s="233" t="s">
        <v>89</v>
      </c>
      <c r="AV687" s="15" t="s">
        <v>159</v>
      </c>
      <c r="AW687" s="15" t="s">
        <v>42</v>
      </c>
      <c r="AX687" s="15" t="s">
        <v>45</v>
      </c>
      <c r="AY687" s="233" t="s">
        <v>152</v>
      </c>
    </row>
    <row r="688" spans="2:65" s="1" customFormat="1" ht="22.5" customHeight="1">
      <c r="B688" s="183"/>
      <c r="C688" s="184" t="s">
        <v>442</v>
      </c>
      <c r="D688" s="184" t="s">
        <v>154</v>
      </c>
      <c r="E688" s="185" t="s">
        <v>1849</v>
      </c>
      <c r="F688" s="186" t="s">
        <v>1850</v>
      </c>
      <c r="G688" s="187" t="s">
        <v>247</v>
      </c>
      <c r="H688" s="188">
        <v>1445.8</v>
      </c>
      <c r="I688" s="189"/>
      <c r="J688" s="190">
        <f>ROUND(I688*H688,2)</f>
        <v>0</v>
      </c>
      <c r="K688" s="186" t="s">
        <v>158</v>
      </c>
      <c r="L688" s="43"/>
      <c r="M688" s="191" t="s">
        <v>5</v>
      </c>
      <c r="N688" s="192" t="s">
        <v>53</v>
      </c>
      <c r="O688" s="44"/>
      <c r="P688" s="193">
        <f>O688*H688</f>
        <v>0</v>
      </c>
      <c r="Q688" s="193">
        <v>2.2000000000000001E-4</v>
      </c>
      <c r="R688" s="193">
        <f>Q688*H688</f>
        <v>0.31807600000000003</v>
      </c>
      <c r="S688" s="193">
        <v>0</v>
      </c>
      <c r="T688" s="194">
        <f>S688*H688</f>
        <v>0</v>
      </c>
      <c r="AR688" s="25" t="s">
        <v>159</v>
      </c>
      <c r="AT688" s="25" t="s">
        <v>154</v>
      </c>
      <c r="AU688" s="25" t="s">
        <v>89</v>
      </c>
      <c r="AY688" s="25" t="s">
        <v>152</v>
      </c>
      <c r="BE688" s="195">
        <f>IF(N688="základní",J688,0)</f>
        <v>0</v>
      </c>
      <c r="BF688" s="195">
        <f>IF(N688="snížená",J688,0)</f>
        <v>0</v>
      </c>
      <c r="BG688" s="195">
        <f>IF(N688="zákl. přenesená",J688,0)</f>
        <v>0</v>
      </c>
      <c r="BH688" s="195">
        <f>IF(N688="sníž. přenesená",J688,0)</f>
        <v>0</v>
      </c>
      <c r="BI688" s="195">
        <f>IF(N688="nulová",J688,0)</f>
        <v>0</v>
      </c>
      <c r="BJ688" s="25" t="s">
        <v>45</v>
      </c>
      <c r="BK688" s="195">
        <f>ROUND(I688*H688,2)</f>
        <v>0</v>
      </c>
      <c r="BL688" s="25" t="s">
        <v>159</v>
      </c>
      <c r="BM688" s="25" t="s">
        <v>1851</v>
      </c>
    </row>
    <row r="689" spans="2:65" s="1" customFormat="1" ht="22.5" customHeight="1">
      <c r="B689" s="183"/>
      <c r="C689" s="184" t="s">
        <v>447</v>
      </c>
      <c r="D689" s="184" t="s">
        <v>154</v>
      </c>
      <c r="E689" s="185" t="s">
        <v>1852</v>
      </c>
      <c r="F689" s="186" t="s">
        <v>1853</v>
      </c>
      <c r="G689" s="187" t="s">
        <v>201</v>
      </c>
      <c r="H689" s="188">
        <v>128</v>
      </c>
      <c r="I689" s="189"/>
      <c r="J689" s="190">
        <f>ROUND(I689*H689,2)</f>
        <v>0</v>
      </c>
      <c r="K689" s="186" t="s">
        <v>158</v>
      </c>
      <c r="L689" s="43"/>
      <c r="M689" s="191" t="s">
        <v>5</v>
      </c>
      <c r="N689" s="192" t="s">
        <v>53</v>
      </c>
      <c r="O689" s="44"/>
      <c r="P689" s="193">
        <f>O689*H689</f>
        <v>0</v>
      </c>
      <c r="Q689" s="193">
        <v>8.0000000000000007E-5</v>
      </c>
      <c r="R689" s="193">
        <f>Q689*H689</f>
        <v>1.0240000000000001E-2</v>
      </c>
      <c r="S689" s="193">
        <v>0</v>
      </c>
      <c r="T689" s="194">
        <f>S689*H689</f>
        <v>0</v>
      </c>
      <c r="AR689" s="25" t="s">
        <v>159</v>
      </c>
      <c r="AT689" s="25" t="s">
        <v>154</v>
      </c>
      <c r="AU689" s="25" t="s">
        <v>89</v>
      </c>
      <c r="AY689" s="25" t="s">
        <v>152</v>
      </c>
      <c r="BE689" s="195">
        <f>IF(N689="základní",J689,0)</f>
        <v>0</v>
      </c>
      <c r="BF689" s="195">
        <f>IF(N689="snížená",J689,0)</f>
        <v>0</v>
      </c>
      <c r="BG689" s="195">
        <f>IF(N689="zákl. přenesená",J689,0)</f>
        <v>0</v>
      </c>
      <c r="BH689" s="195">
        <f>IF(N689="sníž. přenesená",J689,0)</f>
        <v>0</v>
      </c>
      <c r="BI689" s="195">
        <f>IF(N689="nulová",J689,0)</f>
        <v>0</v>
      </c>
      <c r="BJ689" s="25" t="s">
        <v>45</v>
      </c>
      <c r="BK689" s="195">
        <f>ROUND(I689*H689,2)</f>
        <v>0</v>
      </c>
      <c r="BL689" s="25" t="s">
        <v>159</v>
      </c>
      <c r="BM689" s="25" t="s">
        <v>1854</v>
      </c>
    </row>
    <row r="690" spans="2:65" s="11" customFormat="1" ht="29.85" customHeight="1">
      <c r="B690" s="169"/>
      <c r="D690" s="180" t="s">
        <v>81</v>
      </c>
      <c r="E690" s="181" t="s">
        <v>214</v>
      </c>
      <c r="F690" s="181" t="s">
        <v>446</v>
      </c>
      <c r="I690" s="172"/>
      <c r="J690" s="182">
        <f>BK690</f>
        <v>0</v>
      </c>
      <c r="L690" s="169"/>
      <c r="M690" s="174"/>
      <c r="N690" s="175"/>
      <c r="O690" s="175"/>
      <c r="P690" s="176">
        <f>SUM(P691:P1037)</f>
        <v>0</v>
      </c>
      <c r="Q690" s="175"/>
      <c r="R690" s="176">
        <f>SUM(R691:R1037)</f>
        <v>44.653617539999999</v>
      </c>
      <c r="S690" s="175"/>
      <c r="T690" s="177">
        <f>SUM(T691:T1037)</f>
        <v>1049.9104810000003</v>
      </c>
      <c r="AR690" s="170" t="s">
        <v>45</v>
      </c>
      <c r="AT690" s="178" t="s">
        <v>81</v>
      </c>
      <c r="AU690" s="178" t="s">
        <v>45</v>
      </c>
      <c r="AY690" s="170" t="s">
        <v>152</v>
      </c>
      <c r="BK690" s="179">
        <f>SUM(BK691:BK1037)</f>
        <v>0</v>
      </c>
    </row>
    <row r="691" spans="2:65" s="1" customFormat="1" ht="31.5" customHeight="1">
      <c r="B691" s="183"/>
      <c r="C691" s="184" t="s">
        <v>457</v>
      </c>
      <c r="D691" s="184" t="s">
        <v>154</v>
      </c>
      <c r="E691" s="185" t="s">
        <v>1855</v>
      </c>
      <c r="F691" s="186" t="s">
        <v>1856</v>
      </c>
      <c r="G691" s="187" t="s">
        <v>247</v>
      </c>
      <c r="H691" s="188">
        <v>263.43200000000002</v>
      </c>
      <c r="I691" s="189"/>
      <c r="J691" s="190">
        <f>ROUND(I691*H691,2)</f>
        <v>0</v>
      </c>
      <c r="K691" s="186" t="s">
        <v>158</v>
      </c>
      <c r="L691" s="43"/>
      <c r="M691" s="191" t="s">
        <v>5</v>
      </c>
      <c r="N691" s="192" t="s">
        <v>53</v>
      </c>
      <c r="O691" s="44"/>
      <c r="P691" s="193">
        <f>O691*H691</f>
        <v>0</v>
      </c>
      <c r="Q691" s="193">
        <v>0</v>
      </c>
      <c r="R691" s="193">
        <f>Q691*H691</f>
        <v>0</v>
      </c>
      <c r="S691" s="193">
        <v>0</v>
      </c>
      <c r="T691" s="194">
        <f>S691*H691</f>
        <v>0</v>
      </c>
      <c r="AR691" s="25" t="s">
        <v>159</v>
      </c>
      <c r="AT691" s="25" t="s">
        <v>154</v>
      </c>
      <c r="AU691" s="25" t="s">
        <v>89</v>
      </c>
      <c r="AY691" s="25" t="s">
        <v>152</v>
      </c>
      <c r="BE691" s="195">
        <f>IF(N691="základní",J691,0)</f>
        <v>0</v>
      </c>
      <c r="BF691" s="195">
        <f>IF(N691="snížená",J691,0)</f>
        <v>0</v>
      </c>
      <c r="BG691" s="195">
        <f>IF(N691="zákl. přenesená",J691,0)</f>
        <v>0</v>
      </c>
      <c r="BH691" s="195">
        <f>IF(N691="sníž. přenesená",J691,0)</f>
        <v>0</v>
      </c>
      <c r="BI691" s="195">
        <f>IF(N691="nulová",J691,0)</f>
        <v>0</v>
      </c>
      <c r="BJ691" s="25" t="s">
        <v>45</v>
      </c>
      <c r="BK691" s="195">
        <f>ROUND(I691*H691,2)</f>
        <v>0</v>
      </c>
      <c r="BL691" s="25" t="s">
        <v>159</v>
      </c>
      <c r="BM691" s="25" t="s">
        <v>1857</v>
      </c>
    </row>
    <row r="692" spans="2:65" s="1" customFormat="1" ht="67.5">
      <c r="B692" s="43"/>
      <c r="D692" s="196" t="s">
        <v>161</v>
      </c>
      <c r="F692" s="197" t="s">
        <v>1858</v>
      </c>
      <c r="I692" s="198"/>
      <c r="L692" s="43"/>
      <c r="M692" s="199"/>
      <c r="N692" s="44"/>
      <c r="O692" s="44"/>
      <c r="P692" s="44"/>
      <c r="Q692" s="44"/>
      <c r="R692" s="44"/>
      <c r="S692" s="44"/>
      <c r="T692" s="72"/>
      <c r="AT692" s="25" t="s">
        <v>161</v>
      </c>
      <c r="AU692" s="25" t="s">
        <v>89</v>
      </c>
    </row>
    <row r="693" spans="2:65" s="12" customFormat="1">
      <c r="B693" s="200"/>
      <c r="D693" s="196" t="s">
        <v>163</v>
      </c>
      <c r="E693" s="201" t="s">
        <v>5</v>
      </c>
      <c r="F693" s="202" t="s">
        <v>540</v>
      </c>
      <c r="H693" s="203" t="s">
        <v>5</v>
      </c>
      <c r="I693" s="204"/>
      <c r="L693" s="200"/>
      <c r="M693" s="205"/>
      <c r="N693" s="206"/>
      <c r="O693" s="206"/>
      <c r="P693" s="206"/>
      <c r="Q693" s="206"/>
      <c r="R693" s="206"/>
      <c r="S693" s="206"/>
      <c r="T693" s="207"/>
      <c r="AT693" s="203" t="s">
        <v>163</v>
      </c>
      <c r="AU693" s="203" t="s">
        <v>89</v>
      </c>
      <c r="AV693" s="12" t="s">
        <v>45</v>
      </c>
      <c r="AW693" s="12" t="s">
        <v>42</v>
      </c>
      <c r="AX693" s="12" t="s">
        <v>82</v>
      </c>
      <c r="AY693" s="203" t="s">
        <v>152</v>
      </c>
    </row>
    <row r="694" spans="2:65" s="12" customFormat="1">
      <c r="B694" s="200"/>
      <c r="D694" s="196" t="s">
        <v>163</v>
      </c>
      <c r="E694" s="201" t="s">
        <v>5</v>
      </c>
      <c r="F694" s="202" t="s">
        <v>1859</v>
      </c>
      <c r="H694" s="203" t="s">
        <v>5</v>
      </c>
      <c r="I694" s="204"/>
      <c r="L694" s="200"/>
      <c r="M694" s="205"/>
      <c r="N694" s="206"/>
      <c r="O694" s="206"/>
      <c r="P694" s="206"/>
      <c r="Q694" s="206"/>
      <c r="R694" s="206"/>
      <c r="S694" s="206"/>
      <c r="T694" s="207"/>
      <c r="AT694" s="203" t="s">
        <v>163</v>
      </c>
      <c r="AU694" s="203" t="s">
        <v>89</v>
      </c>
      <c r="AV694" s="12" t="s">
        <v>45</v>
      </c>
      <c r="AW694" s="12" t="s">
        <v>42</v>
      </c>
      <c r="AX694" s="12" t="s">
        <v>82</v>
      </c>
      <c r="AY694" s="203" t="s">
        <v>152</v>
      </c>
    </row>
    <row r="695" spans="2:65" s="13" customFormat="1">
      <c r="B695" s="208"/>
      <c r="D695" s="196" t="s">
        <v>163</v>
      </c>
      <c r="E695" s="209" t="s">
        <v>5</v>
      </c>
      <c r="F695" s="210" t="s">
        <v>1860</v>
      </c>
      <c r="H695" s="211">
        <v>263.43200000000002</v>
      </c>
      <c r="I695" s="212"/>
      <c r="L695" s="208"/>
      <c r="M695" s="213"/>
      <c r="N695" s="214"/>
      <c r="O695" s="214"/>
      <c r="P695" s="214"/>
      <c r="Q695" s="214"/>
      <c r="R695" s="214"/>
      <c r="S695" s="214"/>
      <c r="T695" s="215"/>
      <c r="AT695" s="209" t="s">
        <v>163</v>
      </c>
      <c r="AU695" s="209" t="s">
        <v>89</v>
      </c>
      <c r="AV695" s="13" t="s">
        <v>89</v>
      </c>
      <c r="AW695" s="13" t="s">
        <v>42</v>
      </c>
      <c r="AX695" s="13" t="s">
        <v>82</v>
      </c>
      <c r="AY695" s="209" t="s">
        <v>152</v>
      </c>
    </row>
    <row r="696" spans="2:65" s="15" customFormat="1">
      <c r="B696" s="224"/>
      <c r="D696" s="225" t="s">
        <v>163</v>
      </c>
      <c r="E696" s="226" t="s">
        <v>5</v>
      </c>
      <c r="F696" s="227" t="s">
        <v>170</v>
      </c>
      <c r="H696" s="228">
        <v>263.43200000000002</v>
      </c>
      <c r="I696" s="229"/>
      <c r="L696" s="224"/>
      <c r="M696" s="230"/>
      <c r="N696" s="231"/>
      <c r="O696" s="231"/>
      <c r="P696" s="231"/>
      <c r="Q696" s="231"/>
      <c r="R696" s="231"/>
      <c r="S696" s="231"/>
      <c r="T696" s="232"/>
      <c r="AT696" s="233" t="s">
        <v>163</v>
      </c>
      <c r="AU696" s="233" t="s">
        <v>89</v>
      </c>
      <c r="AV696" s="15" t="s">
        <v>159</v>
      </c>
      <c r="AW696" s="15" t="s">
        <v>42</v>
      </c>
      <c r="AX696" s="15" t="s">
        <v>45</v>
      </c>
      <c r="AY696" s="233" t="s">
        <v>152</v>
      </c>
    </row>
    <row r="697" spans="2:65" s="1" customFormat="1" ht="44.25" customHeight="1">
      <c r="B697" s="183"/>
      <c r="C697" s="184" t="s">
        <v>464</v>
      </c>
      <c r="D697" s="184" t="s">
        <v>154</v>
      </c>
      <c r="E697" s="185" t="s">
        <v>1861</v>
      </c>
      <c r="F697" s="186" t="s">
        <v>1862</v>
      </c>
      <c r="G697" s="187" t="s">
        <v>247</v>
      </c>
      <c r="H697" s="188">
        <v>15805.92</v>
      </c>
      <c r="I697" s="189"/>
      <c r="J697" s="190">
        <f>ROUND(I697*H697,2)</f>
        <v>0</v>
      </c>
      <c r="K697" s="186" t="s">
        <v>158</v>
      </c>
      <c r="L697" s="43"/>
      <c r="M697" s="191" t="s">
        <v>5</v>
      </c>
      <c r="N697" s="192" t="s">
        <v>53</v>
      </c>
      <c r="O697" s="44"/>
      <c r="P697" s="193">
        <f>O697*H697</f>
        <v>0</v>
      </c>
      <c r="Q697" s="193">
        <v>0</v>
      </c>
      <c r="R697" s="193">
        <f>Q697*H697</f>
        <v>0</v>
      </c>
      <c r="S697" s="193">
        <v>0</v>
      </c>
      <c r="T697" s="194">
        <f>S697*H697</f>
        <v>0</v>
      </c>
      <c r="AR697" s="25" t="s">
        <v>159</v>
      </c>
      <c r="AT697" s="25" t="s">
        <v>154</v>
      </c>
      <c r="AU697" s="25" t="s">
        <v>89</v>
      </c>
      <c r="AY697" s="25" t="s">
        <v>152</v>
      </c>
      <c r="BE697" s="195">
        <f>IF(N697="základní",J697,0)</f>
        <v>0</v>
      </c>
      <c r="BF697" s="195">
        <f>IF(N697="snížená",J697,0)</f>
        <v>0</v>
      </c>
      <c r="BG697" s="195">
        <f>IF(N697="zákl. přenesená",J697,0)</f>
        <v>0</v>
      </c>
      <c r="BH697" s="195">
        <f>IF(N697="sníž. přenesená",J697,0)</f>
        <v>0</v>
      </c>
      <c r="BI697" s="195">
        <f>IF(N697="nulová",J697,0)</f>
        <v>0</v>
      </c>
      <c r="BJ697" s="25" t="s">
        <v>45</v>
      </c>
      <c r="BK697" s="195">
        <f>ROUND(I697*H697,2)</f>
        <v>0</v>
      </c>
      <c r="BL697" s="25" t="s">
        <v>159</v>
      </c>
      <c r="BM697" s="25" t="s">
        <v>1863</v>
      </c>
    </row>
    <row r="698" spans="2:65" s="1" customFormat="1" ht="67.5">
      <c r="B698" s="43"/>
      <c r="D698" s="196" t="s">
        <v>161</v>
      </c>
      <c r="F698" s="197" t="s">
        <v>1858</v>
      </c>
      <c r="I698" s="198"/>
      <c r="L698" s="43"/>
      <c r="M698" s="199"/>
      <c r="N698" s="44"/>
      <c r="O698" s="44"/>
      <c r="P698" s="44"/>
      <c r="Q698" s="44"/>
      <c r="R698" s="44"/>
      <c r="S698" s="44"/>
      <c r="T698" s="72"/>
      <c r="AT698" s="25" t="s">
        <v>161</v>
      </c>
      <c r="AU698" s="25" t="s">
        <v>89</v>
      </c>
    </row>
    <row r="699" spans="2:65" s="13" customFormat="1">
      <c r="B699" s="208"/>
      <c r="D699" s="225" t="s">
        <v>163</v>
      </c>
      <c r="F699" s="234" t="s">
        <v>1864</v>
      </c>
      <c r="H699" s="235">
        <v>15805.92</v>
      </c>
      <c r="I699" s="212"/>
      <c r="L699" s="208"/>
      <c r="M699" s="213"/>
      <c r="N699" s="214"/>
      <c r="O699" s="214"/>
      <c r="P699" s="214"/>
      <c r="Q699" s="214"/>
      <c r="R699" s="214"/>
      <c r="S699" s="214"/>
      <c r="T699" s="215"/>
      <c r="AT699" s="209" t="s">
        <v>163</v>
      </c>
      <c r="AU699" s="209" t="s">
        <v>89</v>
      </c>
      <c r="AV699" s="13" t="s">
        <v>89</v>
      </c>
      <c r="AW699" s="13" t="s">
        <v>6</v>
      </c>
      <c r="AX699" s="13" t="s">
        <v>45</v>
      </c>
      <c r="AY699" s="209" t="s">
        <v>152</v>
      </c>
    </row>
    <row r="700" spans="2:65" s="1" customFormat="1" ht="31.5" customHeight="1">
      <c r="B700" s="183"/>
      <c r="C700" s="184" t="s">
        <v>473</v>
      </c>
      <c r="D700" s="184" t="s">
        <v>154</v>
      </c>
      <c r="E700" s="185" t="s">
        <v>1865</v>
      </c>
      <c r="F700" s="186" t="s">
        <v>1866</v>
      </c>
      <c r="G700" s="187" t="s">
        <v>247</v>
      </c>
      <c r="H700" s="188">
        <v>263.43200000000002</v>
      </c>
      <c r="I700" s="189"/>
      <c r="J700" s="190">
        <f>ROUND(I700*H700,2)</f>
        <v>0</v>
      </c>
      <c r="K700" s="186" t="s">
        <v>158</v>
      </c>
      <c r="L700" s="43"/>
      <c r="M700" s="191" t="s">
        <v>5</v>
      </c>
      <c r="N700" s="192" t="s">
        <v>53</v>
      </c>
      <c r="O700" s="44"/>
      <c r="P700" s="193">
        <f>O700*H700</f>
        <v>0</v>
      </c>
      <c r="Q700" s="193">
        <v>0</v>
      </c>
      <c r="R700" s="193">
        <f>Q700*H700</f>
        <v>0</v>
      </c>
      <c r="S700" s="193">
        <v>0</v>
      </c>
      <c r="T700" s="194">
        <f>S700*H700</f>
        <v>0</v>
      </c>
      <c r="AR700" s="25" t="s">
        <v>159</v>
      </c>
      <c r="AT700" s="25" t="s">
        <v>154</v>
      </c>
      <c r="AU700" s="25" t="s">
        <v>89</v>
      </c>
      <c r="AY700" s="25" t="s">
        <v>152</v>
      </c>
      <c r="BE700" s="195">
        <f>IF(N700="základní",J700,0)</f>
        <v>0</v>
      </c>
      <c r="BF700" s="195">
        <f>IF(N700="snížená",J700,0)</f>
        <v>0</v>
      </c>
      <c r="BG700" s="195">
        <f>IF(N700="zákl. přenesená",J700,0)</f>
        <v>0</v>
      </c>
      <c r="BH700" s="195">
        <f>IF(N700="sníž. přenesená",J700,0)</f>
        <v>0</v>
      </c>
      <c r="BI700" s="195">
        <f>IF(N700="nulová",J700,0)</f>
        <v>0</v>
      </c>
      <c r="BJ700" s="25" t="s">
        <v>45</v>
      </c>
      <c r="BK700" s="195">
        <f>ROUND(I700*H700,2)</f>
        <v>0</v>
      </c>
      <c r="BL700" s="25" t="s">
        <v>159</v>
      </c>
      <c r="BM700" s="25" t="s">
        <v>1867</v>
      </c>
    </row>
    <row r="701" spans="2:65" s="1" customFormat="1" ht="27">
      <c r="B701" s="43"/>
      <c r="D701" s="225" t="s">
        <v>161</v>
      </c>
      <c r="F701" s="236" t="s">
        <v>1868</v>
      </c>
      <c r="I701" s="198"/>
      <c r="L701" s="43"/>
      <c r="M701" s="199"/>
      <c r="N701" s="44"/>
      <c r="O701" s="44"/>
      <c r="P701" s="44"/>
      <c r="Q701" s="44"/>
      <c r="R701" s="44"/>
      <c r="S701" s="44"/>
      <c r="T701" s="72"/>
      <c r="AT701" s="25" t="s">
        <v>161</v>
      </c>
      <c r="AU701" s="25" t="s">
        <v>89</v>
      </c>
    </row>
    <row r="702" spans="2:65" s="1" customFormat="1" ht="31.5" customHeight="1">
      <c r="B702" s="183"/>
      <c r="C702" s="184" t="s">
        <v>481</v>
      </c>
      <c r="D702" s="184" t="s">
        <v>154</v>
      </c>
      <c r="E702" s="185" t="s">
        <v>1869</v>
      </c>
      <c r="F702" s="186" t="s">
        <v>1870</v>
      </c>
      <c r="G702" s="187" t="s">
        <v>157</v>
      </c>
      <c r="H702" s="188">
        <v>4312.7700000000004</v>
      </c>
      <c r="I702" s="189"/>
      <c r="J702" s="190">
        <f>ROUND(I702*H702,2)</f>
        <v>0</v>
      </c>
      <c r="K702" s="186" t="s">
        <v>158</v>
      </c>
      <c r="L702" s="43"/>
      <c r="M702" s="191" t="s">
        <v>5</v>
      </c>
      <c r="N702" s="192" t="s">
        <v>53</v>
      </c>
      <c r="O702" s="44"/>
      <c r="P702" s="193">
        <f>O702*H702</f>
        <v>0</v>
      </c>
      <c r="Q702" s="193">
        <v>0</v>
      </c>
      <c r="R702" s="193">
        <f>Q702*H702</f>
        <v>0</v>
      </c>
      <c r="S702" s="193">
        <v>0</v>
      </c>
      <c r="T702" s="194">
        <f>S702*H702</f>
        <v>0</v>
      </c>
      <c r="AR702" s="25" t="s">
        <v>159</v>
      </c>
      <c r="AT702" s="25" t="s">
        <v>154</v>
      </c>
      <c r="AU702" s="25" t="s">
        <v>89</v>
      </c>
      <c r="AY702" s="25" t="s">
        <v>152</v>
      </c>
      <c r="BE702" s="195">
        <f>IF(N702="základní",J702,0)</f>
        <v>0</v>
      </c>
      <c r="BF702" s="195">
        <f>IF(N702="snížená",J702,0)</f>
        <v>0</v>
      </c>
      <c r="BG702" s="195">
        <f>IF(N702="zákl. přenesená",J702,0)</f>
        <v>0</v>
      </c>
      <c r="BH702" s="195">
        <f>IF(N702="sníž. přenesená",J702,0)</f>
        <v>0</v>
      </c>
      <c r="BI702" s="195">
        <f>IF(N702="nulová",J702,0)</f>
        <v>0</v>
      </c>
      <c r="BJ702" s="25" t="s">
        <v>45</v>
      </c>
      <c r="BK702" s="195">
        <f>ROUND(I702*H702,2)</f>
        <v>0</v>
      </c>
      <c r="BL702" s="25" t="s">
        <v>159</v>
      </c>
      <c r="BM702" s="25" t="s">
        <v>1871</v>
      </c>
    </row>
    <row r="703" spans="2:65" s="1" customFormat="1" ht="27">
      <c r="B703" s="43"/>
      <c r="D703" s="196" t="s">
        <v>161</v>
      </c>
      <c r="F703" s="197" t="s">
        <v>1872</v>
      </c>
      <c r="I703" s="198"/>
      <c r="L703" s="43"/>
      <c r="M703" s="199"/>
      <c r="N703" s="44"/>
      <c r="O703" s="44"/>
      <c r="P703" s="44"/>
      <c r="Q703" s="44"/>
      <c r="R703" s="44"/>
      <c r="S703" s="44"/>
      <c r="T703" s="72"/>
      <c r="AT703" s="25" t="s">
        <v>161</v>
      </c>
      <c r="AU703" s="25" t="s">
        <v>89</v>
      </c>
    </row>
    <row r="704" spans="2:65" s="12" customFormat="1">
      <c r="B704" s="200"/>
      <c r="D704" s="196" t="s">
        <v>163</v>
      </c>
      <c r="E704" s="201" t="s">
        <v>5</v>
      </c>
      <c r="F704" s="202" t="s">
        <v>1575</v>
      </c>
      <c r="H704" s="203" t="s">
        <v>5</v>
      </c>
      <c r="I704" s="204"/>
      <c r="L704" s="200"/>
      <c r="M704" s="205"/>
      <c r="N704" s="206"/>
      <c r="O704" s="206"/>
      <c r="P704" s="206"/>
      <c r="Q704" s="206"/>
      <c r="R704" s="206"/>
      <c r="S704" s="206"/>
      <c r="T704" s="207"/>
      <c r="AT704" s="203" t="s">
        <v>163</v>
      </c>
      <c r="AU704" s="203" t="s">
        <v>89</v>
      </c>
      <c r="AV704" s="12" t="s">
        <v>45</v>
      </c>
      <c r="AW704" s="12" t="s">
        <v>42</v>
      </c>
      <c r="AX704" s="12" t="s">
        <v>82</v>
      </c>
      <c r="AY704" s="203" t="s">
        <v>152</v>
      </c>
    </row>
    <row r="705" spans="2:65" s="13" customFormat="1">
      <c r="B705" s="208"/>
      <c r="D705" s="196" t="s">
        <v>163</v>
      </c>
      <c r="E705" s="209" t="s">
        <v>5</v>
      </c>
      <c r="F705" s="210" t="s">
        <v>1873</v>
      </c>
      <c r="H705" s="211">
        <v>2168.6999999999998</v>
      </c>
      <c r="I705" s="212"/>
      <c r="L705" s="208"/>
      <c r="M705" s="213"/>
      <c r="N705" s="214"/>
      <c r="O705" s="214"/>
      <c r="P705" s="214"/>
      <c r="Q705" s="214"/>
      <c r="R705" s="214"/>
      <c r="S705" s="214"/>
      <c r="T705" s="215"/>
      <c r="AT705" s="209" t="s">
        <v>163</v>
      </c>
      <c r="AU705" s="209" t="s">
        <v>89</v>
      </c>
      <c r="AV705" s="13" t="s">
        <v>89</v>
      </c>
      <c r="AW705" s="13" t="s">
        <v>42</v>
      </c>
      <c r="AX705" s="13" t="s">
        <v>82</v>
      </c>
      <c r="AY705" s="209" t="s">
        <v>152</v>
      </c>
    </row>
    <row r="706" spans="2:65" s="12" customFormat="1">
      <c r="B706" s="200"/>
      <c r="D706" s="196" t="s">
        <v>163</v>
      </c>
      <c r="E706" s="201" t="s">
        <v>5</v>
      </c>
      <c r="F706" s="202" t="s">
        <v>1874</v>
      </c>
      <c r="H706" s="203" t="s">
        <v>5</v>
      </c>
      <c r="I706" s="204"/>
      <c r="L706" s="200"/>
      <c r="M706" s="205"/>
      <c r="N706" s="206"/>
      <c r="O706" s="206"/>
      <c r="P706" s="206"/>
      <c r="Q706" s="206"/>
      <c r="R706" s="206"/>
      <c r="S706" s="206"/>
      <c r="T706" s="207"/>
      <c r="AT706" s="203" t="s">
        <v>163</v>
      </c>
      <c r="AU706" s="203" t="s">
        <v>89</v>
      </c>
      <c r="AV706" s="12" t="s">
        <v>45</v>
      </c>
      <c r="AW706" s="12" t="s">
        <v>42</v>
      </c>
      <c r="AX706" s="12" t="s">
        <v>82</v>
      </c>
      <c r="AY706" s="203" t="s">
        <v>152</v>
      </c>
    </row>
    <row r="707" spans="2:65" s="13" customFormat="1">
      <c r="B707" s="208"/>
      <c r="D707" s="196" t="s">
        <v>163</v>
      </c>
      <c r="E707" s="209" t="s">
        <v>5</v>
      </c>
      <c r="F707" s="210" t="s">
        <v>1875</v>
      </c>
      <c r="H707" s="211">
        <v>2144.0700000000002</v>
      </c>
      <c r="I707" s="212"/>
      <c r="L707" s="208"/>
      <c r="M707" s="213"/>
      <c r="N707" s="214"/>
      <c r="O707" s="214"/>
      <c r="P707" s="214"/>
      <c r="Q707" s="214"/>
      <c r="R707" s="214"/>
      <c r="S707" s="214"/>
      <c r="T707" s="215"/>
      <c r="AT707" s="209" t="s">
        <v>163</v>
      </c>
      <c r="AU707" s="209" t="s">
        <v>89</v>
      </c>
      <c r="AV707" s="13" t="s">
        <v>89</v>
      </c>
      <c r="AW707" s="13" t="s">
        <v>42</v>
      </c>
      <c r="AX707" s="13" t="s">
        <v>82</v>
      </c>
      <c r="AY707" s="209" t="s">
        <v>152</v>
      </c>
    </row>
    <row r="708" spans="2:65" s="15" customFormat="1">
      <c r="B708" s="224"/>
      <c r="D708" s="225" t="s">
        <v>163</v>
      </c>
      <c r="E708" s="226" t="s">
        <v>5</v>
      </c>
      <c r="F708" s="227" t="s">
        <v>170</v>
      </c>
      <c r="H708" s="228">
        <v>4312.7700000000004</v>
      </c>
      <c r="I708" s="229"/>
      <c r="L708" s="224"/>
      <c r="M708" s="230"/>
      <c r="N708" s="231"/>
      <c r="O708" s="231"/>
      <c r="P708" s="231"/>
      <c r="Q708" s="231"/>
      <c r="R708" s="231"/>
      <c r="S708" s="231"/>
      <c r="T708" s="232"/>
      <c r="AT708" s="233" t="s">
        <v>163</v>
      </c>
      <c r="AU708" s="233" t="s">
        <v>89</v>
      </c>
      <c r="AV708" s="15" t="s">
        <v>159</v>
      </c>
      <c r="AW708" s="15" t="s">
        <v>42</v>
      </c>
      <c r="AX708" s="15" t="s">
        <v>45</v>
      </c>
      <c r="AY708" s="233" t="s">
        <v>152</v>
      </c>
    </row>
    <row r="709" spans="2:65" s="1" customFormat="1" ht="31.5" customHeight="1">
      <c r="B709" s="183"/>
      <c r="C709" s="184" t="s">
        <v>492</v>
      </c>
      <c r="D709" s="184" t="s">
        <v>154</v>
      </c>
      <c r="E709" s="185" t="s">
        <v>1876</v>
      </c>
      <c r="F709" s="186" t="s">
        <v>1877</v>
      </c>
      <c r="G709" s="187" t="s">
        <v>157</v>
      </c>
      <c r="H709" s="188">
        <v>258766.2</v>
      </c>
      <c r="I709" s="189"/>
      <c r="J709" s="190">
        <f>ROUND(I709*H709,2)</f>
        <v>0</v>
      </c>
      <c r="K709" s="186" t="s">
        <v>158</v>
      </c>
      <c r="L709" s="43"/>
      <c r="M709" s="191" t="s">
        <v>5</v>
      </c>
      <c r="N709" s="192" t="s">
        <v>53</v>
      </c>
      <c r="O709" s="44"/>
      <c r="P709" s="193">
        <f>O709*H709</f>
        <v>0</v>
      </c>
      <c r="Q709" s="193">
        <v>0</v>
      </c>
      <c r="R709" s="193">
        <f>Q709*H709</f>
        <v>0</v>
      </c>
      <c r="S709" s="193">
        <v>0</v>
      </c>
      <c r="T709" s="194">
        <f>S709*H709</f>
        <v>0</v>
      </c>
      <c r="AR709" s="25" t="s">
        <v>159</v>
      </c>
      <c r="AT709" s="25" t="s">
        <v>154</v>
      </c>
      <c r="AU709" s="25" t="s">
        <v>89</v>
      </c>
      <c r="AY709" s="25" t="s">
        <v>152</v>
      </c>
      <c r="BE709" s="195">
        <f>IF(N709="základní",J709,0)</f>
        <v>0</v>
      </c>
      <c r="BF709" s="195">
        <f>IF(N709="snížená",J709,0)</f>
        <v>0</v>
      </c>
      <c r="BG709" s="195">
        <f>IF(N709="zákl. přenesená",J709,0)</f>
        <v>0</v>
      </c>
      <c r="BH709" s="195">
        <f>IF(N709="sníž. přenesená",J709,0)</f>
        <v>0</v>
      </c>
      <c r="BI709" s="195">
        <f>IF(N709="nulová",J709,0)</f>
        <v>0</v>
      </c>
      <c r="BJ709" s="25" t="s">
        <v>45</v>
      </c>
      <c r="BK709" s="195">
        <f>ROUND(I709*H709,2)</f>
        <v>0</v>
      </c>
      <c r="BL709" s="25" t="s">
        <v>159</v>
      </c>
      <c r="BM709" s="25" t="s">
        <v>1878</v>
      </c>
    </row>
    <row r="710" spans="2:65" s="1" customFormat="1" ht="27">
      <c r="B710" s="43"/>
      <c r="D710" s="196" t="s">
        <v>161</v>
      </c>
      <c r="F710" s="197" t="s">
        <v>1872</v>
      </c>
      <c r="I710" s="198"/>
      <c r="L710" s="43"/>
      <c r="M710" s="199"/>
      <c r="N710" s="44"/>
      <c r="O710" s="44"/>
      <c r="P710" s="44"/>
      <c r="Q710" s="44"/>
      <c r="R710" s="44"/>
      <c r="S710" s="44"/>
      <c r="T710" s="72"/>
      <c r="AT710" s="25" t="s">
        <v>161</v>
      </c>
      <c r="AU710" s="25" t="s">
        <v>89</v>
      </c>
    </row>
    <row r="711" spans="2:65" s="13" customFormat="1">
      <c r="B711" s="208"/>
      <c r="D711" s="225" t="s">
        <v>163</v>
      </c>
      <c r="F711" s="234" t="s">
        <v>1879</v>
      </c>
      <c r="H711" s="235">
        <v>258766.2</v>
      </c>
      <c r="I711" s="212"/>
      <c r="L711" s="208"/>
      <c r="M711" s="213"/>
      <c r="N711" s="214"/>
      <c r="O711" s="214"/>
      <c r="P711" s="214"/>
      <c r="Q711" s="214"/>
      <c r="R711" s="214"/>
      <c r="S711" s="214"/>
      <c r="T711" s="215"/>
      <c r="AT711" s="209" t="s">
        <v>163</v>
      </c>
      <c r="AU711" s="209" t="s">
        <v>89</v>
      </c>
      <c r="AV711" s="13" t="s">
        <v>89</v>
      </c>
      <c r="AW711" s="13" t="s">
        <v>6</v>
      </c>
      <c r="AX711" s="13" t="s">
        <v>45</v>
      </c>
      <c r="AY711" s="209" t="s">
        <v>152</v>
      </c>
    </row>
    <row r="712" spans="2:65" s="1" customFormat="1" ht="31.5" customHeight="1">
      <c r="B712" s="183"/>
      <c r="C712" s="184" t="s">
        <v>497</v>
      </c>
      <c r="D712" s="184" t="s">
        <v>154</v>
      </c>
      <c r="E712" s="185" t="s">
        <v>1880</v>
      </c>
      <c r="F712" s="186" t="s">
        <v>1881</v>
      </c>
      <c r="G712" s="187" t="s">
        <v>157</v>
      </c>
      <c r="H712" s="188">
        <v>4312.7700000000004</v>
      </c>
      <c r="I712" s="189"/>
      <c r="J712" s="190">
        <f>ROUND(I712*H712,2)</f>
        <v>0</v>
      </c>
      <c r="K712" s="186" t="s">
        <v>158</v>
      </c>
      <c r="L712" s="43"/>
      <c r="M712" s="191" t="s">
        <v>5</v>
      </c>
      <c r="N712" s="192" t="s">
        <v>53</v>
      </c>
      <c r="O712" s="44"/>
      <c r="P712" s="193">
        <f>O712*H712</f>
        <v>0</v>
      </c>
      <c r="Q712" s="193">
        <v>0</v>
      </c>
      <c r="R712" s="193">
        <f>Q712*H712</f>
        <v>0</v>
      </c>
      <c r="S712" s="193">
        <v>0</v>
      </c>
      <c r="T712" s="194">
        <f>S712*H712</f>
        <v>0</v>
      </c>
      <c r="AR712" s="25" t="s">
        <v>159</v>
      </c>
      <c r="AT712" s="25" t="s">
        <v>154</v>
      </c>
      <c r="AU712" s="25" t="s">
        <v>89</v>
      </c>
      <c r="AY712" s="25" t="s">
        <v>152</v>
      </c>
      <c r="BE712" s="195">
        <f>IF(N712="základní",J712,0)</f>
        <v>0</v>
      </c>
      <c r="BF712" s="195">
        <f>IF(N712="snížená",J712,0)</f>
        <v>0</v>
      </c>
      <c r="BG712" s="195">
        <f>IF(N712="zákl. přenesená",J712,0)</f>
        <v>0</v>
      </c>
      <c r="BH712" s="195">
        <f>IF(N712="sníž. přenesená",J712,0)</f>
        <v>0</v>
      </c>
      <c r="BI712" s="195">
        <f>IF(N712="nulová",J712,0)</f>
        <v>0</v>
      </c>
      <c r="BJ712" s="25" t="s">
        <v>45</v>
      </c>
      <c r="BK712" s="195">
        <f>ROUND(I712*H712,2)</f>
        <v>0</v>
      </c>
      <c r="BL712" s="25" t="s">
        <v>159</v>
      </c>
      <c r="BM712" s="25" t="s">
        <v>1882</v>
      </c>
    </row>
    <row r="713" spans="2:65" s="1" customFormat="1" ht="27">
      <c r="B713" s="43"/>
      <c r="D713" s="225" t="s">
        <v>161</v>
      </c>
      <c r="F713" s="236" t="s">
        <v>1883</v>
      </c>
      <c r="I713" s="198"/>
      <c r="L713" s="43"/>
      <c r="M713" s="199"/>
      <c r="N713" s="44"/>
      <c r="O713" s="44"/>
      <c r="P713" s="44"/>
      <c r="Q713" s="44"/>
      <c r="R713" s="44"/>
      <c r="S713" s="44"/>
      <c r="T713" s="72"/>
      <c r="AT713" s="25" t="s">
        <v>161</v>
      </c>
      <c r="AU713" s="25" t="s">
        <v>89</v>
      </c>
    </row>
    <row r="714" spans="2:65" s="1" customFormat="1" ht="31.5" customHeight="1">
      <c r="B714" s="183"/>
      <c r="C714" s="184" t="s">
        <v>506</v>
      </c>
      <c r="D714" s="184" t="s">
        <v>154</v>
      </c>
      <c r="E714" s="185" t="s">
        <v>1884</v>
      </c>
      <c r="F714" s="186" t="s">
        <v>1885</v>
      </c>
      <c r="G714" s="187" t="s">
        <v>247</v>
      </c>
      <c r="H714" s="188">
        <v>414.16</v>
      </c>
      <c r="I714" s="189"/>
      <c r="J714" s="190">
        <f>ROUND(I714*H714,2)</f>
        <v>0</v>
      </c>
      <c r="K714" s="186" t="s">
        <v>158</v>
      </c>
      <c r="L714" s="43"/>
      <c r="M714" s="191" t="s">
        <v>5</v>
      </c>
      <c r="N714" s="192" t="s">
        <v>53</v>
      </c>
      <c r="O714" s="44"/>
      <c r="P714" s="193">
        <f>O714*H714</f>
        <v>0</v>
      </c>
      <c r="Q714" s="193">
        <v>1.2999999999999999E-4</v>
      </c>
      <c r="R714" s="193">
        <f>Q714*H714</f>
        <v>5.3840800000000001E-2</v>
      </c>
      <c r="S714" s="193">
        <v>0</v>
      </c>
      <c r="T714" s="194">
        <f>S714*H714</f>
        <v>0</v>
      </c>
      <c r="AR714" s="25" t="s">
        <v>159</v>
      </c>
      <c r="AT714" s="25" t="s">
        <v>154</v>
      </c>
      <c r="AU714" s="25" t="s">
        <v>89</v>
      </c>
      <c r="AY714" s="25" t="s">
        <v>152</v>
      </c>
      <c r="BE714" s="195">
        <f>IF(N714="základní",J714,0)</f>
        <v>0</v>
      </c>
      <c r="BF714" s="195">
        <f>IF(N714="snížená",J714,0)</f>
        <v>0</v>
      </c>
      <c r="BG714" s="195">
        <f>IF(N714="zákl. přenesená",J714,0)</f>
        <v>0</v>
      </c>
      <c r="BH714" s="195">
        <f>IF(N714="sníž. přenesená",J714,0)</f>
        <v>0</v>
      </c>
      <c r="BI714" s="195">
        <f>IF(N714="nulová",J714,0)</f>
        <v>0</v>
      </c>
      <c r="BJ714" s="25" t="s">
        <v>45</v>
      </c>
      <c r="BK714" s="195">
        <f>ROUND(I714*H714,2)</f>
        <v>0</v>
      </c>
      <c r="BL714" s="25" t="s">
        <v>159</v>
      </c>
      <c r="BM714" s="25" t="s">
        <v>1886</v>
      </c>
    </row>
    <row r="715" spans="2:65" s="1" customFormat="1" ht="67.5">
      <c r="B715" s="43"/>
      <c r="D715" s="196" t="s">
        <v>161</v>
      </c>
      <c r="F715" s="197" t="s">
        <v>1887</v>
      </c>
      <c r="I715" s="198"/>
      <c r="L715" s="43"/>
      <c r="M715" s="199"/>
      <c r="N715" s="44"/>
      <c r="O715" s="44"/>
      <c r="P715" s="44"/>
      <c r="Q715" s="44"/>
      <c r="R715" s="44"/>
      <c r="S715" s="44"/>
      <c r="T715" s="72"/>
      <c r="AT715" s="25" t="s">
        <v>161</v>
      </c>
      <c r="AU715" s="25" t="s">
        <v>89</v>
      </c>
    </row>
    <row r="716" spans="2:65" s="12" customFormat="1">
      <c r="B716" s="200"/>
      <c r="D716" s="196" t="s">
        <v>163</v>
      </c>
      <c r="E716" s="201" t="s">
        <v>5</v>
      </c>
      <c r="F716" s="202" t="s">
        <v>540</v>
      </c>
      <c r="H716" s="203" t="s">
        <v>5</v>
      </c>
      <c r="I716" s="204"/>
      <c r="L716" s="200"/>
      <c r="M716" s="205"/>
      <c r="N716" s="206"/>
      <c r="O716" s="206"/>
      <c r="P716" s="206"/>
      <c r="Q716" s="206"/>
      <c r="R716" s="206"/>
      <c r="S716" s="206"/>
      <c r="T716" s="207"/>
      <c r="AT716" s="203" t="s">
        <v>163</v>
      </c>
      <c r="AU716" s="203" t="s">
        <v>89</v>
      </c>
      <c r="AV716" s="12" t="s">
        <v>45</v>
      </c>
      <c r="AW716" s="12" t="s">
        <v>42</v>
      </c>
      <c r="AX716" s="12" t="s">
        <v>82</v>
      </c>
      <c r="AY716" s="203" t="s">
        <v>152</v>
      </c>
    </row>
    <row r="717" spans="2:65" s="13" customFormat="1">
      <c r="B717" s="208"/>
      <c r="D717" s="196" t="s">
        <v>163</v>
      </c>
      <c r="E717" s="209" t="s">
        <v>5</v>
      </c>
      <c r="F717" s="210" t="s">
        <v>1774</v>
      </c>
      <c r="H717" s="211">
        <v>66.88</v>
      </c>
      <c r="I717" s="212"/>
      <c r="L717" s="208"/>
      <c r="M717" s="213"/>
      <c r="N717" s="214"/>
      <c r="O717" s="214"/>
      <c r="P717" s="214"/>
      <c r="Q717" s="214"/>
      <c r="R717" s="214"/>
      <c r="S717" s="214"/>
      <c r="T717" s="215"/>
      <c r="AT717" s="209" t="s">
        <v>163</v>
      </c>
      <c r="AU717" s="209" t="s">
        <v>89</v>
      </c>
      <c r="AV717" s="13" t="s">
        <v>89</v>
      </c>
      <c r="AW717" s="13" t="s">
        <v>42</v>
      </c>
      <c r="AX717" s="13" t="s">
        <v>82</v>
      </c>
      <c r="AY717" s="209" t="s">
        <v>152</v>
      </c>
    </row>
    <row r="718" spans="2:65" s="13" customFormat="1">
      <c r="B718" s="208"/>
      <c r="D718" s="196" t="s">
        <v>163</v>
      </c>
      <c r="E718" s="209" t="s">
        <v>5</v>
      </c>
      <c r="F718" s="210" t="s">
        <v>1775</v>
      </c>
      <c r="H718" s="211">
        <v>11.88</v>
      </c>
      <c r="I718" s="212"/>
      <c r="L718" s="208"/>
      <c r="M718" s="213"/>
      <c r="N718" s="214"/>
      <c r="O718" s="214"/>
      <c r="P718" s="214"/>
      <c r="Q718" s="214"/>
      <c r="R718" s="214"/>
      <c r="S718" s="214"/>
      <c r="T718" s="215"/>
      <c r="AT718" s="209" t="s">
        <v>163</v>
      </c>
      <c r="AU718" s="209" t="s">
        <v>89</v>
      </c>
      <c r="AV718" s="13" t="s">
        <v>89</v>
      </c>
      <c r="AW718" s="13" t="s">
        <v>42</v>
      </c>
      <c r="AX718" s="13" t="s">
        <v>82</v>
      </c>
      <c r="AY718" s="209" t="s">
        <v>152</v>
      </c>
    </row>
    <row r="719" spans="2:65" s="13" customFormat="1">
      <c r="B719" s="208"/>
      <c r="D719" s="196" t="s">
        <v>163</v>
      </c>
      <c r="E719" s="209" t="s">
        <v>5</v>
      </c>
      <c r="F719" s="210" t="s">
        <v>1776</v>
      </c>
      <c r="H719" s="211">
        <v>7.9</v>
      </c>
      <c r="I719" s="212"/>
      <c r="L719" s="208"/>
      <c r="M719" s="213"/>
      <c r="N719" s="214"/>
      <c r="O719" s="214"/>
      <c r="P719" s="214"/>
      <c r="Q719" s="214"/>
      <c r="R719" s="214"/>
      <c r="S719" s="214"/>
      <c r="T719" s="215"/>
      <c r="AT719" s="209" t="s">
        <v>163</v>
      </c>
      <c r="AU719" s="209" t="s">
        <v>89</v>
      </c>
      <c r="AV719" s="13" t="s">
        <v>89</v>
      </c>
      <c r="AW719" s="13" t="s">
        <v>42</v>
      </c>
      <c r="AX719" s="13" t="s">
        <v>82</v>
      </c>
      <c r="AY719" s="209" t="s">
        <v>152</v>
      </c>
    </row>
    <row r="720" spans="2:65" s="13" customFormat="1">
      <c r="B720" s="208"/>
      <c r="D720" s="196" t="s">
        <v>163</v>
      </c>
      <c r="E720" s="209" t="s">
        <v>5</v>
      </c>
      <c r="F720" s="210" t="s">
        <v>1777</v>
      </c>
      <c r="H720" s="211">
        <v>7.9</v>
      </c>
      <c r="I720" s="212"/>
      <c r="L720" s="208"/>
      <c r="M720" s="213"/>
      <c r="N720" s="214"/>
      <c r="O720" s="214"/>
      <c r="P720" s="214"/>
      <c r="Q720" s="214"/>
      <c r="R720" s="214"/>
      <c r="S720" s="214"/>
      <c r="T720" s="215"/>
      <c r="AT720" s="209" t="s">
        <v>163</v>
      </c>
      <c r="AU720" s="209" t="s">
        <v>89</v>
      </c>
      <c r="AV720" s="13" t="s">
        <v>89</v>
      </c>
      <c r="AW720" s="13" t="s">
        <v>42</v>
      </c>
      <c r="AX720" s="13" t="s">
        <v>82</v>
      </c>
      <c r="AY720" s="209" t="s">
        <v>152</v>
      </c>
    </row>
    <row r="721" spans="2:65" s="13" customFormat="1">
      <c r="B721" s="208"/>
      <c r="D721" s="196" t="s">
        <v>163</v>
      </c>
      <c r="E721" s="209" t="s">
        <v>5</v>
      </c>
      <c r="F721" s="210" t="s">
        <v>1778</v>
      </c>
      <c r="H721" s="211">
        <v>12</v>
      </c>
      <c r="I721" s="212"/>
      <c r="L721" s="208"/>
      <c r="M721" s="213"/>
      <c r="N721" s="214"/>
      <c r="O721" s="214"/>
      <c r="P721" s="214"/>
      <c r="Q721" s="214"/>
      <c r="R721" s="214"/>
      <c r="S721" s="214"/>
      <c r="T721" s="215"/>
      <c r="AT721" s="209" t="s">
        <v>163</v>
      </c>
      <c r="AU721" s="209" t="s">
        <v>89</v>
      </c>
      <c r="AV721" s="13" t="s">
        <v>89</v>
      </c>
      <c r="AW721" s="13" t="s">
        <v>42</v>
      </c>
      <c r="AX721" s="13" t="s">
        <v>82</v>
      </c>
      <c r="AY721" s="209" t="s">
        <v>152</v>
      </c>
    </row>
    <row r="722" spans="2:65" s="13" customFormat="1">
      <c r="B722" s="208"/>
      <c r="D722" s="196" t="s">
        <v>163</v>
      </c>
      <c r="E722" s="209" t="s">
        <v>5</v>
      </c>
      <c r="F722" s="210" t="s">
        <v>1779</v>
      </c>
      <c r="H722" s="211">
        <v>12</v>
      </c>
      <c r="I722" s="212"/>
      <c r="L722" s="208"/>
      <c r="M722" s="213"/>
      <c r="N722" s="214"/>
      <c r="O722" s="214"/>
      <c r="P722" s="214"/>
      <c r="Q722" s="214"/>
      <c r="R722" s="214"/>
      <c r="S722" s="214"/>
      <c r="T722" s="215"/>
      <c r="AT722" s="209" t="s">
        <v>163</v>
      </c>
      <c r="AU722" s="209" t="s">
        <v>89</v>
      </c>
      <c r="AV722" s="13" t="s">
        <v>89</v>
      </c>
      <c r="AW722" s="13" t="s">
        <v>42</v>
      </c>
      <c r="AX722" s="13" t="s">
        <v>82</v>
      </c>
      <c r="AY722" s="209" t="s">
        <v>152</v>
      </c>
    </row>
    <row r="723" spans="2:65" s="13" customFormat="1">
      <c r="B723" s="208"/>
      <c r="D723" s="196" t="s">
        <v>163</v>
      </c>
      <c r="E723" s="209" t="s">
        <v>5</v>
      </c>
      <c r="F723" s="210" t="s">
        <v>1780</v>
      </c>
      <c r="H723" s="211">
        <v>7.9</v>
      </c>
      <c r="I723" s="212"/>
      <c r="L723" s="208"/>
      <c r="M723" s="213"/>
      <c r="N723" s="214"/>
      <c r="O723" s="214"/>
      <c r="P723" s="214"/>
      <c r="Q723" s="214"/>
      <c r="R723" s="214"/>
      <c r="S723" s="214"/>
      <c r="T723" s="215"/>
      <c r="AT723" s="209" t="s">
        <v>163</v>
      </c>
      <c r="AU723" s="209" t="s">
        <v>89</v>
      </c>
      <c r="AV723" s="13" t="s">
        <v>89</v>
      </c>
      <c r="AW723" s="13" t="s">
        <v>42</v>
      </c>
      <c r="AX723" s="13" t="s">
        <v>82</v>
      </c>
      <c r="AY723" s="209" t="s">
        <v>152</v>
      </c>
    </row>
    <row r="724" spans="2:65" s="13" customFormat="1">
      <c r="B724" s="208"/>
      <c r="D724" s="196" t="s">
        <v>163</v>
      </c>
      <c r="E724" s="209" t="s">
        <v>5</v>
      </c>
      <c r="F724" s="210" t="s">
        <v>1781</v>
      </c>
      <c r="H724" s="211">
        <v>7.9</v>
      </c>
      <c r="I724" s="212"/>
      <c r="L724" s="208"/>
      <c r="M724" s="213"/>
      <c r="N724" s="214"/>
      <c r="O724" s="214"/>
      <c r="P724" s="214"/>
      <c r="Q724" s="214"/>
      <c r="R724" s="214"/>
      <c r="S724" s="214"/>
      <c r="T724" s="215"/>
      <c r="AT724" s="209" t="s">
        <v>163</v>
      </c>
      <c r="AU724" s="209" t="s">
        <v>89</v>
      </c>
      <c r="AV724" s="13" t="s">
        <v>89</v>
      </c>
      <c r="AW724" s="13" t="s">
        <v>42</v>
      </c>
      <c r="AX724" s="13" t="s">
        <v>82</v>
      </c>
      <c r="AY724" s="209" t="s">
        <v>152</v>
      </c>
    </row>
    <row r="725" spans="2:65" s="13" customFormat="1">
      <c r="B725" s="208"/>
      <c r="D725" s="196" t="s">
        <v>163</v>
      </c>
      <c r="E725" s="209" t="s">
        <v>5</v>
      </c>
      <c r="F725" s="210" t="s">
        <v>1782</v>
      </c>
      <c r="H725" s="211">
        <v>12.64</v>
      </c>
      <c r="I725" s="212"/>
      <c r="L725" s="208"/>
      <c r="M725" s="213"/>
      <c r="N725" s="214"/>
      <c r="O725" s="214"/>
      <c r="P725" s="214"/>
      <c r="Q725" s="214"/>
      <c r="R725" s="214"/>
      <c r="S725" s="214"/>
      <c r="T725" s="215"/>
      <c r="AT725" s="209" t="s">
        <v>163</v>
      </c>
      <c r="AU725" s="209" t="s">
        <v>89</v>
      </c>
      <c r="AV725" s="13" t="s">
        <v>89</v>
      </c>
      <c r="AW725" s="13" t="s">
        <v>42</v>
      </c>
      <c r="AX725" s="13" t="s">
        <v>82</v>
      </c>
      <c r="AY725" s="209" t="s">
        <v>152</v>
      </c>
    </row>
    <row r="726" spans="2:65" s="13" customFormat="1">
      <c r="B726" s="208"/>
      <c r="D726" s="196" t="s">
        <v>163</v>
      </c>
      <c r="E726" s="209" t="s">
        <v>5</v>
      </c>
      <c r="F726" s="210" t="s">
        <v>1783</v>
      </c>
      <c r="H726" s="211">
        <v>8.39</v>
      </c>
      <c r="I726" s="212"/>
      <c r="L726" s="208"/>
      <c r="M726" s="213"/>
      <c r="N726" s="214"/>
      <c r="O726" s="214"/>
      <c r="P726" s="214"/>
      <c r="Q726" s="214"/>
      <c r="R726" s="214"/>
      <c r="S726" s="214"/>
      <c r="T726" s="215"/>
      <c r="AT726" s="209" t="s">
        <v>163</v>
      </c>
      <c r="AU726" s="209" t="s">
        <v>89</v>
      </c>
      <c r="AV726" s="13" t="s">
        <v>89</v>
      </c>
      <c r="AW726" s="13" t="s">
        <v>42</v>
      </c>
      <c r="AX726" s="13" t="s">
        <v>82</v>
      </c>
      <c r="AY726" s="209" t="s">
        <v>152</v>
      </c>
    </row>
    <row r="727" spans="2:65" s="13" customFormat="1">
      <c r="B727" s="208"/>
      <c r="D727" s="196" t="s">
        <v>163</v>
      </c>
      <c r="E727" s="209" t="s">
        <v>5</v>
      </c>
      <c r="F727" s="210" t="s">
        <v>1784</v>
      </c>
      <c r="H727" s="211">
        <v>8.3800000000000008</v>
      </c>
      <c r="I727" s="212"/>
      <c r="L727" s="208"/>
      <c r="M727" s="213"/>
      <c r="N727" s="214"/>
      <c r="O727" s="214"/>
      <c r="P727" s="214"/>
      <c r="Q727" s="214"/>
      <c r="R727" s="214"/>
      <c r="S727" s="214"/>
      <c r="T727" s="215"/>
      <c r="AT727" s="209" t="s">
        <v>163</v>
      </c>
      <c r="AU727" s="209" t="s">
        <v>89</v>
      </c>
      <c r="AV727" s="13" t="s">
        <v>89</v>
      </c>
      <c r="AW727" s="13" t="s">
        <v>42</v>
      </c>
      <c r="AX727" s="13" t="s">
        <v>82</v>
      </c>
      <c r="AY727" s="209" t="s">
        <v>152</v>
      </c>
    </row>
    <row r="728" spans="2:65" s="13" customFormat="1">
      <c r="B728" s="208"/>
      <c r="D728" s="196" t="s">
        <v>163</v>
      </c>
      <c r="E728" s="209" t="s">
        <v>5</v>
      </c>
      <c r="F728" s="210" t="s">
        <v>1785</v>
      </c>
      <c r="H728" s="211">
        <v>2.0699999999999998</v>
      </c>
      <c r="I728" s="212"/>
      <c r="L728" s="208"/>
      <c r="M728" s="213"/>
      <c r="N728" s="214"/>
      <c r="O728" s="214"/>
      <c r="P728" s="214"/>
      <c r="Q728" s="214"/>
      <c r="R728" s="214"/>
      <c r="S728" s="214"/>
      <c r="T728" s="215"/>
      <c r="AT728" s="209" t="s">
        <v>163</v>
      </c>
      <c r="AU728" s="209" t="s">
        <v>89</v>
      </c>
      <c r="AV728" s="13" t="s">
        <v>89</v>
      </c>
      <c r="AW728" s="13" t="s">
        <v>42</v>
      </c>
      <c r="AX728" s="13" t="s">
        <v>82</v>
      </c>
      <c r="AY728" s="209" t="s">
        <v>152</v>
      </c>
    </row>
    <row r="729" spans="2:65" s="13" customFormat="1">
      <c r="B729" s="208"/>
      <c r="D729" s="196" t="s">
        <v>163</v>
      </c>
      <c r="E729" s="209" t="s">
        <v>5</v>
      </c>
      <c r="F729" s="210" t="s">
        <v>1786</v>
      </c>
      <c r="H729" s="211">
        <v>4.32</v>
      </c>
      <c r="I729" s="212"/>
      <c r="L729" s="208"/>
      <c r="M729" s="213"/>
      <c r="N729" s="214"/>
      <c r="O729" s="214"/>
      <c r="P729" s="214"/>
      <c r="Q729" s="214"/>
      <c r="R729" s="214"/>
      <c r="S729" s="214"/>
      <c r="T729" s="215"/>
      <c r="AT729" s="209" t="s">
        <v>163</v>
      </c>
      <c r="AU729" s="209" t="s">
        <v>89</v>
      </c>
      <c r="AV729" s="13" t="s">
        <v>89</v>
      </c>
      <c r="AW729" s="13" t="s">
        <v>42</v>
      </c>
      <c r="AX729" s="13" t="s">
        <v>82</v>
      </c>
      <c r="AY729" s="209" t="s">
        <v>152</v>
      </c>
    </row>
    <row r="730" spans="2:65" s="13" customFormat="1">
      <c r="B730" s="208"/>
      <c r="D730" s="196" t="s">
        <v>163</v>
      </c>
      <c r="E730" s="209" t="s">
        <v>5</v>
      </c>
      <c r="F730" s="210" t="s">
        <v>1787</v>
      </c>
      <c r="H730" s="211">
        <v>5.03</v>
      </c>
      <c r="I730" s="212"/>
      <c r="L730" s="208"/>
      <c r="M730" s="213"/>
      <c r="N730" s="214"/>
      <c r="O730" s="214"/>
      <c r="P730" s="214"/>
      <c r="Q730" s="214"/>
      <c r="R730" s="214"/>
      <c r="S730" s="214"/>
      <c r="T730" s="215"/>
      <c r="AT730" s="209" t="s">
        <v>163</v>
      </c>
      <c r="AU730" s="209" t="s">
        <v>89</v>
      </c>
      <c r="AV730" s="13" t="s">
        <v>89</v>
      </c>
      <c r="AW730" s="13" t="s">
        <v>42</v>
      </c>
      <c r="AX730" s="13" t="s">
        <v>82</v>
      </c>
      <c r="AY730" s="209" t="s">
        <v>152</v>
      </c>
    </row>
    <row r="731" spans="2:65" s="13" customFormat="1">
      <c r="B731" s="208"/>
      <c r="D731" s="196" t="s">
        <v>163</v>
      </c>
      <c r="E731" s="209" t="s">
        <v>5</v>
      </c>
      <c r="F731" s="210" t="s">
        <v>1788</v>
      </c>
      <c r="H731" s="211">
        <v>5.03</v>
      </c>
      <c r="I731" s="212"/>
      <c r="L731" s="208"/>
      <c r="M731" s="213"/>
      <c r="N731" s="214"/>
      <c r="O731" s="214"/>
      <c r="P731" s="214"/>
      <c r="Q731" s="214"/>
      <c r="R731" s="214"/>
      <c r="S731" s="214"/>
      <c r="T731" s="215"/>
      <c r="AT731" s="209" t="s">
        <v>163</v>
      </c>
      <c r="AU731" s="209" t="s">
        <v>89</v>
      </c>
      <c r="AV731" s="13" t="s">
        <v>89</v>
      </c>
      <c r="AW731" s="13" t="s">
        <v>42</v>
      </c>
      <c r="AX731" s="13" t="s">
        <v>82</v>
      </c>
      <c r="AY731" s="209" t="s">
        <v>152</v>
      </c>
    </row>
    <row r="732" spans="2:65" s="13" customFormat="1">
      <c r="B732" s="208"/>
      <c r="D732" s="196" t="s">
        <v>163</v>
      </c>
      <c r="E732" s="209" t="s">
        <v>5</v>
      </c>
      <c r="F732" s="210" t="s">
        <v>1789</v>
      </c>
      <c r="H732" s="211">
        <v>233.94</v>
      </c>
      <c r="I732" s="212"/>
      <c r="L732" s="208"/>
      <c r="M732" s="213"/>
      <c r="N732" s="214"/>
      <c r="O732" s="214"/>
      <c r="P732" s="214"/>
      <c r="Q732" s="214"/>
      <c r="R732" s="214"/>
      <c r="S732" s="214"/>
      <c r="T732" s="215"/>
      <c r="AT732" s="209" t="s">
        <v>163</v>
      </c>
      <c r="AU732" s="209" t="s">
        <v>89</v>
      </c>
      <c r="AV732" s="13" t="s">
        <v>89</v>
      </c>
      <c r="AW732" s="13" t="s">
        <v>42</v>
      </c>
      <c r="AX732" s="13" t="s">
        <v>82</v>
      </c>
      <c r="AY732" s="209" t="s">
        <v>152</v>
      </c>
    </row>
    <row r="733" spans="2:65" s="15" customFormat="1">
      <c r="B733" s="224"/>
      <c r="D733" s="225" t="s">
        <v>163</v>
      </c>
      <c r="E733" s="226" t="s">
        <v>5</v>
      </c>
      <c r="F733" s="227" t="s">
        <v>170</v>
      </c>
      <c r="H733" s="228">
        <v>414.16</v>
      </c>
      <c r="I733" s="229"/>
      <c r="L733" s="224"/>
      <c r="M733" s="230"/>
      <c r="N733" s="231"/>
      <c r="O733" s="231"/>
      <c r="P733" s="231"/>
      <c r="Q733" s="231"/>
      <c r="R733" s="231"/>
      <c r="S733" s="231"/>
      <c r="T733" s="232"/>
      <c r="AT733" s="233" t="s">
        <v>163</v>
      </c>
      <c r="AU733" s="233" t="s">
        <v>89</v>
      </c>
      <c r="AV733" s="15" t="s">
        <v>159</v>
      </c>
      <c r="AW733" s="15" t="s">
        <v>42</v>
      </c>
      <c r="AX733" s="15" t="s">
        <v>45</v>
      </c>
      <c r="AY733" s="233" t="s">
        <v>152</v>
      </c>
    </row>
    <row r="734" spans="2:65" s="1" customFormat="1" ht="22.5" customHeight="1">
      <c r="B734" s="183"/>
      <c r="C734" s="184" t="s">
        <v>513</v>
      </c>
      <c r="D734" s="184" t="s">
        <v>154</v>
      </c>
      <c r="E734" s="185" t="s">
        <v>1888</v>
      </c>
      <c r="F734" s="186" t="s">
        <v>1889</v>
      </c>
      <c r="G734" s="187" t="s">
        <v>1890</v>
      </c>
      <c r="H734" s="188">
        <v>10</v>
      </c>
      <c r="I734" s="189"/>
      <c r="J734" s="190">
        <f>ROUND(I734*H734,2)</f>
        <v>0</v>
      </c>
      <c r="K734" s="186" t="s">
        <v>158</v>
      </c>
      <c r="L734" s="43"/>
      <c r="M734" s="191" t="s">
        <v>5</v>
      </c>
      <c r="N734" s="192" t="s">
        <v>53</v>
      </c>
      <c r="O734" s="44"/>
      <c r="P734" s="193">
        <f>O734*H734</f>
        <v>0</v>
      </c>
      <c r="Q734" s="193">
        <v>0</v>
      </c>
      <c r="R734" s="193">
        <f>Q734*H734</f>
        <v>0</v>
      </c>
      <c r="S734" s="193">
        <v>0</v>
      </c>
      <c r="T734" s="194">
        <f>S734*H734</f>
        <v>0</v>
      </c>
      <c r="AR734" s="25" t="s">
        <v>159</v>
      </c>
      <c r="AT734" s="25" t="s">
        <v>154</v>
      </c>
      <c r="AU734" s="25" t="s">
        <v>89</v>
      </c>
      <c r="AY734" s="25" t="s">
        <v>152</v>
      </c>
      <c r="BE734" s="195">
        <f>IF(N734="základní",J734,0)</f>
        <v>0</v>
      </c>
      <c r="BF734" s="195">
        <f>IF(N734="snížená",J734,0)</f>
        <v>0</v>
      </c>
      <c r="BG734" s="195">
        <f>IF(N734="zákl. přenesená",J734,0)</f>
        <v>0</v>
      </c>
      <c r="BH734" s="195">
        <f>IF(N734="sníž. přenesená",J734,0)</f>
        <v>0</v>
      </c>
      <c r="BI734" s="195">
        <f>IF(N734="nulová",J734,0)</f>
        <v>0</v>
      </c>
      <c r="BJ734" s="25" t="s">
        <v>45</v>
      </c>
      <c r="BK734" s="195">
        <f>ROUND(I734*H734,2)</f>
        <v>0</v>
      </c>
      <c r="BL734" s="25" t="s">
        <v>159</v>
      </c>
      <c r="BM734" s="25" t="s">
        <v>1891</v>
      </c>
    </row>
    <row r="735" spans="2:65" s="1" customFormat="1" ht="40.5">
      <c r="B735" s="43"/>
      <c r="D735" s="225" t="s">
        <v>161</v>
      </c>
      <c r="F735" s="236" t="s">
        <v>1892</v>
      </c>
      <c r="I735" s="198"/>
      <c r="L735" s="43"/>
      <c r="M735" s="199"/>
      <c r="N735" s="44"/>
      <c r="O735" s="44"/>
      <c r="P735" s="44"/>
      <c r="Q735" s="44"/>
      <c r="R735" s="44"/>
      <c r="S735" s="44"/>
      <c r="T735" s="72"/>
      <c r="AT735" s="25" t="s">
        <v>161</v>
      </c>
      <c r="AU735" s="25" t="s">
        <v>89</v>
      </c>
    </row>
    <row r="736" spans="2:65" s="1" customFormat="1" ht="31.5" customHeight="1">
      <c r="B736" s="183"/>
      <c r="C736" s="184" t="s">
        <v>520</v>
      </c>
      <c r="D736" s="184" t="s">
        <v>154</v>
      </c>
      <c r="E736" s="185" t="s">
        <v>1893</v>
      </c>
      <c r="F736" s="186" t="s">
        <v>1894</v>
      </c>
      <c r="G736" s="187" t="s">
        <v>1890</v>
      </c>
      <c r="H736" s="188">
        <v>600</v>
      </c>
      <c r="I736" s="189"/>
      <c r="J736" s="190">
        <f>ROUND(I736*H736,2)</f>
        <v>0</v>
      </c>
      <c r="K736" s="186" t="s">
        <v>158</v>
      </c>
      <c r="L736" s="43"/>
      <c r="M736" s="191" t="s">
        <v>5</v>
      </c>
      <c r="N736" s="192" t="s">
        <v>53</v>
      </c>
      <c r="O736" s="44"/>
      <c r="P736" s="193">
        <f>O736*H736</f>
        <v>0</v>
      </c>
      <c r="Q736" s="193">
        <v>0</v>
      </c>
      <c r="R736" s="193">
        <f>Q736*H736</f>
        <v>0</v>
      </c>
      <c r="S736" s="193">
        <v>0</v>
      </c>
      <c r="T736" s="194">
        <f>S736*H736</f>
        <v>0</v>
      </c>
      <c r="AR736" s="25" t="s">
        <v>159</v>
      </c>
      <c r="AT736" s="25" t="s">
        <v>154</v>
      </c>
      <c r="AU736" s="25" t="s">
        <v>89</v>
      </c>
      <c r="AY736" s="25" t="s">
        <v>152</v>
      </c>
      <c r="BE736" s="195">
        <f>IF(N736="základní",J736,0)</f>
        <v>0</v>
      </c>
      <c r="BF736" s="195">
        <f>IF(N736="snížená",J736,0)</f>
        <v>0</v>
      </c>
      <c r="BG736" s="195">
        <f>IF(N736="zákl. přenesená",J736,0)</f>
        <v>0</v>
      </c>
      <c r="BH736" s="195">
        <f>IF(N736="sníž. přenesená",J736,0)</f>
        <v>0</v>
      </c>
      <c r="BI736" s="195">
        <f>IF(N736="nulová",J736,0)</f>
        <v>0</v>
      </c>
      <c r="BJ736" s="25" t="s">
        <v>45</v>
      </c>
      <c r="BK736" s="195">
        <f>ROUND(I736*H736,2)</f>
        <v>0</v>
      </c>
      <c r="BL736" s="25" t="s">
        <v>159</v>
      </c>
      <c r="BM736" s="25" t="s">
        <v>1895</v>
      </c>
    </row>
    <row r="737" spans="2:65" s="1" customFormat="1" ht="40.5">
      <c r="B737" s="43"/>
      <c r="D737" s="196" t="s">
        <v>161</v>
      </c>
      <c r="F737" s="197" t="s">
        <v>1892</v>
      </c>
      <c r="I737" s="198"/>
      <c r="L737" s="43"/>
      <c r="M737" s="199"/>
      <c r="N737" s="44"/>
      <c r="O737" s="44"/>
      <c r="P737" s="44"/>
      <c r="Q737" s="44"/>
      <c r="R737" s="44"/>
      <c r="S737" s="44"/>
      <c r="T737" s="72"/>
      <c r="AT737" s="25" t="s">
        <v>161</v>
      </c>
      <c r="AU737" s="25" t="s">
        <v>89</v>
      </c>
    </row>
    <row r="738" spans="2:65" s="13" customFormat="1">
      <c r="B738" s="208"/>
      <c r="D738" s="225" t="s">
        <v>163</v>
      </c>
      <c r="F738" s="234" t="s">
        <v>1896</v>
      </c>
      <c r="H738" s="235">
        <v>600</v>
      </c>
      <c r="I738" s="212"/>
      <c r="L738" s="208"/>
      <c r="M738" s="213"/>
      <c r="N738" s="214"/>
      <c r="O738" s="214"/>
      <c r="P738" s="214"/>
      <c r="Q738" s="214"/>
      <c r="R738" s="214"/>
      <c r="S738" s="214"/>
      <c r="T738" s="215"/>
      <c r="AT738" s="209" t="s">
        <v>163</v>
      </c>
      <c r="AU738" s="209" t="s">
        <v>89</v>
      </c>
      <c r="AV738" s="13" t="s">
        <v>89</v>
      </c>
      <c r="AW738" s="13" t="s">
        <v>6</v>
      </c>
      <c r="AX738" s="13" t="s">
        <v>45</v>
      </c>
      <c r="AY738" s="209" t="s">
        <v>152</v>
      </c>
    </row>
    <row r="739" spans="2:65" s="1" customFormat="1" ht="22.5" customHeight="1">
      <c r="B739" s="183"/>
      <c r="C739" s="184" t="s">
        <v>536</v>
      </c>
      <c r="D739" s="184" t="s">
        <v>154</v>
      </c>
      <c r="E739" s="185" t="s">
        <v>1897</v>
      </c>
      <c r="F739" s="186" t="s">
        <v>1898</v>
      </c>
      <c r="G739" s="187" t="s">
        <v>1890</v>
      </c>
      <c r="H739" s="188">
        <v>10</v>
      </c>
      <c r="I739" s="189"/>
      <c r="J739" s="190">
        <f>ROUND(I739*H739,2)</f>
        <v>0</v>
      </c>
      <c r="K739" s="186" t="s">
        <v>158</v>
      </c>
      <c r="L739" s="43"/>
      <c r="M739" s="191" t="s">
        <v>5</v>
      </c>
      <c r="N739" s="192" t="s">
        <v>53</v>
      </c>
      <c r="O739" s="44"/>
      <c r="P739" s="193">
        <f>O739*H739</f>
        <v>0</v>
      </c>
      <c r="Q739" s="193">
        <v>0</v>
      </c>
      <c r="R739" s="193">
        <f>Q739*H739</f>
        <v>0</v>
      </c>
      <c r="S739" s="193">
        <v>0</v>
      </c>
      <c r="T739" s="194">
        <f>S739*H739</f>
        <v>0</v>
      </c>
      <c r="AR739" s="25" t="s">
        <v>159</v>
      </c>
      <c r="AT739" s="25" t="s">
        <v>154</v>
      </c>
      <c r="AU739" s="25" t="s">
        <v>89</v>
      </c>
      <c r="AY739" s="25" t="s">
        <v>152</v>
      </c>
      <c r="BE739" s="195">
        <f>IF(N739="základní",J739,0)</f>
        <v>0</v>
      </c>
      <c r="BF739" s="195">
        <f>IF(N739="snížená",J739,0)</f>
        <v>0</v>
      </c>
      <c r="BG739" s="195">
        <f>IF(N739="zákl. přenesená",J739,0)</f>
        <v>0</v>
      </c>
      <c r="BH739" s="195">
        <f>IF(N739="sníž. přenesená",J739,0)</f>
        <v>0</v>
      </c>
      <c r="BI739" s="195">
        <f>IF(N739="nulová",J739,0)</f>
        <v>0</v>
      </c>
      <c r="BJ739" s="25" t="s">
        <v>45</v>
      </c>
      <c r="BK739" s="195">
        <f>ROUND(I739*H739,2)</f>
        <v>0</v>
      </c>
      <c r="BL739" s="25" t="s">
        <v>159</v>
      </c>
      <c r="BM739" s="25" t="s">
        <v>1899</v>
      </c>
    </row>
    <row r="740" spans="2:65" s="1" customFormat="1" ht="27">
      <c r="B740" s="43"/>
      <c r="D740" s="225" t="s">
        <v>161</v>
      </c>
      <c r="F740" s="236" t="s">
        <v>1900</v>
      </c>
      <c r="I740" s="198"/>
      <c r="L740" s="43"/>
      <c r="M740" s="199"/>
      <c r="N740" s="44"/>
      <c r="O740" s="44"/>
      <c r="P740" s="44"/>
      <c r="Q740" s="44"/>
      <c r="R740" s="44"/>
      <c r="S740" s="44"/>
      <c r="T740" s="72"/>
      <c r="AT740" s="25" t="s">
        <v>161</v>
      </c>
      <c r="AU740" s="25" t="s">
        <v>89</v>
      </c>
    </row>
    <row r="741" spans="2:65" s="1" customFormat="1" ht="57" customHeight="1">
      <c r="B741" s="183"/>
      <c r="C741" s="184" t="s">
        <v>542</v>
      </c>
      <c r="D741" s="184" t="s">
        <v>154</v>
      </c>
      <c r="E741" s="185" t="s">
        <v>448</v>
      </c>
      <c r="F741" s="186" t="s">
        <v>449</v>
      </c>
      <c r="G741" s="187" t="s">
        <v>247</v>
      </c>
      <c r="H741" s="188">
        <v>2574.65</v>
      </c>
      <c r="I741" s="189"/>
      <c r="J741" s="190">
        <f>ROUND(I741*H741,2)</f>
        <v>0</v>
      </c>
      <c r="K741" s="186" t="s">
        <v>158</v>
      </c>
      <c r="L741" s="43"/>
      <c r="M741" s="191" t="s">
        <v>5</v>
      </c>
      <c r="N741" s="192" t="s">
        <v>53</v>
      </c>
      <c r="O741" s="44"/>
      <c r="P741" s="193">
        <f>O741*H741</f>
        <v>0</v>
      </c>
      <c r="Q741" s="193">
        <v>4.0000000000000003E-5</v>
      </c>
      <c r="R741" s="193">
        <f>Q741*H741</f>
        <v>0.10298600000000001</v>
      </c>
      <c r="S741" s="193">
        <v>0</v>
      </c>
      <c r="T741" s="194">
        <f>S741*H741</f>
        <v>0</v>
      </c>
      <c r="AR741" s="25" t="s">
        <v>159</v>
      </c>
      <c r="AT741" s="25" t="s">
        <v>154</v>
      </c>
      <c r="AU741" s="25" t="s">
        <v>89</v>
      </c>
      <c r="AY741" s="25" t="s">
        <v>152</v>
      </c>
      <c r="BE741" s="195">
        <f>IF(N741="základní",J741,0)</f>
        <v>0</v>
      </c>
      <c r="BF741" s="195">
        <f>IF(N741="snížená",J741,0)</f>
        <v>0</v>
      </c>
      <c r="BG741" s="195">
        <f>IF(N741="zákl. přenesená",J741,0)</f>
        <v>0</v>
      </c>
      <c r="BH741" s="195">
        <f>IF(N741="sníž. přenesená",J741,0)</f>
        <v>0</v>
      </c>
      <c r="BI741" s="195">
        <f>IF(N741="nulová",J741,0)</f>
        <v>0</v>
      </c>
      <c r="BJ741" s="25" t="s">
        <v>45</v>
      </c>
      <c r="BK741" s="195">
        <f>ROUND(I741*H741,2)</f>
        <v>0</v>
      </c>
      <c r="BL741" s="25" t="s">
        <v>159</v>
      </c>
      <c r="BM741" s="25" t="s">
        <v>1901</v>
      </c>
    </row>
    <row r="742" spans="2:65" s="1" customFormat="1" ht="94.5">
      <c r="B742" s="43"/>
      <c r="D742" s="196" t="s">
        <v>161</v>
      </c>
      <c r="F742" s="197" t="s">
        <v>451</v>
      </c>
      <c r="I742" s="198"/>
      <c r="L742" s="43"/>
      <c r="M742" s="199"/>
      <c r="N742" s="44"/>
      <c r="O742" s="44"/>
      <c r="P742" s="44"/>
      <c r="Q742" s="44"/>
      <c r="R742" s="44"/>
      <c r="S742" s="44"/>
      <c r="T742" s="72"/>
      <c r="AT742" s="25" t="s">
        <v>161</v>
      </c>
      <c r="AU742" s="25" t="s">
        <v>89</v>
      </c>
    </row>
    <row r="743" spans="2:65" s="12" customFormat="1">
      <c r="B743" s="200"/>
      <c r="D743" s="196" t="s">
        <v>163</v>
      </c>
      <c r="E743" s="201" t="s">
        <v>5</v>
      </c>
      <c r="F743" s="202" t="s">
        <v>540</v>
      </c>
      <c r="H743" s="203" t="s">
        <v>5</v>
      </c>
      <c r="I743" s="204"/>
      <c r="L743" s="200"/>
      <c r="M743" s="205"/>
      <c r="N743" s="206"/>
      <c r="O743" s="206"/>
      <c r="P743" s="206"/>
      <c r="Q743" s="206"/>
      <c r="R743" s="206"/>
      <c r="S743" s="206"/>
      <c r="T743" s="207"/>
      <c r="AT743" s="203" t="s">
        <v>163</v>
      </c>
      <c r="AU743" s="203" t="s">
        <v>89</v>
      </c>
      <c r="AV743" s="12" t="s">
        <v>45</v>
      </c>
      <c r="AW743" s="12" t="s">
        <v>42</v>
      </c>
      <c r="AX743" s="12" t="s">
        <v>82</v>
      </c>
      <c r="AY743" s="203" t="s">
        <v>152</v>
      </c>
    </row>
    <row r="744" spans="2:65" s="13" customFormat="1">
      <c r="B744" s="208"/>
      <c r="D744" s="196" t="s">
        <v>163</v>
      </c>
      <c r="E744" s="209" t="s">
        <v>5</v>
      </c>
      <c r="F744" s="210" t="s">
        <v>1774</v>
      </c>
      <c r="H744" s="211">
        <v>66.88</v>
      </c>
      <c r="I744" s="212"/>
      <c r="L744" s="208"/>
      <c r="M744" s="213"/>
      <c r="N744" s="214"/>
      <c r="O744" s="214"/>
      <c r="P744" s="214"/>
      <c r="Q744" s="214"/>
      <c r="R744" s="214"/>
      <c r="S744" s="214"/>
      <c r="T744" s="215"/>
      <c r="AT744" s="209" t="s">
        <v>163</v>
      </c>
      <c r="AU744" s="209" t="s">
        <v>89</v>
      </c>
      <c r="AV744" s="13" t="s">
        <v>89</v>
      </c>
      <c r="AW744" s="13" t="s">
        <v>42</v>
      </c>
      <c r="AX744" s="13" t="s">
        <v>82</v>
      </c>
      <c r="AY744" s="209" t="s">
        <v>152</v>
      </c>
    </row>
    <row r="745" spans="2:65" s="13" customFormat="1">
      <c r="B745" s="208"/>
      <c r="D745" s="196" t="s">
        <v>163</v>
      </c>
      <c r="E745" s="209" t="s">
        <v>5</v>
      </c>
      <c r="F745" s="210" t="s">
        <v>1775</v>
      </c>
      <c r="H745" s="211">
        <v>11.88</v>
      </c>
      <c r="I745" s="212"/>
      <c r="L745" s="208"/>
      <c r="M745" s="213"/>
      <c r="N745" s="214"/>
      <c r="O745" s="214"/>
      <c r="P745" s="214"/>
      <c r="Q745" s="214"/>
      <c r="R745" s="214"/>
      <c r="S745" s="214"/>
      <c r="T745" s="215"/>
      <c r="AT745" s="209" t="s">
        <v>163</v>
      </c>
      <c r="AU745" s="209" t="s">
        <v>89</v>
      </c>
      <c r="AV745" s="13" t="s">
        <v>89</v>
      </c>
      <c r="AW745" s="13" t="s">
        <v>42</v>
      </c>
      <c r="AX745" s="13" t="s">
        <v>82</v>
      </c>
      <c r="AY745" s="209" t="s">
        <v>152</v>
      </c>
    </row>
    <row r="746" spans="2:65" s="13" customFormat="1">
      <c r="B746" s="208"/>
      <c r="D746" s="196" t="s">
        <v>163</v>
      </c>
      <c r="E746" s="209" t="s">
        <v>5</v>
      </c>
      <c r="F746" s="210" t="s">
        <v>1776</v>
      </c>
      <c r="H746" s="211">
        <v>7.9</v>
      </c>
      <c r="I746" s="212"/>
      <c r="L746" s="208"/>
      <c r="M746" s="213"/>
      <c r="N746" s="214"/>
      <c r="O746" s="214"/>
      <c r="P746" s="214"/>
      <c r="Q746" s="214"/>
      <c r="R746" s="214"/>
      <c r="S746" s="214"/>
      <c r="T746" s="215"/>
      <c r="AT746" s="209" t="s">
        <v>163</v>
      </c>
      <c r="AU746" s="209" t="s">
        <v>89</v>
      </c>
      <c r="AV746" s="13" t="s">
        <v>89</v>
      </c>
      <c r="AW746" s="13" t="s">
        <v>42</v>
      </c>
      <c r="AX746" s="13" t="s">
        <v>82</v>
      </c>
      <c r="AY746" s="209" t="s">
        <v>152</v>
      </c>
    </row>
    <row r="747" spans="2:65" s="13" customFormat="1">
      <c r="B747" s="208"/>
      <c r="D747" s="196" t="s">
        <v>163</v>
      </c>
      <c r="E747" s="209" t="s">
        <v>5</v>
      </c>
      <c r="F747" s="210" t="s">
        <v>1777</v>
      </c>
      <c r="H747" s="211">
        <v>7.9</v>
      </c>
      <c r="I747" s="212"/>
      <c r="L747" s="208"/>
      <c r="M747" s="213"/>
      <c r="N747" s="214"/>
      <c r="O747" s="214"/>
      <c r="P747" s="214"/>
      <c r="Q747" s="214"/>
      <c r="R747" s="214"/>
      <c r="S747" s="214"/>
      <c r="T747" s="215"/>
      <c r="AT747" s="209" t="s">
        <v>163</v>
      </c>
      <c r="AU747" s="209" t="s">
        <v>89</v>
      </c>
      <c r="AV747" s="13" t="s">
        <v>89</v>
      </c>
      <c r="AW747" s="13" t="s">
        <v>42</v>
      </c>
      <c r="AX747" s="13" t="s">
        <v>82</v>
      </c>
      <c r="AY747" s="209" t="s">
        <v>152</v>
      </c>
    </row>
    <row r="748" spans="2:65" s="13" customFormat="1">
      <c r="B748" s="208"/>
      <c r="D748" s="196" t="s">
        <v>163</v>
      </c>
      <c r="E748" s="209" t="s">
        <v>5</v>
      </c>
      <c r="F748" s="210" t="s">
        <v>1778</v>
      </c>
      <c r="H748" s="211">
        <v>12</v>
      </c>
      <c r="I748" s="212"/>
      <c r="L748" s="208"/>
      <c r="M748" s="213"/>
      <c r="N748" s="214"/>
      <c r="O748" s="214"/>
      <c r="P748" s="214"/>
      <c r="Q748" s="214"/>
      <c r="R748" s="214"/>
      <c r="S748" s="214"/>
      <c r="T748" s="215"/>
      <c r="AT748" s="209" t="s">
        <v>163</v>
      </c>
      <c r="AU748" s="209" t="s">
        <v>89</v>
      </c>
      <c r="AV748" s="13" t="s">
        <v>89</v>
      </c>
      <c r="AW748" s="13" t="s">
        <v>42</v>
      </c>
      <c r="AX748" s="13" t="s">
        <v>82</v>
      </c>
      <c r="AY748" s="209" t="s">
        <v>152</v>
      </c>
    </row>
    <row r="749" spans="2:65" s="13" customFormat="1">
      <c r="B749" s="208"/>
      <c r="D749" s="196" t="s">
        <v>163</v>
      </c>
      <c r="E749" s="209" t="s">
        <v>5</v>
      </c>
      <c r="F749" s="210" t="s">
        <v>1779</v>
      </c>
      <c r="H749" s="211">
        <v>12</v>
      </c>
      <c r="I749" s="212"/>
      <c r="L749" s="208"/>
      <c r="M749" s="213"/>
      <c r="N749" s="214"/>
      <c r="O749" s="214"/>
      <c r="P749" s="214"/>
      <c r="Q749" s="214"/>
      <c r="R749" s="214"/>
      <c r="S749" s="214"/>
      <c r="T749" s="215"/>
      <c r="AT749" s="209" t="s">
        <v>163</v>
      </c>
      <c r="AU749" s="209" t="s">
        <v>89</v>
      </c>
      <c r="AV749" s="13" t="s">
        <v>89</v>
      </c>
      <c r="AW749" s="13" t="s">
        <v>42</v>
      </c>
      <c r="AX749" s="13" t="s">
        <v>82</v>
      </c>
      <c r="AY749" s="209" t="s">
        <v>152</v>
      </c>
    </row>
    <row r="750" spans="2:65" s="13" customFormat="1">
      <c r="B750" s="208"/>
      <c r="D750" s="196" t="s">
        <v>163</v>
      </c>
      <c r="E750" s="209" t="s">
        <v>5</v>
      </c>
      <c r="F750" s="210" t="s">
        <v>1780</v>
      </c>
      <c r="H750" s="211">
        <v>7.9</v>
      </c>
      <c r="I750" s="212"/>
      <c r="L750" s="208"/>
      <c r="M750" s="213"/>
      <c r="N750" s="214"/>
      <c r="O750" s="214"/>
      <c r="P750" s="214"/>
      <c r="Q750" s="214"/>
      <c r="R750" s="214"/>
      <c r="S750" s="214"/>
      <c r="T750" s="215"/>
      <c r="AT750" s="209" t="s">
        <v>163</v>
      </c>
      <c r="AU750" s="209" t="s">
        <v>89</v>
      </c>
      <c r="AV750" s="13" t="s">
        <v>89</v>
      </c>
      <c r="AW750" s="13" t="s">
        <v>42</v>
      </c>
      <c r="AX750" s="13" t="s">
        <v>82</v>
      </c>
      <c r="AY750" s="209" t="s">
        <v>152</v>
      </c>
    </row>
    <row r="751" spans="2:65" s="13" customFormat="1">
      <c r="B751" s="208"/>
      <c r="D751" s="196" t="s">
        <v>163</v>
      </c>
      <c r="E751" s="209" t="s">
        <v>5</v>
      </c>
      <c r="F751" s="210" t="s">
        <v>1781</v>
      </c>
      <c r="H751" s="211">
        <v>7.9</v>
      </c>
      <c r="I751" s="212"/>
      <c r="L751" s="208"/>
      <c r="M751" s="213"/>
      <c r="N751" s="214"/>
      <c r="O751" s="214"/>
      <c r="P751" s="214"/>
      <c r="Q751" s="214"/>
      <c r="R751" s="214"/>
      <c r="S751" s="214"/>
      <c r="T751" s="215"/>
      <c r="AT751" s="209" t="s">
        <v>163</v>
      </c>
      <c r="AU751" s="209" t="s">
        <v>89</v>
      </c>
      <c r="AV751" s="13" t="s">
        <v>89</v>
      </c>
      <c r="AW751" s="13" t="s">
        <v>42</v>
      </c>
      <c r="AX751" s="13" t="s">
        <v>82</v>
      </c>
      <c r="AY751" s="209" t="s">
        <v>152</v>
      </c>
    </row>
    <row r="752" spans="2:65" s="13" customFormat="1">
      <c r="B752" s="208"/>
      <c r="D752" s="196" t="s">
        <v>163</v>
      </c>
      <c r="E752" s="209" t="s">
        <v>5</v>
      </c>
      <c r="F752" s="210" t="s">
        <v>1782</v>
      </c>
      <c r="H752" s="211">
        <v>12.64</v>
      </c>
      <c r="I752" s="212"/>
      <c r="L752" s="208"/>
      <c r="M752" s="213"/>
      <c r="N752" s="214"/>
      <c r="O752" s="214"/>
      <c r="P752" s="214"/>
      <c r="Q752" s="214"/>
      <c r="R752" s="214"/>
      <c r="S752" s="214"/>
      <c r="T752" s="215"/>
      <c r="AT752" s="209" t="s">
        <v>163</v>
      </c>
      <c r="AU752" s="209" t="s">
        <v>89</v>
      </c>
      <c r="AV752" s="13" t="s">
        <v>89</v>
      </c>
      <c r="AW752" s="13" t="s">
        <v>42</v>
      </c>
      <c r="AX752" s="13" t="s">
        <v>82</v>
      </c>
      <c r="AY752" s="209" t="s">
        <v>152</v>
      </c>
    </row>
    <row r="753" spans="2:65" s="13" customFormat="1">
      <c r="B753" s="208"/>
      <c r="D753" s="196" t="s">
        <v>163</v>
      </c>
      <c r="E753" s="209" t="s">
        <v>5</v>
      </c>
      <c r="F753" s="210" t="s">
        <v>1783</v>
      </c>
      <c r="H753" s="211">
        <v>8.39</v>
      </c>
      <c r="I753" s="212"/>
      <c r="L753" s="208"/>
      <c r="M753" s="213"/>
      <c r="N753" s="214"/>
      <c r="O753" s="214"/>
      <c r="P753" s="214"/>
      <c r="Q753" s="214"/>
      <c r="R753" s="214"/>
      <c r="S753" s="214"/>
      <c r="T753" s="215"/>
      <c r="AT753" s="209" t="s">
        <v>163</v>
      </c>
      <c r="AU753" s="209" t="s">
        <v>89</v>
      </c>
      <c r="AV753" s="13" t="s">
        <v>89</v>
      </c>
      <c r="AW753" s="13" t="s">
        <v>42</v>
      </c>
      <c r="AX753" s="13" t="s">
        <v>82</v>
      </c>
      <c r="AY753" s="209" t="s">
        <v>152</v>
      </c>
    </row>
    <row r="754" spans="2:65" s="13" customFormat="1">
      <c r="B754" s="208"/>
      <c r="D754" s="196" t="s">
        <v>163</v>
      </c>
      <c r="E754" s="209" t="s">
        <v>5</v>
      </c>
      <c r="F754" s="210" t="s">
        <v>1784</v>
      </c>
      <c r="H754" s="211">
        <v>8.3800000000000008</v>
      </c>
      <c r="I754" s="212"/>
      <c r="L754" s="208"/>
      <c r="M754" s="213"/>
      <c r="N754" s="214"/>
      <c r="O754" s="214"/>
      <c r="P754" s="214"/>
      <c r="Q754" s="214"/>
      <c r="R754" s="214"/>
      <c r="S754" s="214"/>
      <c r="T754" s="215"/>
      <c r="AT754" s="209" t="s">
        <v>163</v>
      </c>
      <c r="AU754" s="209" t="s">
        <v>89</v>
      </c>
      <c r="AV754" s="13" t="s">
        <v>89</v>
      </c>
      <c r="AW754" s="13" t="s">
        <v>42</v>
      </c>
      <c r="AX754" s="13" t="s">
        <v>82</v>
      </c>
      <c r="AY754" s="209" t="s">
        <v>152</v>
      </c>
    </row>
    <row r="755" spans="2:65" s="13" customFormat="1">
      <c r="B755" s="208"/>
      <c r="D755" s="196" t="s">
        <v>163</v>
      </c>
      <c r="E755" s="209" t="s">
        <v>5</v>
      </c>
      <c r="F755" s="210" t="s">
        <v>1785</v>
      </c>
      <c r="H755" s="211">
        <v>2.0699999999999998</v>
      </c>
      <c r="I755" s="212"/>
      <c r="L755" s="208"/>
      <c r="M755" s="213"/>
      <c r="N755" s="214"/>
      <c r="O755" s="214"/>
      <c r="P755" s="214"/>
      <c r="Q755" s="214"/>
      <c r="R755" s="214"/>
      <c r="S755" s="214"/>
      <c r="T755" s="215"/>
      <c r="AT755" s="209" t="s">
        <v>163</v>
      </c>
      <c r="AU755" s="209" t="s">
        <v>89</v>
      </c>
      <c r="AV755" s="13" t="s">
        <v>89</v>
      </c>
      <c r="AW755" s="13" t="s">
        <v>42</v>
      </c>
      <c r="AX755" s="13" t="s">
        <v>82</v>
      </c>
      <c r="AY755" s="209" t="s">
        <v>152</v>
      </c>
    </row>
    <row r="756" spans="2:65" s="13" customFormat="1">
      <c r="B756" s="208"/>
      <c r="D756" s="196" t="s">
        <v>163</v>
      </c>
      <c r="E756" s="209" t="s">
        <v>5</v>
      </c>
      <c r="F756" s="210" t="s">
        <v>1786</v>
      </c>
      <c r="H756" s="211">
        <v>4.32</v>
      </c>
      <c r="I756" s="212"/>
      <c r="L756" s="208"/>
      <c r="M756" s="213"/>
      <c r="N756" s="214"/>
      <c r="O756" s="214"/>
      <c r="P756" s="214"/>
      <c r="Q756" s="214"/>
      <c r="R756" s="214"/>
      <c r="S756" s="214"/>
      <c r="T756" s="215"/>
      <c r="AT756" s="209" t="s">
        <v>163</v>
      </c>
      <c r="AU756" s="209" t="s">
        <v>89</v>
      </c>
      <c r="AV756" s="13" t="s">
        <v>89</v>
      </c>
      <c r="AW756" s="13" t="s">
        <v>42</v>
      </c>
      <c r="AX756" s="13" t="s">
        <v>82</v>
      </c>
      <c r="AY756" s="209" t="s">
        <v>152</v>
      </c>
    </row>
    <row r="757" spans="2:65" s="13" customFormat="1">
      <c r="B757" s="208"/>
      <c r="D757" s="196" t="s">
        <v>163</v>
      </c>
      <c r="E757" s="209" t="s">
        <v>5</v>
      </c>
      <c r="F757" s="210" t="s">
        <v>1787</v>
      </c>
      <c r="H757" s="211">
        <v>5.03</v>
      </c>
      <c r="I757" s="212"/>
      <c r="L757" s="208"/>
      <c r="M757" s="213"/>
      <c r="N757" s="214"/>
      <c r="O757" s="214"/>
      <c r="P757" s="214"/>
      <c r="Q757" s="214"/>
      <c r="R757" s="214"/>
      <c r="S757" s="214"/>
      <c r="T757" s="215"/>
      <c r="AT757" s="209" t="s">
        <v>163</v>
      </c>
      <c r="AU757" s="209" t="s">
        <v>89</v>
      </c>
      <c r="AV757" s="13" t="s">
        <v>89</v>
      </c>
      <c r="AW757" s="13" t="s">
        <v>42</v>
      </c>
      <c r="AX757" s="13" t="s">
        <v>82</v>
      </c>
      <c r="AY757" s="209" t="s">
        <v>152</v>
      </c>
    </row>
    <row r="758" spans="2:65" s="13" customFormat="1">
      <c r="B758" s="208"/>
      <c r="D758" s="196" t="s">
        <v>163</v>
      </c>
      <c r="E758" s="209" t="s">
        <v>5</v>
      </c>
      <c r="F758" s="210" t="s">
        <v>1788</v>
      </c>
      <c r="H758" s="211">
        <v>5.03</v>
      </c>
      <c r="I758" s="212"/>
      <c r="L758" s="208"/>
      <c r="M758" s="213"/>
      <c r="N758" s="214"/>
      <c r="O758" s="214"/>
      <c r="P758" s="214"/>
      <c r="Q758" s="214"/>
      <c r="R758" s="214"/>
      <c r="S758" s="214"/>
      <c r="T758" s="215"/>
      <c r="AT758" s="209" t="s">
        <v>163</v>
      </c>
      <c r="AU758" s="209" t="s">
        <v>89</v>
      </c>
      <c r="AV758" s="13" t="s">
        <v>89</v>
      </c>
      <c r="AW758" s="13" t="s">
        <v>42</v>
      </c>
      <c r="AX758" s="13" t="s">
        <v>82</v>
      </c>
      <c r="AY758" s="209" t="s">
        <v>152</v>
      </c>
    </row>
    <row r="759" spans="2:65" s="13" customFormat="1">
      <c r="B759" s="208"/>
      <c r="D759" s="196" t="s">
        <v>163</v>
      </c>
      <c r="E759" s="209" t="s">
        <v>5</v>
      </c>
      <c r="F759" s="210" t="s">
        <v>1789</v>
      </c>
      <c r="H759" s="211">
        <v>233.94</v>
      </c>
      <c r="I759" s="212"/>
      <c r="L759" s="208"/>
      <c r="M759" s="213"/>
      <c r="N759" s="214"/>
      <c r="O759" s="214"/>
      <c r="P759" s="214"/>
      <c r="Q759" s="214"/>
      <c r="R759" s="214"/>
      <c r="S759" s="214"/>
      <c r="T759" s="215"/>
      <c r="AT759" s="209" t="s">
        <v>163</v>
      </c>
      <c r="AU759" s="209" t="s">
        <v>89</v>
      </c>
      <c r="AV759" s="13" t="s">
        <v>89</v>
      </c>
      <c r="AW759" s="13" t="s">
        <v>42</v>
      </c>
      <c r="AX759" s="13" t="s">
        <v>82</v>
      </c>
      <c r="AY759" s="209" t="s">
        <v>152</v>
      </c>
    </row>
    <row r="760" spans="2:65" s="13" customFormat="1">
      <c r="B760" s="208"/>
      <c r="D760" s="196" t="s">
        <v>163</v>
      </c>
      <c r="E760" s="209" t="s">
        <v>5</v>
      </c>
      <c r="F760" s="210" t="s">
        <v>1790</v>
      </c>
      <c r="H760" s="211">
        <v>1445.8</v>
      </c>
      <c r="I760" s="212"/>
      <c r="L760" s="208"/>
      <c r="M760" s="213"/>
      <c r="N760" s="214"/>
      <c r="O760" s="214"/>
      <c r="P760" s="214"/>
      <c r="Q760" s="214"/>
      <c r="R760" s="214"/>
      <c r="S760" s="214"/>
      <c r="T760" s="215"/>
      <c r="AT760" s="209" t="s">
        <v>163</v>
      </c>
      <c r="AU760" s="209" t="s">
        <v>89</v>
      </c>
      <c r="AV760" s="13" t="s">
        <v>89</v>
      </c>
      <c r="AW760" s="13" t="s">
        <v>42</v>
      </c>
      <c r="AX760" s="13" t="s">
        <v>82</v>
      </c>
      <c r="AY760" s="209" t="s">
        <v>152</v>
      </c>
    </row>
    <row r="761" spans="2:65" s="13" customFormat="1">
      <c r="B761" s="208"/>
      <c r="D761" s="196" t="s">
        <v>163</v>
      </c>
      <c r="E761" s="209" t="s">
        <v>5</v>
      </c>
      <c r="F761" s="210" t="s">
        <v>1791</v>
      </c>
      <c r="H761" s="211">
        <v>701.19</v>
      </c>
      <c r="I761" s="212"/>
      <c r="L761" s="208"/>
      <c r="M761" s="213"/>
      <c r="N761" s="214"/>
      <c r="O761" s="214"/>
      <c r="P761" s="214"/>
      <c r="Q761" s="214"/>
      <c r="R761" s="214"/>
      <c r="S761" s="214"/>
      <c r="T761" s="215"/>
      <c r="AT761" s="209" t="s">
        <v>163</v>
      </c>
      <c r="AU761" s="209" t="s">
        <v>89</v>
      </c>
      <c r="AV761" s="13" t="s">
        <v>89</v>
      </c>
      <c r="AW761" s="13" t="s">
        <v>42</v>
      </c>
      <c r="AX761" s="13" t="s">
        <v>82</v>
      </c>
      <c r="AY761" s="209" t="s">
        <v>152</v>
      </c>
    </row>
    <row r="762" spans="2:65" s="13" customFormat="1">
      <c r="B762" s="208"/>
      <c r="D762" s="196" t="s">
        <v>163</v>
      </c>
      <c r="E762" s="209" t="s">
        <v>5</v>
      </c>
      <c r="F762" s="210" t="s">
        <v>1792</v>
      </c>
      <c r="H762" s="211">
        <v>6.3</v>
      </c>
      <c r="I762" s="212"/>
      <c r="L762" s="208"/>
      <c r="M762" s="213"/>
      <c r="N762" s="214"/>
      <c r="O762" s="214"/>
      <c r="P762" s="214"/>
      <c r="Q762" s="214"/>
      <c r="R762" s="214"/>
      <c r="S762" s="214"/>
      <c r="T762" s="215"/>
      <c r="AT762" s="209" t="s">
        <v>163</v>
      </c>
      <c r="AU762" s="209" t="s">
        <v>89</v>
      </c>
      <c r="AV762" s="13" t="s">
        <v>89</v>
      </c>
      <c r="AW762" s="13" t="s">
        <v>42</v>
      </c>
      <c r="AX762" s="13" t="s">
        <v>82</v>
      </c>
      <c r="AY762" s="209" t="s">
        <v>152</v>
      </c>
    </row>
    <row r="763" spans="2:65" s="13" customFormat="1">
      <c r="B763" s="208"/>
      <c r="D763" s="196" t="s">
        <v>163</v>
      </c>
      <c r="E763" s="209" t="s">
        <v>5</v>
      </c>
      <c r="F763" s="210" t="s">
        <v>1793</v>
      </c>
      <c r="H763" s="211">
        <v>7.2</v>
      </c>
      <c r="I763" s="212"/>
      <c r="L763" s="208"/>
      <c r="M763" s="213"/>
      <c r="N763" s="214"/>
      <c r="O763" s="214"/>
      <c r="P763" s="214"/>
      <c r="Q763" s="214"/>
      <c r="R763" s="214"/>
      <c r="S763" s="214"/>
      <c r="T763" s="215"/>
      <c r="AT763" s="209" t="s">
        <v>163</v>
      </c>
      <c r="AU763" s="209" t="s">
        <v>89</v>
      </c>
      <c r="AV763" s="13" t="s">
        <v>89</v>
      </c>
      <c r="AW763" s="13" t="s">
        <v>42</v>
      </c>
      <c r="AX763" s="13" t="s">
        <v>82</v>
      </c>
      <c r="AY763" s="209" t="s">
        <v>152</v>
      </c>
    </row>
    <row r="764" spans="2:65" s="15" customFormat="1">
      <c r="B764" s="224"/>
      <c r="D764" s="225" t="s">
        <v>163</v>
      </c>
      <c r="E764" s="226" t="s">
        <v>5</v>
      </c>
      <c r="F764" s="227" t="s">
        <v>170</v>
      </c>
      <c r="H764" s="228">
        <v>2574.65</v>
      </c>
      <c r="I764" s="229"/>
      <c r="L764" s="224"/>
      <c r="M764" s="230"/>
      <c r="N764" s="231"/>
      <c r="O764" s="231"/>
      <c r="P764" s="231"/>
      <c r="Q764" s="231"/>
      <c r="R764" s="231"/>
      <c r="S764" s="231"/>
      <c r="T764" s="232"/>
      <c r="AT764" s="233" t="s">
        <v>163</v>
      </c>
      <c r="AU764" s="233" t="s">
        <v>89</v>
      </c>
      <c r="AV764" s="15" t="s">
        <v>159</v>
      </c>
      <c r="AW764" s="15" t="s">
        <v>42</v>
      </c>
      <c r="AX764" s="15" t="s">
        <v>45</v>
      </c>
      <c r="AY764" s="233" t="s">
        <v>152</v>
      </c>
    </row>
    <row r="765" spans="2:65" s="1" customFormat="1" ht="44.25" customHeight="1">
      <c r="B765" s="183"/>
      <c r="C765" s="184" t="s">
        <v>549</v>
      </c>
      <c r="D765" s="184" t="s">
        <v>154</v>
      </c>
      <c r="E765" s="185" t="s">
        <v>1902</v>
      </c>
      <c r="F765" s="186" t="s">
        <v>1903</v>
      </c>
      <c r="G765" s="187" t="s">
        <v>293</v>
      </c>
      <c r="H765" s="188">
        <v>3</v>
      </c>
      <c r="I765" s="189"/>
      <c r="J765" s="190">
        <f>ROUND(I765*H765,2)</f>
        <v>0</v>
      </c>
      <c r="K765" s="186" t="s">
        <v>158</v>
      </c>
      <c r="L765" s="43"/>
      <c r="M765" s="191" t="s">
        <v>5</v>
      </c>
      <c r="N765" s="192" t="s">
        <v>53</v>
      </c>
      <c r="O765" s="44"/>
      <c r="P765" s="193">
        <f>O765*H765</f>
        <v>0</v>
      </c>
      <c r="Q765" s="193">
        <v>2.8639999999999999E-2</v>
      </c>
      <c r="R765" s="193">
        <f>Q765*H765</f>
        <v>8.5919999999999996E-2</v>
      </c>
      <c r="S765" s="193">
        <v>0</v>
      </c>
      <c r="T765" s="194">
        <f>S765*H765</f>
        <v>0</v>
      </c>
      <c r="AR765" s="25" t="s">
        <v>159</v>
      </c>
      <c r="AT765" s="25" t="s">
        <v>154</v>
      </c>
      <c r="AU765" s="25" t="s">
        <v>89</v>
      </c>
      <c r="AY765" s="25" t="s">
        <v>152</v>
      </c>
      <c r="BE765" s="195">
        <f>IF(N765="základní",J765,0)</f>
        <v>0</v>
      </c>
      <c r="BF765" s="195">
        <f>IF(N765="snížená",J765,0)</f>
        <v>0</v>
      </c>
      <c r="BG765" s="195">
        <f>IF(N765="zákl. přenesená",J765,0)</f>
        <v>0</v>
      </c>
      <c r="BH765" s="195">
        <f>IF(N765="sníž. přenesená",J765,0)</f>
        <v>0</v>
      </c>
      <c r="BI765" s="195">
        <f>IF(N765="nulová",J765,0)</f>
        <v>0</v>
      </c>
      <c r="BJ765" s="25" t="s">
        <v>45</v>
      </c>
      <c r="BK765" s="195">
        <f>ROUND(I765*H765,2)</f>
        <v>0</v>
      </c>
      <c r="BL765" s="25" t="s">
        <v>159</v>
      </c>
      <c r="BM765" s="25" t="s">
        <v>1904</v>
      </c>
    </row>
    <row r="766" spans="2:65" s="1" customFormat="1" ht="81">
      <c r="B766" s="43"/>
      <c r="D766" s="196" t="s">
        <v>161</v>
      </c>
      <c r="F766" s="197" t="s">
        <v>1905</v>
      </c>
      <c r="I766" s="198"/>
      <c r="L766" s="43"/>
      <c r="M766" s="199"/>
      <c r="N766" s="44"/>
      <c r="O766" s="44"/>
      <c r="P766" s="44"/>
      <c r="Q766" s="44"/>
      <c r="R766" s="44"/>
      <c r="S766" s="44"/>
      <c r="T766" s="72"/>
      <c r="AT766" s="25" t="s">
        <v>161</v>
      </c>
      <c r="AU766" s="25" t="s">
        <v>89</v>
      </c>
    </row>
    <row r="767" spans="2:65" s="12" customFormat="1">
      <c r="B767" s="200"/>
      <c r="D767" s="196" t="s">
        <v>163</v>
      </c>
      <c r="E767" s="201" t="s">
        <v>5</v>
      </c>
      <c r="F767" s="202" t="s">
        <v>461</v>
      </c>
      <c r="H767" s="203" t="s">
        <v>5</v>
      </c>
      <c r="I767" s="204"/>
      <c r="L767" s="200"/>
      <c r="M767" s="205"/>
      <c r="N767" s="206"/>
      <c r="O767" s="206"/>
      <c r="P767" s="206"/>
      <c r="Q767" s="206"/>
      <c r="R767" s="206"/>
      <c r="S767" s="206"/>
      <c r="T767" s="207"/>
      <c r="AT767" s="203" t="s">
        <v>163</v>
      </c>
      <c r="AU767" s="203" t="s">
        <v>89</v>
      </c>
      <c r="AV767" s="12" t="s">
        <v>45</v>
      </c>
      <c r="AW767" s="12" t="s">
        <v>42</v>
      </c>
      <c r="AX767" s="12" t="s">
        <v>82</v>
      </c>
      <c r="AY767" s="203" t="s">
        <v>152</v>
      </c>
    </row>
    <row r="768" spans="2:65" s="12" customFormat="1">
      <c r="B768" s="200"/>
      <c r="D768" s="196" t="s">
        <v>163</v>
      </c>
      <c r="E768" s="201" t="s">
        <v>5</v>
      </c>
      <c r="F768" s="202" t="s">
        <v>1906</v>
      </c>
      <c r="H768" s="203" t="s">
        <v>5</v>
      </c>
      <c r="I768" s="204"/>
      <c r="L768" s="200"/>
      <c r="M768" s="205"/>
      <c r="N768" s="206"/>
      <c r="O768" s="206"/>
      <c r="P768" s="206"/>
      <c r="Q768" s="206"/>
      <c r="R768" s="206"/>
      <c r="S768" s="206"/>
      <c r="T768" s="207"/>
      <c r="AT768" s="203" t="s">
        <v>163</v>
      </c>
      <c r="AU768" s="203" t="s">
        <v>89</v>
      </c>
      <c r="AV768" s="12" t="s">
        <v>45</v>
      </c>
      <c r="AW768" s="12" t="s">
        <v>42</v>
      </c>
      <c r="AX768" s="12" t="s">
        <v>82</v>
      </c>
      <c r="AY768" s="203" t="s">
        <v>152</v>
      </c>
    </row>
    <row r="769" spans="2:65" s="13" customFormat="1">
      <c r="B769" s="208"/>
      <c r="D769" s="196" t="s">
        <v>163</v>
      </c>
      <c r="E769" s="209" t="s">
        <v>5</v>
      </c>
      <c r="F769" s="210" t="s">
        <v>1907</v>
      </c>
      <c r="H769" s="211">
        <v>3</v>
      </c>
      <c r="I769" s="212"/>
      <c r="L769" s="208"/>
      <c r="M769" s="213"/>
      <c r="N769" s="214"/>
      <c r="O769" s="214"/>
      <c r="P769" s="214"/>
      <c r="Q769" s="214"/>
      <c r="R769" s="214"/>
      <c r="S769" s="214"/>
      <c r="T769" s="215"/>
      <c r="AT769" s="209" t="s">
        <v>163</v>
      </c>
      <c r="AU769" s="209" t="s">
        <v>89</v>
      </c>
      <c r="AV769" s="13" t="s">
        <v>89</v>
      </c>
      <c r="AW769" s="13" t="s">
        <v>42</v>
      </c>
      <c r="AX769" s="13" t="s">
        <v>82</v>
      </c>
      <c r="AY769" s="209" t="s">
        <v>152</v>
      </c>
    </row>
    <row r="770" spans="2:65" s="15" customFormat="1">
      <c r="B770" s="224"/>
      <c r="D770" s="225" t="s">
        <v>163</v>
      </c>
      <c r="E770" s="226" t="s">
        <v>5</v>
      </c>
      <c r="F770" s="227" t="s">
        <v>170</v>
      </c>
      <c r="H770" s="228">
        <v>3</v>
      </c>
      <c r="I770" s="229"/>
      <c r="L770" s="224"/>
      <c r="M770" s="230"/>
      <c r="N770" s="231"/>
      <c r="O770" s="231"/>
      <c r="P770" s="231"/>
      <c r="Q770" s="231"/>
      <c r="R770" s="231"/>
      <c r="S770" s="231"/>
      <c r="T770" s="232"/>
      <c r="AT770" s="233" t="s">
        <v>163</v>
      </c>
      <c r="AU770" s="233" t="s">
        <v>89</v>
      </c>
      <c r="AV770" s="15" t="s">
        <v>159</v>
      </c>
      <c r="AW770" s="15" t="s">
        <v>42</v>
      </c>
      <c r="AX770" s="15" t="s">
        <v>45</v>
      </c>
      <c r="AY770" s="233" t="s">
        <v>152</v>
      </c>
    </row>
    <row r="771" spans="2:65" s="1" customFormat="1" ht="31.5" customHeight="1">
      <c r="B771" s="183"/>
      <c r="C771" s="237" t="s">
        <v>553</v>
      </c>
      <c r="D771" s="237" t="s">
        <v>266</v>
      </c>
      <c r="E771" s="238" t="s">
        <v>1908</v>
      </c>
      <c r="F771" s="239" t="s">
        <v>1909</v>
      </c>
      <c r="G771" s="240" t="s">
        <v>293</v>
      </c>
      <c r="H771" s="241">
        <v>3</v>
      </c>
      <c r="I771" s="242"/>
      <c r="J771" s="243">
        <f>ROUND(I771*H771,2)</f>
        <v>0</v>
      </c>
      <c r="K771" s="239" t="s">
        <v>5</v>
      </c>
      <c r="L771" s="244"/>
      <c r="M771" s="245" t="s">
        <v>5</v>
      </c>
      <c r="N771" s="246" t="s">
        <v>53</v>
      </c>
      <c r="O771" s="44"/>
      <c r="P771" s="193">
        <f>O771*H771</f>
        <v>0</v>
      </c>
      <c r="Q771" s="193">
        <v>2.2100000000000002E-2</v>
      </c>
      <c r="R771" s="193">
        <f>Q771*H771</f>
        <v>6.6299999999999998E-2</v>
      </c>
      <c r="S771" s="193">
        <v>0</v>
      </c>
      <c r="T771" s="194">
        <f>S771*H771</f>
        <v>0</v>
      </c>
      <c r="AR771" s="25" t="s">
        <v>206</v>
      </c>
      <c r="AT771" s="25" t="s">
        <v>266</v>
      </c>
      <c r="AU771" s="25" t="s">
        <v>89</v>
      </c>
      <c r="AY771" s="25" t="s">
        <v>152</v>
      </c>
      <c r="BE771" s="195">
        <f>IF(N771="základní",J771,0)</f>
        <v>0</v>
      </c>
      <c r="BF771" s="195">
        <f>IF(N771="snížená",J771,0)</f>
        <v>0</v>
      </c>
      <c r="BG771" s="195">
        <f>IF(N771="zákl. přenesená",J771,0)</f>
        <v>0</v>
      </c>
      <c r="BH771" s="195">
        <f>IF(N771="sníž. přenesená",J771,0)</f>
        <v>0</v>
      </c>
      <c r="BI771" s="195">
        <f>IF(N771="nulová",J771,0)</f>
        <v>0</v>
      </c>
      <c r="BJ771" s="25" t="s">
        <v>45</v>
      </c>
      <c r="BK771" s="195">
        <f>ROUND(I771*H771,2)</f>
        <v>0</v>
      </c>
      <c r="BL771" s="25" t="s">
        <v>159</v>
      </c>
      <c r="BM771" s="25" t="s">
        <v>1910</v>
      </c>
    </row>
    <row r="772" spans="2:65" s="1" customFormat="1" ht="31.5" customHeight="1">
      <c r="B772" s="183"/>
      <c r="C772" s="184" t="s">
        <v>557</v>
      </c>
      <c r="D772" s="184" t="s">
        <v>154</v>
      </c>
      <c r="E772" s="185" t="s">
        <v>1911</v>
      </c>
      <c r="F772" s="186" t="s">
        <v>1912</v>
      </c>
      <c r="G772" s="187" t="s">
        <v>157</v>
      </c>
      <c r="H772" s="188">
        <v>1.4059999999999999</v>
      </c>
      <c r="I772" s="189"/>
      <c r="J772" s="190">
        <f>ROUND(I772*H772,2)</f>
        <v>0</v>
      </c>
      <c r="K772" s="186" t="s">
        <v>158</v>
      </c>
      <c r="L772" s="43"/>
      <c r="M772" s="191" t="s">
        <v>5</v>
      </c>
      <c r="N772" s="192" t="s">
        <v>53</v>
      </c>
      <c r="O772" s="44"/>
      <c r="P772" s="193">
        <f>O772*H772</f>
        <v>0</v>
      </c>
      <c r="Q772" s="193">
        <v>0</v>
      </c>
      <c r="R772" s="193">
        <f>Q772*H772</f>
        <v>0</v>
      </c>
      <c r="S772" s="193">
        <v>1.8</v>
      </c>
      <c r="T772" s="194">
        <f>S772*H772</f>
        <v>2.5307999999999997</v>
      </c>
      <c r="AR772" s="25" t="s">
        <v>159</v>
      </c>
      <c r="AT772" s="25" t="s">
        <v>154</v>
      </c>
      <c r="AU772" s="25" t="s">
        <v>89</v>
      </c>
      <c r="AY772" s="25" t="s">
        <v>152</v>
      </c>
      <c r="BE772" s="195">
        <f>IF(N772="základní",J772,0)</f>
        <v>0</v>
      </c>
      <c r="BF772" s="195">
        <f>IF(N772="snížená",J772,0)</f>
        <v>0</v>
      </c>
      <c r="BG772" s="195">
        <f>IF(N772="zákl. přenesená",J772,0)</f>
        <v>0</v>
      </c>
      <c r="BH772" s="195">
        <f>IF(N772="sníž. přenesená",J772,0)</f>
        <v>0</v>
      </c>
      <c r="BI772" s="195">
        <f>IF(N772="nulová",J772,0)</f>
        <v>0</v>
      </c>
      <c r="BJ772" s="25" t="s">
        <v>45</v>
      </c>
      <c r="BK772" s="195">
        <f>ROUND(I772*H772,2)</f>
        <v>0</v>
      </c>
      <c r="BL772" s="25" t="s">
        <v>159</v>
      </c>
      <c r="BM772" s="25" t="s">
        <v>1913</v>
      </c>
    </row>
    <row r="773" spans="2:65" s="1" customFormat="1" ht="40.5">
      <c r="B773" s="43"/>
      <c r="D773" s="196" t="s">
        <v>161</v>
      </c>
      <c r="F773" s="197" t="s">
        <v>1914</v>
      </c>
      <c r="I773" s="198"/>
      <c r="L773" s="43"/>
      <c r="M773" s="199"/>
      <c r="N773" s="44"/>
      <c r="O773" s="44"/>
      <c r="P773" s="44"/>
      <c r="Q773" s="44"/>
      <c r="R773" s="44"/>
      <c r="S773" s="44"/>
      <c r="T773" s="72"/>
      <c r="AT773" s="25" t="s">
        <v>161</v>
      </c>
      <c r="AU773" s="25" t="s">
        <v>89</v>
      </c>
    </row>
    <row r="774" spans="2:65" s="12" customFormat="1">
      <c r="B774" s="200"/>
      <c r="D774" s="196" t="s">
        <v>163</v>
      </c>
      <c r="E774" s="201" t="s">
        <v>5</v>
      </c>
      <c r="F774" s="202" t="s">
        <v>1915</v>
      </c>
      <c r="H774" s="203" t="s">
        <v>5</v>
      </c>
      <c r="I774" s="204"/>
      <c r="L774" s="200"/>
      <c r="M774" s="205"/>
      <c r="N774" s="206"/>
      <c r="O774" s="206"/>
      <c r="P774" s="206"/>
      <c r="Q774" s="206"/>
      <c r="R774" s="206"/>
      <c r="S774" s="206"/>
      <c r="T774" s="207"/>
      <c r="AT774" s="203" t="s">
        <v>163</v>
      </c>
      <c r="AU774" s="203" t="s">
        <v>89</v>
      </c>
      <c r="AV774" s="12" t="s">
        <v>45</v>
      </c>
      <c r="AW774" s="12" t="s">
        <v>42</v>
      </c>
      <c r="AX774" s="12" t="s">
        <v>82</v>
      </c>
      <c r="AY774" s="203" t="s">
        <v>152</v>
      </c>
    </row>
    <row r="775" spans="2:65" s="12" customFormat="1">
      <c r="B775" s="200"/>
      <c r="D775" s="196" t="s">
        <v>163</v>
      </c>
      <c r="E775" s="201" t="s">
        <v>5</v>
      </c>
      <c r="F775" s="202" t="s">
        <v>1916</v>
      </c>
      <c r="H775" s="203" t="s">
        <v>5</v>
      </c>
      <c r="I775" s="204"/>
      <c r="L775" s="200"/>
      <c r="M775" s="205"/>
      <c r="N775" s="206"/>
      <c r="O775" s="206"/>
      <c r="P775" s="206"/>
      <c r="Q775" s="206"/>
      <c r="R775" s="206"/>
      <c r="S775" s="206"/>
      <c r="T775" s="207"/>
      <c r="AT775" s="203" t="s">
        <v>163</v>
      </c>
      <c r="AU775" s="203" t="s">
        <v>89</v>
      </c>
      <c r="AV775" s="12" t="s">
        <v>45</v>
      </c>
      <c r="AW775" s="12" t="s">
        <v>42</v>
      </c>
      <c r="AX775" s="12" t="s">
        <v>82</v>
      </c>
      <c r="AY775" s="203" t="s">
        <v>152</v>
      </c>
    </row>
    <row r="776" spans="2:65" s="13" customFormat="1">
      <c r="B776" s="208"/>
      <c r="D776" s="196" t="s">
        <v>163</v>
      </c>
      <c r="E776" s="209" t="s">
        <v>5</v>
      </c>
      <c r="F776" s="210" t="s">
        <v>1917</v>
      </c>
      <c r="H776" s="211">
        <v>0.311</v>
      </c>
      <c r="I776" s="212"/>
      <c r="L776" s="208"/>
      <c r="M776" s="213"/>
      <c r="N776" s="214"/>
      <c r="O776" s="214"/>
      <c r="P776" s="214"/>
      <c r="Q776" s="214"/>
      <c r="R776" s="214"/>
      <c r="S776" s="214"/>
      <c r="T776" s="215"/>
      <c r="AT776" s="209" t="s">
        <v>163</v>
      </c>
      <c r="AU776" s="209" t="s">
        <v>89</v>
      </c>
      <c r="AV776" s="13" t="s">
        <v>89</v>
      </c>
      <c r="AW776" s="13" t="s">
        <v>42</v>
      </c>
      <c r="AX776" s="13" t="s">
        <v>82</v>
      </c>
      <c r="AY776" s="209" t="s">
        <v>152</v>
      </c>
    </row>
    <row r="777" spans="2:65" s="13" customFormat="1">
      <c r="B777" s="208"/>
      <c r="D777" s="196" t="s">
        <v>163</v>
      </c>
      <c r="E777" s="209" t="s">
        <v>5</v>
      </c>
      <c r="F777" s="210" t="s">
        <v>1918</v>
      </c>
      <c r="H777" s="211">
        <v>0.36499999999999999</v>
      </c>
      <c r="I777" s="212"/>
      <c r="L777" s="208"/>
      <c r="M777" s="213"/>
      <c r="N777" s="214"/>
      <c r="O777" s="214"/>
      <c r="P777" s="214"/>
      <c r="Q777" s="214"/>
      <c r="R777" s="214"/>
      <c r="S777" s="214"/>
      <c r="T777" s="215"/>
      <c r="AT777" s="209" t="s">
        <v>163</v>
      </c>
      <c r="AU777" s="209" t="s">
        <v>89</v>
      </c>
      <c r="AV777" s="13" t="s">
        <v>89</v>
      </c>
      <c r="AW777" s="13" t="s">
        <v>42</v>
      </c>
      <c r="AX777" s="13" t="s">
        <v>82</v>
      </c>
      <c r="AY777" s="209" t="s">
        <v>152</v>
      </c>
    </row>
    <row r="778" spans="2:65" s="13" customFormat="1">
      <c r="B778" s="208"/>
      <c r="D778" s="196" t="s">
        <v>163</v>
      </c>
      <c r="E778" s="209" t="s">
        <v>5</v>
      </c>
      <c r="F778" s="210" t="s">
        <v>1919</v>
      </c>
      <c r="H778" s="211">
        <v>0.36499999999999999</v>
      </c>
      <c r="I778" s="212"/>
      <c r="L778" s="208"/>
      <c r="M778" s="213"/>
      <c r="N778" s="214"/>
      <c r="O778" s="214"/>
      <c r="P778" s="214"/>
      <c r="Q778" s="214"/>
      <c r="R778" s="214"/>
      <c r="S778" s="214"/>
      <c r="T778" s="215"/>
      <c r="AT778" s="209" t="s">
        <v>163</v>
      </c>
      <c r="AU778" s="209" t="s">
        <v>89</v>
      </c>
      <c r="AV778" s="13" t="s">
        <v>89</v>
      </c>
      <c r="AW778" s="13" t="s">
        <v>42</v>
      </c>
      <c r="AX778" s="13" t="s">
        <v>82</v>
      </c>
      <c r="AY778" s="209" t="s">
        <v>152</v>
      </c>
    </row>
    <row r="779" spans="2:65" s="13" customFormat="1">
      <c r="B779" s="208"/>
      <c r="D779" s="196" t="s">
        <v>163</v>
      </c>
      <c r="E779" s="209" t="s">
        <v>5</v>
      </c>
      <c r="F779" s="210" t="s">
        <v>1920</v>
      </c>
      <c r="H779" s="211">
        <v>0.36499999999999999</v>
      </c>
      <c r="I779" s="212"/>
      <c r="L779" s="208"/>
      <c r="M779" s="213"/>
      <c r="N779" s="214"/>
      <c r="O779" s="214"/>
      <c r="P779" s="214"/>
      <c r="Q779" s="214"/>
      <c r="R779" s="214"/>
      <c r="S779" s="214"/>
      <c r="T779" s="215"/>
      <c r="AT779" s="209" t="s">
        <v>163</v>
      </c>
      <c r="AU779" s="209" t="s">
        <v>89</v>
      </c>
      <c r="AV779" s="13" t="s">
        <v>89</v>
      </c>
      <c r="AW779" s="13" t="s">
        <v>42</v>
      </c>
      <c r="AX779" s="13" t="s">
        <v>82</v>
      </c>
      <c r="AY779" s="209" t="s">
        <v>152</v>
      </c>
    </row>
    <row r="780" spans="2:65" s="15" customFormat="1">
      <c r="B780" s="224"/>
      <c r="D780" s="225" t="s">
        <v>163</v>
      </c>
      <c r="E780" s="226" t="s">
        <v>5</v>
      </c>
      <c r="F780" s="227" t="s">
        <v>170</v>
      </c>
      <c r="H780" s="228">
        <v>1.4059999999999999</v>
      </c>
      <c r="I780" s="229"/>
      <c r="L780" s="224"/>
      <c r="M780" s="230"/>
      <c r="N780" s="231"/>
      <c r="O780" s="231"/>
      <c r="P780" s="231"/>
      <c r="Q780" s="231"/>
      <c r="R780" s="231"/>
      <c r="S780" s="231"/>
      <c r="T780" s="232"/>
      <c r="AT780" s="233" t="s">
        <v>163</v>
      </c>
      <c r="AU780" s="233" t="s">
        <v>89</v>
      </c>
      <c r="AV780" s="15" t="s">
        <v>159</v>
      </c>
      <c r="AW780" s="15" t="s">
        <v>42</v>
      </c>
      <c r="AX780" s="15" t="s">
        <v>45</v>
      </c>
      <c r="AY780" s="233" t="s">
        <v>152</v>
      </c>
    </row>
    <row r="781" spans="2:65" s="1" customFormat="1" ht="31.5" customHeight="1">
      <c r="B781" s="183"/>
      <c r="C781" s="184" t="s">
        <v>562</v>
      </c>
      <c r="D781" s="184" t="s">
        <v>154</v>
      </c>
      <c r="E781" s="185" t="s">
        <v>1921</v>
      </c>
      <c r="F781" s="186" t="s">
        <v>1922</v>
      </c>
      <c r="G781" s="187" t="s">
        <v>157</v>
      </c>
      <c r="H781" s="188">
        <v>10.9</v>
      </c>
      <c r="I781" s="189"/>
      <c r="J781" s="190">
        <f>ROUND(I781*H781,2)</f>
        <v>0</v>
      </c>
      <c r="K781" s="186" t="s">
        <v>158</v>
      </c>
      <c r="L781" s="43"/>
      <c r="M781" s="191" t="s">
        <v>5</v>
      </c>
      <c r="N781" s="192" t="s">
        <v>53</v>
      </c>
      <c r="O781" s="44"/>
      <c r="P781" s="193">
        <f>O781*H781</f>
        <v>0</v>
      </c>
      <c r="Q781" s="193">
        <v>0</v>
      </c>
      <c r="R781" s="193">
        <f>Q781*H781</f>
        <v>0</v>
      </c>
      <c r="S781" s="193">
        <v>1.8</v>
      </c>
      <c r="T781" s="194">
        <f>S781*H781</f>
        <v>19.62</v>
      </c>
      <c r="AR781" s="25" t="s">
        <v>159</v>
      </c>
      <c r="AT781" s="25" t="s">
        <v>154</v>
      </c>
      <c r="AU781" s="25" t="s">
        <v>89</v>
      </c>
      <c r="AY781" s="25" t="s">
        <v>152</v>
      </c>
      <c r="BE781" s="195">
        <f>IF(N781="základní",J781,0)</f>
        <v>0</v>
      </c>
      <c r="BF781" s="195">
        <f>IF(N781="snížená",J781,0)</f>
        <v>0</v>
      </c>
      <c r="BG781" s="195">
        <f>IF(N781="zákl. přenesená",J781,0)</f>
        <v>0</v>
      </c>
      <c r="BH781" s="195">
        <f>IF(N781="sníž. přenesená",J781,0)</f>
        <v>0</v>
      </c>
      <c r="BI781" s="195">
        <f>IF(N781="nulová",J781,0)</f>
        <v>0</v>
      </c>
      <c r="BJ781" s="25" t="s">
        <v>45</v>
      </c>
      <c r="BK781" s="195">
        <f>ROUND(I781*H781,2)</f>
        <v>0</v>
      </c>
      <c r="BL781" s="25" t="s">
        <v>159</v>
      </c>
      <c r="BM781" s="25" t="s">
        <v>1923</v>
      </c>
    </row>
    <row r="782" spans="2:65" s="1" customFormat="1" ht="40.5">
      <c r="B782" s="43"/>
      <c r="D782" s="196" t="s">
        <v>161</v>
      </c>
      <c r="F782" s="197" t="s">
        <v>1914</v>
      </c>
      <c r="I782" s="198"/>
      <c r="L782" s="43"/>
      <c r="M782" s="199"/>
      <c r="N782" s="44"/>
      <c r="O782" s="44"/>
      <c r="P782" s="44"/>
      <c r="Q782" s="44"/>
      <c r="R782" s="44"/>
      <c r="S782" s="44"/>
      <c r="T782" s="72"/>
      <c r="AT782" s="25" t="s">
        <v>161</v>
      </c>
      <c r="AU782" s="25" t="s">
        <v>89</v>
      </c>
    </row>
    <row r="783" spans="2:65" s="12" customFormat="1">
      <c r="B783" s="200"/>
      <c r="D783" s="196" t="s">
        <v>163</v>
      </c>
      <c r="E783" s="201" t="s">
        <v>5</v>
      </c>
      <c r="F783" s="202" t="s">
        <v>540</v>
      </c>
      <c r="H783" s="203" t="s">
        <v>5</v>
      </c>
      <c r="I783" s="204"/>
      <c r="L783" s="200"/>
      <c r="M783" s="205"/>
      <c r="N783" s="206"/>
      <c r="O783" s="206"/>
      <c r="P783" s="206"/>
      <c r="Q783" s="206"/>
      <c r="R783" s="206"/>
      <c r="S783" s="206"/>
      <c r="T783" s="207"/>
      <c r="AT783" s="203" t="s">
        <v>163</v>
      </c>
      <c r="AU783" s="203" t="s">
        <v>89</v>
      </c>
      <c r="AV783" s="12" t="s">
        <v>45</v>
      </c>
      <c r="AW783" s="12" t="s">
        <v>42</v>
      </c>
      <c r="AX783" s="12" t="s">
        <v>82</v>
      </c>
      <c r="AY783" s="203" t="s">
        <v>152</v>
      </c>
    </row>
    <row r="784" spans="2:65" s="12" customFormat="1">
      <c r="B784" s="200"/>
      <c r="D784" s="196" t="s">
        <v>163</v>
      </c>
      <c r="E784" s="201" t="s">
        <v>5</v>
      </c>
      <c r="F784" s="202" t="s">
        <v>1924</v>
      </c>
      <c r="H784" s="203" t="s">
        <v>5</v>
      </c>
      <c r="I784" s="204"/>
      <c r="L784" s="200"/>
      <c r="M784" s="205"/>
      <c r="N784" s="206"/>
      <c r="O784" s="206"/>
      <c r="P784" s="206"/>
      <c r="Q784" s="206"/>
      <c r="R784" s="206"/>
      <c r="S784" s="206"/>
      <c r="T784" s="207"/>
      <c r="AT784" s="203" t="s">
        <v>163</v>
      </c>
      <c r="AU784" s="203" t="s">
        <v>89</v>
      </c>
      <c r="AV784" s="12" t="s">
        <v>45</v>
      </c>
      <c r="AW784" s="12" t="s">
        <v>42</v>
      </c>
      <c r="AX784" s="12" t="s">
        <v>82</v>
      </c>
      <c r="AY784" s="203" t="s">
        <v>152</v>
      </c>
    </row>
    <row r="785" spans="2:65" s="12" customFormat="1">
      <c r="B785" s="200"/>
      <c r="D785" s="196" t="s">
        <v>163</v>
      </c>
      <c r="E785" s="201" t="s">
        <v>5</v>
      </c>
      <c r="F785" s="202" t="s">
        <v>1575</v>
      </c>
      <c r="H785" s="203" t="s">
        <v>5</v>
      </c>
      <c r="I785" s="204"/>
      <c r="L785" s="200"/>
      <c r="M785" s="205"/>
      <c r="N785" s="206"/>
      <c r="O785" s="206"/>
      <c r="P785" s="206"/>
      <c r="Q785" s="206"/>
      <c r="R785" s="206"/>
      <c r="S785" s="206"/>
      <c r="T785" s="207"/>
      <c r="AT785" s="203" t="s">
        <v>163</v>
      </c>
      <c r="AU785" s="203" t="s">
        <v>89</v>
      </c>
      <c r="AV785" s="12" t="s">
        <v>45</v>
      </c>
      <c r="AW785" s="12" t="s">
        <v>42</v>
      </c>
      <c r="AX785" s="12" t="s">
        <v>82</v>
      </c>
      <c r="AY785" s="203" t="s">
        <v>152</v>
      </c>
    </row>
    <row r="786" spans="2:65" s="13" customFormat="1">
      <c r="B786" s="208"/>
      <c r="D786" s="196" t="s">
        <v>163</v>
      </c>
      <c r="E786" s="209" t="s">
        <v>5</v>
      </c>
      <c r="F786" s="210" t="s">
        <v>1925</v>
      </c>
      <c r="H786" s="211">
        <v>10.9</v>
      </c>
      <c r="I786" s="212"/>
      <c r="L786" s="208"/>
      <c r="M786" s="213"/>
      <c r="N786" s="214"/>
      <c r="O786" s="214"/>
      <c r="P786" s="214"/>
      <c r="Q786" s="214"/>
      <c r="R786" s="214"/>
      <c r="S786" s="214"/>
      <c r="T786" s="215"/>
      <c r="AT786" s="209" t="s">
        <v>163</v>
      </c>
      <c r="AU786" s="209" t="s">
        <v>89</v>
      </c>
      <c r="AV786" s="13" t="s">
        <v>89</v>
      </c>
      <c r="AW786" s="13" t="s">
        <v>42</v>
      </c>
      <c r="AX786" s="13" t="s">
        <v>82</v>
      </c>
      <c r="AY786" s="209" t="s">
        <v>152</v>
      </c>
    </row>
    <row r="787" spans="2:65" s="15" customFormat="1">
      <c r="B787" s="224"/>
      <c r="D787" s="225" t="s">
        <v>163</v>
      </c>
      <c r="E787" s="226" t="s">
        <v>5</v>
      </c>
      <c r="F787" s="227" t="s">
        <v>170</v>
      </c>
      <c r="H787" s="228">
        <v>10.9</v>
      </c>
      <c r="I787" s="229"/>
      <c r="L787" s="224"/>
      <c r="M787" s="230"/>
      <c r="N787" s="231"/>
      <c r="O787" s="231"/>
      <c r="P787" s="231"/>
      <c r="Q787" s="231"/>
      <c r="R787" s="231"/>
      <c r="S787" s="231"/>
      <c r="T787" s="232"/>
      <c r="AT787" s="233" t="s">
        <v>163</v>
      </c>
      <c r="AU787" s="233" t="s">
        <v>89</v>
      </c>
      <c r="AV787" s="15" t="s">
        <v>159</v>
      </c>
      <c r="AW787" s="15" t="s">
        <v>42</v>
      </c>
      <c r="AX787" s="15" t="s">
        <v>45</v>
      </c>
      <c r="AY787" s="233" t="s">
        <v>152</v>
      </c>
    </row>
    <row r="788" spans="2:65" s="1" customFormat="1" ht="22.5" customHeight="1">
      <c r="B788" s="183"/>
      <c r="C788" s="184" t="s">
        <v>566</v>
      </c>
      <c r="D788" s="184" t="s">
        <v>154</v>
      </c>
      <c r="E788" s="185" t="s">
        <v>1926</v>
      </c>
      <c r="F788" s="186" t="s">
        <v>1927</v>
      </c>
      <c r="G788" s="187" t="s">
        <v>201</v>
      </c>
      <c r="H788" s="188">
        <v>79.599999999999994</v>
      </c>
      <c r="I788" s="189"/>
      <c r="J788" s="190">
        <f>ROUND(I788*H788,2)</f>
        <v>0</v>
      </c>
      <c r="K788" s="186" t="s">
        <v>158</v>
      </c>
      <c r="L788" s="43"/>
      <c r="M788" s="191" t="s">
        <v>5</v>
      </c>
      <c r="N788" s="192" t="s">
        <v>53</v>
      </c>
      <c r="O788" s="44"/>
      <c r="P788" s="193">
        <f>O788*H788</f>
        <v>0</v>
      </c>
      <c r="Q788" s="193">
        <v>0</v>
      </c>
      <c r="R788" s="193">
        <f>Q788*H788</f>
        <v>0</v>
      </c>
      <c r="S788" s="193">
        <v>7.0000000000000007E-2</v>
      </c>
      <c r="T788" s="194">
        <f>S788*H788</f>
        <v>5.5720000000000001</v>
      </c>
      <c r="AR788" s="25" t="s">
        <v>159</v>
      </c>
      <c r="AT788" s="25" t="s">
        <v>154</v>
      </c>
      <c r="AU788" s="25" t="s">
        <v>89</v>
      </c>
      <c r="AY788" s="25" t="s">
        <v>152</v>
      </c>
      <c r="BE788" s="195">
        <f>IF(N788="základní",J788,0)</f>
        <v>0</v>
      </c>
      <c r="BF788" s="195">
        <f>IF(N788="snížená",J788,0)</f>
        <v>0</v>
      </c>
      <c r="BG788" s="195">
        <f>IF(N788="zákl. přenesená",J788,0)</f>
        <v>0</v>
      </c>
      <c r="BH788" s="195">
        <f>IF(N788="sníž. přenesená",J788,0)</f>
        <v>0</v>
      </c>
      <c r="BI788" s="195">
        <f>IF(N788="nulová",J788,0)</f>
        <v>0</v>
      </c>
      <c r="BJ788" s="25" t="s">
        <v>45</v>
      </c>
      <c r="BK788" s="195">
        <f>ROUND(I788*H788,2)</f>
        <v>0</v>
      </c>
      <c r="BL788" s="25" t="s">
        <v>159</v>
      </c>
      <c r="BM788" s="25" t="s">
        <v>1928</v>
      </c>
    </row>
    <row r="789" spans="2:65" s="12" customFormat="1">
      <c r="B789" s="200"/>
      <c r="D789" s="196" t="s">
        <v>163</v>
      </c>
      <c r="E789" s="201" t="s">
        <v>5</v>
      </c>
      <c r="F789" s="202" t="s">
        <v>1614</v>
      </c>
      <c r="H789" s="203" t="s">
        <v>5</v>
      </c>
      <c r="I789" s="204"/>
      <c r="L789" s="200"/>
      <c r="M789" s="205"/>
      <c r="N789" s="206"/>
      <c r="O789" s="206"/>
      <c r="P789" s="206"/>
      <c r="Q789" s="206"/>
      <c r="R789" s="206"/>
      <c r="S789" s="206"/>
      <c r="T789" s="207"/>
      <c r="AT789" s="203" t="s">
        <v>163</v>
      </c>
      <c r="AU789" s="203" t="s">
        <v>89</v>
      </c>
      <c r="AV789" s="12" t="s">
        <v>45</v>
      </c>
      <c r="AW789" s="12" t="s">
        <v>42</v>
      </c>
      <c r="AX789" s="12" t="s">
        <v>82</v>
      </c>
      <c r="AY789" s="203" t="s">
        <v>152</v>
      </c>
    </row>
    <row r="790" spans="2:65" s="13" customFormat="1">
      <c r="B790" s="208"/>
      <c r="D790" s="196" t="s">
        <v>163</v>
      </c>
      <c r="E790" s="209" t="s">
        <v>5</v>
      </c>
      <c r="F790" s="210" t="s">
        <v>1929</v>
      </c>
      <c r="H790" s="211">
        <v>79.599999999999994</v>
      </c>
      <c r="I790" s="212"/>
      <c r="L790" s="208"/>
      <c r="M790" s="213"/>
      <c r="N790" s="214"/>
      <c r="O790" s="214"/>
      <c r="P790" s="214"/>
      <c r="Q790" s="214"/>
      <c r="R790" s="214"/>
      <c r="S790" s="214"/>
      <c r="T790" s="215"/>
      <c r="AT790" s="209" t="s">
        <v>163</v>
      </c>
      <c r="AU790" s="209" t="s">
        <v>89</v>
      </c>
      <c r="AV790" s="13" t="s">
        <v>89</v>
      </c>
      <c r="AW790" s="13" t="s">
        <v>42</v>
      </c>
      <c r="AX790" s="13" t="s">
        <v>82</v>
      </c>
      <c r="AY790" s="209" t="s">
        <v>152</v>
      </c>
    </row>
    <row r="791" spans="2:65" s="15" customFormat="1">
      <c r="B791" s="224"/>
      <c r="D791" s="225" t="s">
        <v>163</v>
      </c>
      <c r="E791" s="226" t="s">
        <v>5</v>
      </c>
      <c r="F791" s="227" t="s">
        <v>170</v>
      </c>
      <c r="H791" s="228">
        <v>79.599999999999994</v>
      </c>
      <c r="I791" s="229"/>
      <c r="L791" s="224"/>
      <c r="M791" s="230"/>
      <c r="N791" s="231"/>
      <c r="O791" s="231"/>
      <c r="P791" s="231"/>
      <c r="Q791" s="231"/>
      <c r="R791" s="231"/>
      <c r="S791" s="231"/>
      <c r="T791" s="232"/>
      <c r="AT791" s="233" t="s">
        <v>163</v>
      </c>
      <c r="AU791" s="233" t="s">
        <v>89</v>
      </c>
      <c r="AV791" s="15" t="s">
        <v>159</v>
      </c>
      <c r="AW791" s="15" t="s">
        <v>42</v>
      </c>
      <c r="AX791" s="15" t="s">
        <v>45</v>
      </c>
      <c r="AY791" s="233" t="s">
        <v>152</v>
      </c>
    </row>
    <row r="792" spans="2:65" s="1" customFormat="1" ht="22.5" customHeight="1">
      <c r="B792" s="183"/>
      <c r="C792" s="184" t="s">
        <v>570</v>
      </c>
      <c r="D792" s="184" t="s">
        <v>154</v>
      </c>
      <c r="E792" s="185" t="s">
        <v>474</v>
      </c>
      <c r="F792" s="186" t="s">
        <v>475</v>
      </c>
      <c r="G792" s="187" t="s">
        <v>157</v>
      </c>
      <c r="H792" s="188">
        <v>362.166</v>
      </c>
      <c r="I792" s="189"/>
      <c r="J792" s="190">
        <f>ROUND(I792*H792,2)</f>
        <v>0</v>
      </c>
      <c r="K792" s="186" t="s">
        <v>158</v>
      </c>
      <c r="L792" s="43"/>
      <c r="M792" s="191" t="s">
        <v>5</v>
      </c>
      <c r="N792" s="192" t="s">
        <v>53</v>
      </c>
      <c r="O792" s="44"/>
      <c r="P792" s="193">
        <f>O792*H792</f>
        <v>0</v>
      </c>
      <c r="Q792" s="193">
        <v>0</v>
      </c>
      <c r="R792" s="193">
        <f>Q792*H792</f>
        <v>0</v>
      </c>
      <c r="S792" s="193">
        <v>2.2000000000000002</v>
      </c>
      <c r="T792" s="194">
        <f>S792*H792</f>
        <v>796.76520000000005</v>
      </c>
      <c r="AR792" s="25" t="s">
        <v>159</v>
      </c>
      <c r="AT792" s="25" t="s">
        <v>154</v>
      </c>
      <c r="AU792" s="25" t="s">
        <v>89</v>
      </c>
      <c r="AY792" s="25" t="s">
        <v>152</v>
      </c>
      <c r="BE792" s="195">
        <f>IF(N792="základní",J792,0)</f>
        <v>0</v>
      </c>
      <c r="BF792" s="195">
        <f>IF(N792="snížená",J792,0)</f>
        <v>0</v>
      </c>
      <c r="BG792" s="195">
        <f>IF(N792="zákl. přenesená",J792,0)</f>
        <v>0</v>
      </c>
      <c r="BH792" s="195">
        <f>IF(N792="sníž. přenesená",J792,0)</f>
        <v>0</v>
      </c>
      <c r="BI792" s="195">
        <f>IF(N792="nulová",J792,0)</f>
        <v>0</v>
      </c>
      <c r="BJ792" s="25" t="s">
        <v>45</v>
      </c>
      <c r="BK792" s="195">
        <f>ROUND(I792*H792,2)</f>
        <v>0</v>
      </c>
      <c r="BL792" s="25" t="s">
        <v>159</v>
      </c>
      <c r="BM792" s="25" t="s">
        <v>1930</v>
      </c>
    </row>
    <row r="793" spans="2:65" s="12" customFormat="1">
      <c r="B793" s="200"/>
      <c r="D793" s="196" t="s">
        <v>163</v>
      </c>
      <c r="E793" s="201" t="s">
        <v>5</v>
      </c>
      <c r="F793" s="202" t="s">
        <v>1931</v>
      </c>
      <c r="H793" s="203" t="s">
        <v>5</v>
      </c>
      <c r="I793" s="204"/>
      <c r="L793" s="200"/>
      <c r="M793" s="205"/>
      <c r="N793" s="206"/>
      <c r="O793" s="206"/>
      <c r="P793" s="206"/>
      <c r="Q793" s="206"/>
      <c r="R793" s="206"/>
      <c r="S793" s="206"/>
      <c r="T793" s="207"/>
      <c r="AT793" s="203" t="s">
        <v>163</v>
      </c>
      <c r="AU793" s="203" t="s">
        <v>89</v>
      </c>
      <c r="AV793" s="12" t="s">
        <v>45</v>
      </c>
      <c r="AW793" s="12" t="s">
        <v>42</v>
      </c>
      <c r="AX793" s="12" t="s">
        <v>82</v>
      </c>
      <c r="AY793" s="203" t="s">
        <v>152</v>
      </c>
    </row>
    <row r="794" spans="2:65" s="12" customFormat="1">
      <c r="B794" s="200"/>
      <c r="D794" s="196" t="s">
        <v>163</v>
      </c>
      <c r="E794" s="201" t="s">
        <v>5</v>
      </c>
      <c r="F794" s="202" t="s">
        <v>1932</v>
      </c>
      <c r="H794" s="203" t="s">
        <v>5</v>
      </c>
      <c r="I794" s="204"/>
      <c r="L794" s="200"/>
      <c r="M794" s="205"/>
      <c r="N794" s="206"/>
      <c r="O794" s="206"/>
      <c r="P794" s="206"/>
      <c r="Q794" s="206"/>
      <c r="R794" s="206"/>
      <c r="S794" s="206"/>
      <c r="T794" s="207"/>
      <c r="AT794" s="203" t="s">
        <v>163</v>
      </c>
      <c r="AU794" s="203" t="s">
        <v>89</v>
      </c>
      <c r="AV794" s="12" t="s">
        <v>45</v>
      </c>
      <c r="AW794" s="12" t="s">
        <v>42</v>
      </c>
      <c r="AX794" s="12" t="s">
        <v>82</v>
      </c>
      <c r="AY794" s="203" t="s">
        <v>152</v>
      </c>
    </row>
    <row r="795" spans="2:65" s="12" customFormat="1">
      <c r="B795" s="200"/>
      <c r="D795" s="196" t="s">
        <v>163</v>
      </c>
      <c r="E795" s="201" t="s">
        <v>5</v>
      </c>
      <c r="F795" s="202" t="s">
        <v>1575</v>
      </c>
      <c r="H795" s="203" t="s">
        <v>5</v>
      </c>
      <c r="I795" s="204"/>
      <c r="L795" s="200"/>
      <c r="M795" s="205"/>
      <c r="N795" s="206"/>
      <c r="O795" s="206"/>
      <c r="P795" s="206"/>
      <c r="Q795" s="206"/>
      <c r="R795" s="206"/>
      <c r="S795" s="206"/>
      <c r="T795" s="207"/>
      <c r="AT795" s="203" t="s">
        <v>163</v>
      </c>
      <c r="AU795" s="203" t="s">
        <v>89</v>
      </c>
      <c r="AV795" s="12" t="s">
        <v>45</v>
      </c>
      <c r="AW795" s="12" t="s">
        <v>42</v>
      </c>
      <c r="AX795" s="12" t="s">
        <v>82</v>
      </c>
      <c r="AY795" s="203" t="s">
        <v>152</v>
      </c>
    </row>
    <row r="796" spans="2:65" s="13" customFormat="1">
      <c r="B796" s="208"/>
      <c r="D796" s="196" t="s">
        <v>163</v>
      </c>
      <c r="E796" s="209" t="s">
        <v>5</v>
      </c>
      <c r="F796" s="210" t="s">
        <v>1933</v>
      </c>
      <c r="H796" s="211">
        <v>151.809</v>
      </c>
      <c r="I796" s="212"/>
      <c r="L796" s="208"/>
      <c r="M796" s="213"/>
      <c r="N796" s="214"/>
      <c r="O796" s="214"/>
      <c r="P796" s="214"/>
      <c r="Q796" s="214"/>
      <c r="R796" s="214"/>
      <c r="S796" s="214"/>
      <c r="T796" s="215"/>
      <c r="AT796" s="209" t="s">
        <v>163</v>
      </c>
      <c r="AU796" s="209" t="s">
        <v>89</v>
      </c>
      <c r="AV796" s="13" t="s">
        <v>89</v>
      </c>
      <c r="AW796" s="13" t="s">
        <v>42</v>
      </c>
      <c r="AX796" s="13" t="s">
        <v>82</v>
      </c>
      <c r="AY796" s="209" t="s">
        <v>152</v>
      </c>
    </row>
    <row r="797" spans="2:65" s="14" customFormat="1">
      <c r="B797" s="216"/>
      <c r="D797" s="196" t="s">
        <v>163</v>
      </c>
      <c r="E797" s="217" t="s">
        <v>5</v>
      </c>
      <c r="F797" s="218" t="s">
        <v>373</v>
      </c>
      <c r="H797" s="219">
        <v>151.809</v>
      </c>
      <c r="I797" s="220"/>
      <c r="L797" s="216"/>
      <c r="M797" s="221"/>
      <c r="N797" s="222"/>
      <c r="O797" s="222"/>
      <c r="P797" s="222"/>
      <c r="Q797" s="222"/>
      <c r="R797" s="222"/>
      <c r="S797" s="222"/>
      <c r="T797" s="223"/>
      <c r="AT797" s="217" t="s">
        <v>163</v>
      </c>
      <c r="AU797" s="217" t="s">
        <v>89</v>
      </c>
      <c r="AV797" s="14" t="s">
        <v>169</v>
      </c>
      <c r="AW797" s="14" t="s">
        <v>42</v>
      </c>
      <c r="AX797" s="14" t="s">
        <v>82</v>
      </c>
      <c r="AY797" s="217" t="s">
        <v>152</v>
      </c>
    </row>
    <row r="798" spans="2:65" s="12" customFormat="1">
      <c r="B798" s="200"/>
      <c r="D798" s="196" t="s">
        <v>163</v>
      </c>
      <c r="E798" s="201" t="s">
        <v>5</v>
      </c>
      <c r="F798" s="202" t="s">
        <v>1934</v>
      </c>
      <c r="H798" s="203" t="s">
        <v>5</v>
      </c>
      <c r="I798" s="204"/>
      <c r="L798" s="200"/>
      <c r="M798" s="205"/>
      <c r="N798" s="206"/>
      <c r="O798" s="206"/>
      <c r="P798" s="206"/>
      <c r="Q798" s="206"/>
      <c r="R798" s="206"/>
      <c r="S798" s="206"/>
      <c r="T798" s="207"/>
      <c r="AT798" s="203" t="s">
        <v>163</v>
      </c>
      <c r="AU798" s="203" t="s">
        <v>89</v>
      </c>
      <c r="AV798" s="12" t="s">
        <v>45</v>
      </c>
      <c r="AW798" s="12" t="s">
        <v>42</v>
      </c>
      <c r="AX798" s="12" t="s">
        <v>82</v>
      </c>
      <c r="AY798" s="203" t="s">
        <v>152</v>
      </c>
    </row>
    <row r="799" spans="2:65" s="12" customFormat="1">
      <c r="B799" s="200"/>
      <c r="D799" s="196" t="s">
        <v>163</v>
      </c>
      <c r="E799" s="201" t="s">
        <v>5</v>
      </c>
      <c r="F799" s="202" t="s">
        <v>1935</v>
      </c>
      <c r="H799" s="203" t="s">
        <v>5</v>
      </c>
      <c r="I799" s="204"/>
      <c r="L799" s="200"/>
      <c r="M799" s="205"/>
      <c r="N799" s="206"/>
      <c r="O799" s="206"/>
      <c r="P799" s="206"/>
      <c r="Q799" s="206"/>
      <c r="R799" s="206"/>
      <c r="S799" s="206"/>
      <c r="T799" s="207"/>
      <c r="AT799" s="203" t="s">
        <v>163</v>
      </c>
      <c r="AU799" s="203" t="s">
        <v>89</v>
      </c>
      <c r="AV799" s="12" t="s">
        <v>45</v>
      </c>
      <c r="AW799" s="12" t="s">
        <v>42</v>
      </c>
      <c r="AX799" s="12" t="s">
        <v>82</v>
      </c>
      <c r="AY799" s="203" t="s">
        <v>152</v>
      </c>
    </row>
    <row r="800" spans="2:65" s="12" customFormat="1">
      <c r="B800" s="200"/>
      <c r="D800" s="196" t="s">
        <v>163</v>
      </c>
      <c r="E800" s="201" t="s">
        <v>5</v>
      </c>
      <c r="F800" s="202" t="s">
        <v>1614</v>
      </c>
      <c r="H800" s="203" t="s">
        <v>5</v>
      </c>
      <c r="I800" s="204"/>
      <c r="L800" s="200"/>
      <c r="M800" s="205"/>
      <c r="N800" s="206"/>
      <c r="O800" s="206"/>
      <c r="P800" s="206"/>
      <c r="Q800" s="206"/>
      <c r="R800" s="206"/>
      <c r="S800" s="206"/>
      <c r="T800" s="207"/>
      <c r="AT800" s="203" t="s">
        <v>163</v>
      </c>
      <c r="AU800" s="203" t="s">
        <v>89</v>
      </c>
      <c r="AV800" s="12" t="s">
        <v>45</v>
      </c>
      <c r="AW800" s="12" t="s">
        <v>42</v>
      </c>
      <c r="AX800" s="12" t="s">
        <v>82</v>
      </c>
      <c r="AY800" s="203" t="s">
        <v>152</v>
      </c>
    </row>
    <row r="801" spans="2:65" s="13" customFormat="1">
      <c r="B801" s="208"/>
      <c r="D801" s="196" t="s">
        <v>163</v>
      </c>
      <c r="E801" s="209" t="s">
        <v>5</v>
      </c>
      <c r="F801" s="210" t="s">
        <v>1936</v>
      </c>
      <c r="H801" s="211">
        <v>210.357</v>
      </c>
      <c r="I801" s="212"/>
      <c r="L801" s="208"/>
      <c r="M801" s="213"/>
      <c r="N801" s="214"/>
      <c r="O801" s="214"/>
      <c r="P801" s="214"/>
      <c r="Q801" s="214"/>
      <c r="R801" s="214"/>
      <c r="S801" s="214"/>
      <c r="T801" s="215"/>
      <c r="AT801" s="209" t="s">
        <v>163</v>
      </c>
      <c r="AU801" s="209" t="s">
        <v>89</v>
      </c>
      <c r="AV801" s="13" t="s">
        <v>89</v>
      </c>
      <c r="AW801" s="13" t="s">
        <v>42</v>
      </c>
      <c r="AX801" s="13" t="s">
        <v>82</v>
      </c>
      <c r="AY801" s="209" t="s">
        <v>152</v>
      </c>
    </row>
    <row r="802" spans="2:65" s="14" customFormat="1">
      <c r="B802" s="216"/>
      <c r="D802" s="196" t="s">
        <v>163</v>
      </c>
      <c r="E802" s="217" t="s">
        <v>5</v>
      </c>
      <c r="F802" s="218" t="s">
        <v>373</v>
      </c>
      <c r="H802" s="219">
        <v>210.357</v>
      </c>
      <c r="I802" s="220"/>
      <c r="L802" s="216"/>
      <c r="M802" s="221"/>
      <c r="N802" s="222"/>
      <c r="O802" s="222"/>
      <c r="P802" s="222"/>
      <c r="Q802" s="222"/>
      <c r="R802" s="222"/>
      <c r="S802" s="222"/>
      <c r="T802" s="223"/>
      <c r="AT802" s="217" t="s">
        <v>163</v>
      </c>
      <c r="AU802" s="217" t="s">
        <v>89</v>
      </c>
      <c r="AV802" s="14" t="s">
        <v>169</v>
      </c>
      <c r="AW802" s="14" t="s">
        <v>42</v>
      </c>
      <c r="AX802" s="14" t="s">
        <v>82</v>
      </c>
      <c r="AY802" s="217" t="s">
        <v>152</v>
      </c>
    </row>
    <row r="803" spans="2:65" s="15" customFormat="1">
      <c r="B803" s="224"/>
      <c r="D803" s="225" t="s">
        <v>163</v>
      </c>
      <c r="E803" s="226" t="s">
        <v>5</v>
      </c>
      <c r="F803" s="227" t="s">
        <v>170</v>
      </c>
      <c r="H803" s="228">
        <v>362.166</v>
      </c>
      <c r="I803" s="229"/>
      <c r="L803" s="224"/>
      <c r="M803" s="230"/>
      <c r="N803" s="231"/>
      <c r="O803" s="231"/>
      <c r="P803" s="231"/>
      <c r="Q803" s="231"/>
      <c r="R803" s="231"/>
      <c r="S803" s="231"/>
      <c r="T803" s="232"/>
      <c r="AT803" s="233" t="s">
        <v>163</v>
      </c>
      <c r="AU803" s="233" t="s">
        <v>89</v>
      </c>
      <c r="AV803" s="15" t="s">
        <v>159</v>
      </c>
      <c r="AW803" s="15" t="s">
        <v>42</v>
      </c>
      <c r="AX803" s="15" t="s">
        <v>45</v>
      </c>
      <c r="AY803" s="233" t="s">
        <v>152</v>
      </c>
    </row>
    <row r="804" spans="2:65" s="1" customFormat="1" ht="22.5" customHeight="1">
      <c r="B804" s="183"/>
      <c r="C804" s="184" t="s">
        <v>574</v>
      </c>
      <c r="D804" s="184" t="s">
        <v>154</v>
      </c>
      <c r="E804" s="185" t="s">
        <v>1937</v>
      </c>
      <c r="F804" s="186" t="s">
        <v>1938</v>
      </c>
      <c r="G804" s="187" t="s">
        <v>247</v>
      </c>
      <c r="H804" s="188">
        <v>719.60599999999999</v>
      </c>
      <c r="I804" s="189"/>
      <c r="J804" s="190">
        <f>ROUND(I804*H804,2)</f>
        <v>0</v>
      </c>
      <c r="K804" s="186" t="s">
        <v>158</v>
      </c>
      <c r="L804" s="43"/>
      <c r="M804" s="191" t="s">
        <v>5</v>
      </c>
      <c r="N804" s="192" t="s">
        <v>53</v>
      </c>
      <c r="O804" s="44"/>
      <c r="P804" s="193">
        <f>O804*H804</f>
        <v>0</v>
      </c>
      <c r="Q804" s="193">
        <v>0</v>
      </c>
      <c r="R804" s="193">
        <f>Q804*H804</f>
        <v>0</v>
      </c>
      <c r="S804" s="193">
        <v>0.09</v>
      </c>
      <c r="T804" s="194">
        <f>S804*H804</f>
        <v>64.764539999999997</v>
      </c>
      <c r="AR804" s="25" t="s">
        <v>159</v>
      </c>
      <c r="AT804" s="25" t="s">
        <v>154</v>
      </c>
      <c r="AU804" s="25" t="s">
        <v>89</v>
      </c>
      <c r="AY804" s="25" t="s">
        <v>152</v>
      </c>
      <c r="BE804" s="195">
        <f>IF(N804="základní",J804,0)</f>
        <v>0</v>
      </c>
      <c r="BF804" s="195">
        <f>IF(N804="snížená",J804,0)</f>
        <v>0</v>
      </c>
      <c r="BG804" s="195">
        <f>IF(N804="zákl. přenesená",J804,0)</f>
        <v>0</v>
      </c>
      <c r="BH804" s="195">
        <f>IF(N804="sníž. přenesená",J804,0)</f>
        <v>0</v>
      </c>
      <c r="BI804" s="195">
        <f>IF(N804="nulová",J804,0)</f>
        <v>0</v>
      </c>
      <c r="BJ804" s="25" t="s">
        <v>45</v>
      </c>
      <c r="BK804" s="195">
        <f>ROUND(I804*H804,2)</f>
        <v>0</v>
      </c>
      <c r="BL804" s="25" t="s">
        <v>159</v>
      </c>
      <c r="BM804" s="25" t="s">
        <v>1939</v>
      </c>
    </row>
    <row r="805" spans="2:65" s="12" customFormat="1">
      <c r="B805" s="200"/>
      <c r="D805" s="196" t="s">
        <v>163</v>
      </c>
      <c r="E805" s="201" t="s">
        <v>5</v>
      </c>
      <c r="F805" s="202" t="s">
        <v>1940</v>
      </c>
      <c r="H805" s="203" t="s">
        <v>5</v>
      </c>
      <c r="I805" s="204"/>
      <c r="L805" s="200"/>
      <c r="M805" s="205"/>
      <c r="N805" s="206"/>
      <c r="O805" s="206"/>
      <c r="P805" s="206"/>
      <c r="Q805" s="206"/>
      <c r="R805" s="206"/>
      <c r="S805" s="206"/>
      <c r="T805" s="207"/>
      <c r="AT805" s="203" t="s">
        <v>163</v>
      </c>
      <c r="AU805" s="203" t="s">
        <v>89</v>
      </c>
      <c r="AV805" s="12" t="s">
        <v>45</v>
      </c>
      <c r="AW805" s="12" t="s">
        <v>42</v>
      </c>
      <c r="AX805" s="12" t="s">
        <v>82</v>
      </c>
      <c r="AY805" s="203" t="s">
        <v>152</v>
      </c>
    </row>
    <row r="806" spans="2:65" s="12" customFormat="1">
      <c r="B806" s="200"/>
      <c r="D806" s="196" t="s">
        <v>163</v>
      </c>
      <c r="E806" s="201" t="s">
        <v>5</v>
      </c>
      <c r="F806" s="202" t="s">
        <v>1941</v>
      </c>
      <c r="H806" s="203" t="s">
        <v>5</v>
      </c>
      <c r="I806" s="204"/>
      <c r="L806" s="200"/>
      <c r="M806" s="205"/>
      <c r="N806" s="206"/>
      <c r="O806" s="206"/>
      <c r="P806" s="206"/>
      <c r="Q806" s="206"/>
      <c r="R806" s="206"/>
      <c r="S806" s="206"/>
      <c r="T806" s="207"/>
      <c r="AT806" s="203" t="s">
        <v>163</v>
      </c>
      <c r="AU806" s="203" t="s">
        <v>89</v>
      </c>
      <c r="AV806" s="12" t="s">
        <v>45</v>
      </c>
      <c r="AW806" s="12" t="s">
        <v>42</v>
      </c>
      <c r="AX806" s="12" t="s">
        <v>82</v>
      </c>
      <c r="AY806" s="203" t="s">
        <v>152</v>
      </c>
    </row>
    <row r="807" spans="2:65" s="12" customFormat="1">
      <c r="B807" s="200"/>
      <c r="D807" s="196" t="s">
        <v>163</v>
      </c>
      <c r="E807" s="201" t="s">
        <v>5</v>
      </c>
      <c r="F807" s="202" t="s">
        <v>1614</v>
      </c>
      <c r="H807" s="203" t="s">
        <v>5</v>
      </c>
      <c r="I807" s="204"/>
      <c r="L807" s="200"/>
      <c r="M807" s="205"/>
      <c r="N807" s="206"/>
      <c r="O807" s="206"/>
      <c r="P807" s="206"/>
      <c r="Q807" s="206"/>
      <c r="R807" s="206"/>
      <c r="S807" s="206"/>
      <c r="T807" s="207"/>
      <c r="AT807" s="203" t="s">
        <v>163</v>
      </c>
      <c r="AU807" s="203" t="s">
        <v>89</v>
      </c>
      <c r="AV807" s="12" t="s">
        <v>45</v>
      </c>
      <c r="AW807" s="12" t="s">
        <v>42</v>
      </c>
      <c r="AX807" s="12" t="s">
        <v>82</v>
      </c>
      <c r="AY807" s="203" t="s">
        <v>152</v>
      </c>
    </row>
    <row r="808" spans="2:65" s="13" customFormat="1">
      <c r="B808" s="208"/>
      <c r="D808" s="196" t="s">
        <v>163</v>
      </c>
      <c r="E808" s="209" t="s">
        <v>5</v>
      </c>
      <c r="F808" s="210" t="s">
        <v>1942</v>
      </c>
      <c r="H808" s="211">
        <v>701.19</v>
      </c>
      <c r="I808" s="212"/>
      <c r="L808" s="208"/>
      <c r="M808" s="213"/>
      <c r="N808" s="214"/>
      <c r="O808" s="214"/>
      <c r="P808" s="214"/>
      <c r="Q808" s="214"/>
      <c r="R808" s="214"/>
      <c r="S808" s="214"/>
      <c r="T808" s="215"/>
      <c r="AT808" s="209" t="s">
        <v>163</v>
      </c>
      <c r="AU808" s="209" t="s">
        <v>89</v>
      </c>
      <c r="AV808" s="13" t="s">
        <v>89</v>
      </c>
      <c r="AW808" s="13" t="s">
        <v>42</v>
      </c>
      <c r="AX808" s="13" t="s">
        <v>82</v>
      </c>
      <c r="AY808" s="209" t="s">
        <v>152</v>
      </c>
    </row>
    <row r="809" spans="2:65" s="12" customFormat="1">
      <c r="B809" s="200"/>
      <c r="D809" s="196" t="s">
        <v>163</v>
      </c>
      <c r="E809" s="201" t="s">
        <v>5</v>
      </c>
      <c r="F809" s="202" t="s">
        <v>1707</v>
      </c>
      <c r="H809" s="203" t="s">
        <v>5</v>
      </c>
      <c r="I809" s="204"/>
      <c r="L809" s="200"/>
      <c r="M809" s="205"/>
      <c r="N809" s="206"/>
      <c r="O809" s="206"/>
      <c r="P809" s="206"/>
      <c r="Q809" s="206"/>
      <c r="R809" s="206"/>
      <c r="S809" s="206"/>
      <c r="T809" s="207"/>
      <c r="AT809" s="203" t="s">
        <v>163</v>
      </c>
      <c r="AU809" s="203" t="s">
        <v>89</v>
      </c>
      <c r="AV809" s="12" t="s">
        <v>45</v>
      </c>
      <c r="AW809" s="12" t="s">
        <v>42</v>
      </c>
      <c r="AX809" s="12" t="s">
        <v>82</v>
      </c>
      <c r="AY809" s="203" t="s">
        <v>152</v>
      </c>
    </row>
    <row r="810" spans="2:65" s="13" customFormat="1">
      <c r="B810" s="208"/>
      <c r="D810" s="196" t="s">
        <v>163</v>
      </c>
      <c r="E810" s="209" t="s">
        <v>5</v>
      </c>
      <c r="F810" s="210" t="s">
        <v>1943</v>
      </c>
      <c r="H810" s="211">
        <v>6.3</v>
      </c>
      <c r="I810" s="212"/>
      <c r="L810" s="208"/>
      <c r="M810" s="213"/>
      <c r="N810" s="214"/>
      <c r="O810" s="214"/>
      <c r="P810" s="214"/>
      <c r="Q810" s="214"/>
      <c r="R810" s="214"/>
      <c r="S810" s="214"/>
      <c r="T810" s="215"/>
      <c r="AT810" s="209" t="s">
        <v>163</v>
      </c>
      <c r="AU810" s="209" t="s">
        <v>89</v>
      </c>
      <c r="AV810" s="13" t="s">
        <v>89</v>
      </c>
      <c r="AW810" s="13" t="s">
        <v>42</v>
      </c>
      <c r="AX810" s="13" t="s">
        <v>82</v>
      </c>
      <c r="AY810" s="209" t="s">
        <v>152</v>
      </c>
    </row>
    <row r="811" spans="2:65" s="12" customFormat="1">
      <c r="B811" s="200"/>
      <c r="D811" s="196" t="s">
        <v>163</v>
      </c>
      <c r="E811" s="201" t="s">
        <v>5</v>
      </c>
      <c r="F811" s="202" t="s">
        <v>1944</v>
      </c>
      <c r="H811" s="203" t="s">
        <v>5</v>
      </c>
      <c r="I811" s="204"/>
      <c r="L811" s="200"/>
      <c r="M811" s="205"/>
      <c r="N811" s="206"/>
      <c r="O811" s="206"/>
      <c r="P811" s="206"/>
      <c r="Q811" s="206"/>
      <c r="R811" s="206"/>
      <c r="S811" s="206"/>
      <c r="T811" s="207"/>
      <c r="AT811" s="203" t="s">
        <v>163</v>
      </c>
      <c r="AU811" s="203" t="s">
        <v>89</v>
      </c>
      <c r="AV811" s="12" t="s">
        <v>45</v>
      </c>
      <c r="AW811" s="12" t="s">
        <v>42</v>
      </c>
      <c r="AX811" s="12" t="s">
        <v>82</v>
      </c>
      <c r="AY811" s="203" t="s">
        <v>152</v>
      </c>
    </row>
    <row r="812" spans="2:65" s="13" customFormat="1">
      <c r="B812" s="208"/>
      <c r="D812" s="196" t="s">
        <v>163</v>
      </c>
      <c r="E812" s="209" t="s">
        <v>5</v>
      </c>
      <c r="F812" s="210" t="s">
        <v>1945</v>
      </c>
      <c r="H812" s="211">
        <v>12.116</v>
      </c>
      <c r="I812" s="212"/>
      <c r="L812" s="208"/>
      <c r="M812" s="213"/>
      <c r="N812" s="214"/>
      <c r="O812" s="214"/>
      <c r="P812" s="214"/>
      <c r="Q812" s="214"/>
      <c r="R812" s="214"/>
      <c r="S812" s="214"/>
      <c r="T812" s="215"/>
      <c r="AT812" s="209" t="s">
        <v>163</v>
      </c>
      <c r="AU812" s="209" t="s">
        <v>89</v>
      </c>
      <c r="AV812" s="13" t="s">
        <v>89</v>
      </c>
      <c r="AW812" s="13" t="s">
        <v>42</v>
      </c>
      <c r="AX812" s="13" t="s">
        <v>82</v>
      </c>
      <c r="AY812" s="209" t="s">
        <v>152</v>
      </c>
    </row>
    <row r="813" spans="2:65" s="15" customFormat="1">
      <c r="B813" s="224"/>
      <c r="D813" s="225" t="s">
        <v>163</v>
      </c>
      <c r="E813" s="226" t="s">
        <v>5</v>
      </c>
      <c r="F813" s="227" t="s">
        <v>170</v>
      </c>
      <c r="H813" s="228">
        <v>719.60599999999999</v>
      </c>
      <c r="I813" s="229"/>
      <c r="L813" s="224"/>
      <c r="M813" s="230"/>
      <c r="N813" s="231"/>
      <c r="O813" s="231"/>
      <c r="P813" s="231"/>
      <c r="Q813" s="231"/>
      <c r="R813" s="231"/>
      <c r="S813" s="231"/>
      <c r="T813" s="232"/>
      <c r="AT813" s="233" t="s">
        <v>163</v>
      </c>
      <c r="AU813" s="233" t="s">
        <v>89</v>
      </c>
      <c r="AV813" s="15" t="s">
        <v>159</v>
      </c>
      <c r="AW813" s="15" t="s">
        <v>42</v>
      </c>
      <c r="AX813" s="15" t="s">
        <v>45</v>
      </c>
      <c r="AY813" s="233" t="s">
        <v>152</v>
      </c>
    </row>
    <row r="814" spans="2:65" s="1" customFormat="1" ht="22.5" customHeight="1">
      <c r="B814" s="183"/>
      <c r="C814" s="184" t="s">
        <v>578</v>
      </c>
      <c r="D814" s="184" t="s">
        <v>154</v>
      </c>
      <c r="E814" s="185" t="s">
        <v>1946</v>
      </c>
      <c r="F814" s="186" t="s">
        <v>1947</v>
      </c>
      <c r="G814" s="187" t="s">
        <v>247</v>
      </c>
      <c r="H814" s="188">
        <v>414.16</v>
      </c>
      <c r="I814" s="189"/>
      <c r="J814" s="190">
        <f>ROUND(I814*H814,2)</f>
        <v>0</v>
      </c>
      <c r="K814" s="186" t="s">
        <v>158</v>
      </c>
      <c r="L814" s="43"/>
      <c r="M814" s="191" t="s">
        <v>5</v>
      </c>
      <c r="N814" s="192" t="s">
        <v>53</v>
      </c>
      <c r="O814" s="44"/>
      <c r="P814" s="193">
        <f>O814*H814</f>
        <v>0</v>
      </c>
      <c r="Q814" s="193">
        <v>0</v>
      </c>
      <c r="R814" s="193">
        <f>Q814*H814</f>
        <v>0</v>
      </c>
      <c r="S814" s="193">
        <v>0</v>
      </c>
      <c r="T814" s="194">
        <f>S814*H814</f>
        <v>0</v>
      </c>
      <c r="AR814" s="25" t="s">
        <v>159</v>
      </c>
      <c r="AT814" s="25" t="s">
        <v>154</v>
      </c>
      <c r="AU814" s="25" t="s">
        <v>89</v>
      </c>
      <c r="AY814" s="25" t="s">
        <v>152</v>
      </c>
      <c r="BE814" s="195">
        <f>IF(N814="základní",J814,0)</f>
        <v>0</v>
      </c>
      <c r="BF814" s="195">
        <f>IF(N814="snížená",J814,0)</f>
        <v>0</v>
      </c>
      <c r="BG814" s="195">
        <f>IF(N814="zákl. přenesená",J814,0)</f>
        <v>0</v>
      </c>
      <c r="BH814" s="195">
        <f>IF(N814="sníž. přenesená",J814,0)</f>
        <v>0</v>
      </c>
      <c r="BI814" s="195">
        <f>IF(N814="nulová",J814,0)</f>
        <v>0</v>
      </c>
      <c r="BJ814" s="25" t="s">
        <v>45</v>
      </c>
      <c r="BK814" s="195">
        <f>ROUND(I814*H814,2)</f>
        <v>0</v>
      </c>
      <c r="BL814" s="25" t="s">
        <v>159</v>
      </c>
      <c r="BM814" s="25" t="s">
        <v>1948</v>
      </c>
    </row>
    <row r="815" spans="2:65" s="1" customFormat="1" ht="54">
      <c r="B815" s="43"/>
      <c r="D815" s="196" t="s">
        <v>161</v>
      </c>
      <c r="F815" s="197" t="s">
        <v>1949</v>
      </c>
      <c r="I815" s="198"/>
      <c r="L815" s="43"/>
      <c r="M815" s="199"/>
      <c r="N815" s="44"/>
      <c r="O815" s="44"/>
      <c r="P815" s="44"/>
      <c r="Q815" s="44"/>
      <c r="R815" s="44"/>
      <c r="S815" s="44"/>
      <c r="T815" s="72"/>
      <c r="AT815" s="25" t="s">
        <v>161</v>
      </c>
      <c r="AU815" s="25" t="s">
        <v>89</v>
      </c>
    </row>
    <row r="816" spans="2:65" s="12" customFormat="1">
      <c r="B816" s="200"/>
      <c r="D816" s="196" t="s">
        <v>163</v>
      </c>
      <c r="E816" s="201" t="s">
        <v>5</v>
      </c>
      <c r="F816" s="202" t="s">
        <v>540</v>
      </c>
      <c r="H816" s="203" t="s">
        <v>5</v>
      </c>
      <c r="I816" s="204"/>
      <c r="L816" s="200"/>
      <c r="M816" s="205"/>
      <c r="N816" s="206"/>
      <c r="O816" s="206"/>
      <c r="P816" s="206"/>
      <c r="Q816" s="206"/>
      <c r="R816" s="206"/>
      <c r="S816" s="206"/>
      <c r="T816" s="207"/>
      <c r="AT816" s="203" t="s">
        <v>163</v>
      </c>
      <c r="AU816" s="203" t="s">
        <v>89</v>
      </c>
      <c r="AV816" s="12" t="s">
        <v>45</v>
      </c>
      <c r="AW816" s="12" t="s">
        <v>42</v>
      </c>
      <c r="AX816" s="12" t="s">
        <v>82</v>
      </c>
      <c r="AY816" s="203" t="s">
        <v>152</v>
      </c>
    </row>
    <row r="817" spans="2:51" s="13" customFormat="1">
      <c r="B817" s="208"/>
      <c r="D817" s="196" t="s">
        <v>163</v>
      </c>
      <c r="E817" s="209" t="s">
        <v>5</v>
      </c>
      <c r="F817" s="210" t="s">
        <v>1774</v>
      </c>
      <c r="H817" s="211">
        <v>66.88</v>
      </c>
      <c r="I817" s="212"/>
      <c r="L817" s="208"/>
      <c r="M817" s="213"/>
      <c r="N817" s="214"/>
      <c r="O817" s="214"/>
      <c r="P817" s="214"/>
      <c r="Q817" s="214"/>
      <c r="R817" s="214"/>
      <c r="S817" s="214"/>
      <c r="T817" s="215"/>
      <c r="AT817" s="209" t="s">
        <v>163</v>
      </c>
      <c r="AU817" s="209" t="s">
        <v>89</v>
      </c>
      <c r="AV817" s="13" t="s">
        <v>89</v>
      </c>
      <c r="AW817" s="13" t="s">
        <v>42</v>
      </c>
      <c r="AX817" s="13" t="s">
        <v>82</v>
      </c>
      <c r="AY817" s="209" t="s">
        <v>152</v>
      </c>
    </row>
    <row r="818" spans="2:51" s="13" customFormat="1">
      <c r="B818" s="208"/>
      <c r="D818" s="196" t="s">
        <v>163</v>
      </c>
      <c r="E818" s="209" t="s">
        <v>5</v>
      </c>
      <c r="F818" s="210" t="s">
        <v>1775</v>
      </c>
      <c r="H818" s="211">
        <v>11.88</v>
      </c>
      <c r="I818" s="212"/>
      <c r="L818" s="208"/>
      <c r="M818" s="213"/>
      <c r="N818" s="214"/>
      <c r="O818" s="214"/>
      <c r="P818" s="214"/>
      <c r="Q818" s="214"/>
      <c r="R818" s="214"/>
      <c r="S818" s="214"/>
      <c r="T818" s="215"/>
      <c r="AT818" s="209" t="s">
        <v>163</v>
      </c>
      <c r="AU818" s="209" t="s">
        <v>89</v>
      </c>
      <c r="AV818" s="13" t="s">
        <v>89</v>
      </c>
      <c r="AW818" s="13" t="s">
        <v>42</v>
      </c>
      <c r="AX818" s="13" t="s">
        <v>82</v>
      </c>
      <c r="AY818" s="209" t="s">
        <v>152</v>
      </c>
    </row>
    <row r="819" spans="2:51" s="13" customFormat="1">
      <c r="B819" s="208"/>
      <c r="D819" s="196" t="s">
        <v>163</v>
      </c>
      <c r="E819" s="209" t="s">
        <v>5</v>
      </c>
      <c r="F819" s="210" t="s">
        <v>1776</v>
      </c>
      <c r="H819" s="211">
        <v>7.9</v>
      </c>
      <c r="I819" s="212"/>
      <c r="L819" s="208"/>
      <c r="M819" s="213"/>
      <c r="N819" s="214"/>
      <c r="O819" s="214"/>
      <c r="P819" s="214"/>
      <c r="Q819" s="214"/>
      <c r="R819" s="214"/>
      <c r="S819" s="214"/>
      <c r="T819" s="215"/>
      <c r="AT819" s="209" t="s">
        <v>163</v>
      </c>
      <c r="AU819" s="209" t="s">
        <v>89</v>
      </c>
      <c r="AV819" s="13" t="s">
        <v>89</v>
      </c>
      <c r="AW819" s="13" t="s">
        <v>42</v>
      </c>
      <c r="AX819" s="13" t="s">
        <v>82</v>
      </c>
      <c r="AY819" s="209" t="s">
        <v>152</v>
      </c>
    </row>
    <row r="820" spans="2:51" s="13" customFormat="1">
      <c r="B820" s="208"/>
      <c r="D820" s="196" t="s">
        <v>163</v>
      </c>
      <c r="E820" s="209" t="s">
        <v>5</v>
      </c>
      <c r="F820" s="210" t="s">
        <v>1777</v>
      </c>
      <c r="H820" s="211">
        <v>7.9</v>
      </c>
      <c r="I820" s="212"/>
      <c r="L820" s="208"/>
      <c r="M820" s="213"/>
      <c r="N820" s="214"/>
      <c r="O820" s="214"/>
      <c r="P820" s="214"/>
      <c r="Q820" s="214"/>
      <c r="R820" s="214"/>
      <c r="S820" s="214"/>
      <c r="T820" s="215"/>
      <c r="AT820" s="209" t="s">
        <v>163</v>
      </c>
      <c r="AU820" s="209" t="s">
        <v>89</v>
      </c>
      <c r="AV820" s="13" t="s">
        <v>89</v>
      </c>
      <c r="AW820" s="13" t="s">
        <v>42</v>
      </c>
      <c r="AX820" s="13" t="s">
        <v>82</v>
      </c>
      <c r="AY820" s="209" t="s">
        <v>152</v>
      </c>
    </row>
    <row r="821" spans="2:51" s="13" customFormat="1">
      <c r="B821" s="208"/>
      <c r="D821" s="196" t="s">
        <v>163</v>
      </c>
      <c r="E821" s="209" t="s">
        <v>5</v>
      </c>
      <c r="F821" s="210" t="s">
        <v>1778</v>
      </c>
      <c r="H821" s="211">
        <v>12</v>
      </c>
      <c r="I821" s="212"/>
      <c r="L821" s="208"/>
      <c r="M821" s="213"/>
      <c r="N821" s="214"/>
      <c r="O821" s="214"/>
      <c r="P821" s="214"/>
      <c r="Q821" s="214"/>
      <c r="R821" s="214"/>
      <c r="S821" s="214"/>
      <c r="T821" s="215"/>
      <c r="AT821" s="209" t="s">
        <v>163</v>
      </c>
      <c r="AU821" s="209" t="s">
        <v>89</v>
      </c>
      <c r="AV821" s="13" t="s">
        <v>89</v>
      </c>
      <c r="AW821" s="13" t="s">
        <v>42</v>
      </c>
      <c r="AX821" s="13" t="s">
        <v>82</v>
      </c>
      <c r="AY821" s="209" t="s">
        <v>152</v>
      </c>
    </row>
    <row r="822" spans="2:51" s="13" customFormat="1">
      <c r="B822" s="208"/>
      <c r="D822" s="196" t="s">
        <v>163</v>
      </c>
      <c r="E822" s="209" t="s">
        <v>5</v>
      </c>
      <c r="F822" s="210" t="s">
        <v>1779</v>
      </c>
      <c r="H822" s="211">
        <v>12</v>
      </c>
      <c r="I822" s="212"/>
      <c r="L822" s="208"/>
      <c r="M822" s="213"/>
      <c r="N822" s="214"/>
      <c r="O822" s="214"/>
      <c r="P822" s="214"/>
      <c r="Q822" s="214"/>
      <c r="R822" s="214"/>
      <c r="S822" s="214"/>
      <c r="T822" s="215"/>
      <c r="AT822" s="209" t="s">
        <v>163</v>
      </c>
      <c r="AU822" s="209" t="s">
        <v>89</v>
      </c>
      <c r="AV822" s="13" t="s">
        <v>89</v>
      </c>
      <c r="AW822" s="13" t="s">
        <v>42</v>
      </c>
      <c r="AX822" s="13" t="s">
        <v>82</v>
      </c>
      <c r="AY822" s="209" t="s">
        <v>152</v>
      </c>
    </row>
    <row r="823" spans="2:51" s="13" customFormat="1">
      <c r="B823" s="208"/>
      <c r="D823" s="196" t="s">
        <v>163</v>
      </c>
      <c r="E823" s="209" t="s">
        <v>5</v>
      </c>
      <c r="F823" s="210" t="s">
        <v>1780</v>
      </c>
      <c r="H823" s="211">
        <v>7.9</v>
      </c>
      <c r="I823" s="212"/>
      <c r="L823" s="208"/>
      <c r="M823" s="213"/>
      <c r="N823" s="214"/>
      <c r="O823" s="214"/>
      <c r="P823" s="214"/>
      <c r="Q823" s="214"/>
      <c r="R823" s="214"/>
      <c r="S823" s="214"/>
      <c r="T823" s="215"/>
      <c r="AT823" s="209" t="s">
        <v>163</v>
      </c>
      <c r="AU823" s="209" t="s">
        <v>89</v>
      </c>
      <c r="AV823" s="13" t="s">
        <v>89</v>
      </c>
      <c r="AW823" s="13" t="s">
        <v>42</v>
      </c>
      <c r="AX823" s="13" t="s">
        <v>82</v>
      </c>
      <c r="AY823" s="209" t="s">
        <v>152</v>
      </c>
    </row>
    <row r="824" spans="2:51" s="13" customFormat="1">
      <c r="B824" s="208"/>
      <c r="D824" s="196" t="s">
        <v>163</v>
      </c>
      <c r="E824" s="209" t="s">
        <v>5</v>
      </c>
      <c r="F824" s="210" t="s">
        <v>1781</v>
      </c>
      <c r="H824" s="211">
        <v>7.9</v>
      </c>
      <c r="I824" s="212"/>
      <c r="L824" s="208"/>
      <c r="M824" s="213"/>
      <c r="N824" s="214"/>
      <c r="O824" s="214"/>
      <c r="P824" s="214"/>
      <c r="Q824" s="214"/>
      <c r="R824" s="214"/>
      <c r="S824" s="214"/>
      <c r="T824" s="215"/>
      <c r="AT824" s="209" t="s">
        <v>163</v>
      </c>
      <c r="AU824" s="209" t="s">
        <v>89</v>
      </c>
      <c r="AV824" s="13" t="s">
        <v>89</v>
      </c>
      <c r="AW824" s="13" t="s">
        <v>42</v>
      </c>
      <c r="AX824" s="13" t="s">
        <v>82</v>
      </c>
      <c r="AY824" s="209" t="s">
        <v>152</v>
      </c>
    </row>
    <row r="825" spans="2:51" s="13" customFormat="1">
      <c r="B825" s="208"/>
      <c r="D825" s="196" t="s">
        <v>163</v>
      </c>
      <c r="E825" s="209" t="s">
        <v>5</v>
      </c>
      <c r="F825" s="210" t="s">
        <v>1782</v>
      </c>
      <c r="H825" s="211">
        <v>12.64</v>
      </c>
      <c r="I825" s="212"/>
      <c r="L825" s="208"/>
      <c r="M825" s="213"/>
      <c r="N825" s="214"/>
      <c r="O825" s="214"/>
      <c r="P825" s="214"/>
      <c r="Q825" s="214"/>
      <c r="R825" s="214"/>
      <c r="S825" s="214"/>
      <c r="T825" s="215"/>
      <c r="AT825" s="209" t="s">
        <v>163</v>
      </c>
      <c r="AU825" s="209" t="s">
        <v>89</v>
      </c>
      <c r="AV825" s="13" t="s">
        <v>89</v>
      </c>
      <c r="AW825" s="13" t="s">
        <v>42</v>
      </c>
      <c r="AX825" s="13" t="s">
        <v>82</v>
      </c>
      <c r="AY825" s="209" t="s">
        <v>152</v>
      </c>
    </row>
    <row r="826" spans="2:51" s="13" customFormat="1">
      <c r="B826" s="208"/>
      <c r="D826" s="196" t="s">
        <v>163</v>
      </c>
      <c r="E826" s="209" t="s">
        <v>5</v>
      </c>
      <c r="F826" s="210" t="s">
        <v>1783</v>
      </c>
      <c r="H826" s="211">
        <v>8.39</v>
      </c>
      <c r="I826" s="212"/>
      <c r="L826" s="208"/>
      <c r="M826" s="213"/>
      <c r="N826" s="214"/>
      <c r="O826" s="214"/>
      <c r="P826" s="214"/>
      <c r="Q826" s="214"/>
      <c r="R826" s="214"/>
      <c r="S826" s="214"/>
      <c r="T826" s="215"/>
      <c r="AT826" s="209" t="s">
        <v>163</v>
      </c>
      <c r="AU826" s="209" t="s">
        <v>89</v>
      </c>
      <c r="AV826" s="13" t="s">
        <v>89</v>
      </c>
      <c r="AW826" s="13" t="s">
        <v>42</v>
      </c>
      <c r="AX826" s="13" t="s">
        <v>82</v>
      </c>
      <c r="AY826" s="209" t="s">
        <v>152</v>
      </c>
    </row>
    <row r="827" spans="2:51" s="13" customFormat="1">
      <c r="B827" s="208"/>
      <c r="D827" s="196" t="s">
        <v>163</v>
      </c>
      <c r="E827" s="209" t="s">
        <v>5</v>
      </c>
      <c r="F827" s="210" t="s">
        <v>1784</v>
      </c>
      <c r="H827" s="211">
        <v>8.3800000000000008</v>
      </c>
      <c r="I827" s="212"/>
      <c r="L827" s="208"/>
      <c r="M827" s="213"/>
      <c r="N827" s="214"/>
      <c r="O827" s="214"/>
      <c r="P827" s="214"/>
      <c r="Q827" s="214"/>
      <c r="R827" s="214"/>
      <c r="S827" s="214"/>
      <c r="T827" s="215"/>
      <c r="AT827" s="209" t="s">
        <v>163</v>
      </c>
      <c r="AU827" s="209" t="s">
        <v>89</v>
      </c>
      <c r="AV827" s="13" t="s">
        <v>89</v>
      </c>
      <c r="AW827" s="13" t="s">
        <v>42</v>
      </c>
      <c r="AX827" s="13" t="s">
        <v>82</v>
      </c>
      <c r="AY827" s="209" t="s">
        <v>152</v>
      </c>
    </row>
    <row r="828" spans="2:51" s="13" customFormat="1">
      <c r="B828" s="208"/>
      <c r="D828" s="196" t="s">
        <v>163</v>
      </c>
      <c r="E828" s="209" t="s">
        <v>5</v>
      </c>
      <c r="F828" s="210" t="s">
        <v>1785</v>
      </c>
      <c r="H828" s="211">
        <v>2.0699999999999998</v>
      </c>
      <c r="I828" s="212"/>
      <c r="L828" s="208"/>
      <c r="M828" s="213"/>
      <c r="N828" s="214"/>
      <c r="O828" s="214"/>
      <c r="P828" s="214"/>
      <c r="Q828" s="214"/>
      <c r="R828" s="214"/>
      <c r="S828" s="214"/>
      <c r="T828" s="215"/>
      <c r="AT828" s="209" t="s">
        <v>163</v>
      </c>
      <c r="AU828" s="209" t="s">
        <v>89</v>
      </c>
      <c r="AV828" s="13" t="s">
        <v>89</v>
      </c>
      <c r="AW828" s="13" t="s">
        <v>42</v>
      </c>
      <c r="AX828" s="13" t="s">
        <v>82</v>
      </c>
      <c r="AY828" s="209" t="s">
        <v>152</v>
      </c>
    </row>
    <row r="829" spans="2:51" s="13" customFormat="1">
      <c r="B829" s="208"/>
      <c r="D829" s="196" t="s">
        <v>163</v>
      </c>
      <c r="E829" s="209" t="s">
        <v>5</v>
      </c>
      <c r="F829" s="210" t="s">
        <v>1786</v>
      </c>
      <c r="H829" s="211">
        <v>4.32</v>
      </c>
      <c r="I829" s="212"/>
      <c r="L829" s="208"/>
      <c r="M829" s="213"/>
      <c r="N829" s="214"/>
      <c r="O829" s="214"/>
      <c r="P829" s="214"/>
      <c r="Q829" s="214"/>
      <c r="R829" s="214"/>
      <c r="S829" s="214"/>
      <c r="T829" s="215"/>
      <c r="AT829" s="209" t="s">
        <v>163</v>
      </c>
      <c r="AU829" s="209" t="s">
        <v>89</v>
      </c>
      <c r="AV829" s="13" t="s">
        <v>89</v>
      </c>
      <c r="AW829" s="13" t="s">
        <v>42</v>
      </c>
      <c r="AX829" s="13" t="s">
        <v>82</v>
      </c>
      <c r="AY829" s="209" t="s">
        <v>152</v>
      </c>
    </row>
    <row r="830" spans="2:51" s="13" customFormat="1">
      <c r="B830" s="208"/>
      <c r="D830" s="196" t="s">
        <v>163</v>
      </c>
      <c r="E830" s="209" t="s">
        <v>5</v>
      </c>
      <c r="F830" s="210" t="s">
        <v>1787</v>
      </c>
      <c r="H830" s="211">
        <v>5.03</v>
      </c>
      <c r="I830" s="212"/>
      <c r="L830" s="208"/>
      <c r="M830" s="213"/>
      <c r="N830" s="214"/>
      <c r="O830" s="214"/>
      <c r="P830" s="214"/>
      <c r="Q830" s="214"/>
      <c r="R830" s="214"/>
      <c r="S830" s="214"/>
      <c r="T830" s="215"/>
      <c r="AT830" s="209" t="s">
        <v>163</v>
      </c>
      <c r="AU830" s="209" t="s">
        <v>89</v>
      </c>
      <c r="AV830" s="13" t="s">
        <v>89</v>
      </c>
      <c r="AW830" s="13" t="s">
        <v>42</v>
      </c>
      <c r="AX830" s="13" t="s">
        <v>82</v>
      </c>
      <c r="AY830" s="209" t="s">
        <v>152</v>
      </c>
    </row>
    <row r="831" spans="2:51" s="13" customFormat="1">
      <c r="B831" s="208"/>
      <c r="D831" s="196" t="s">
        <v>163</v>
      </c>
      <c r="E831" s="209" t="s">
        <v>5</v>
      </c>
      <c r="F831" s="210" t="s">
        <v>1788</v>
      </c>
      <c r="H831" s="211">
        <v>5.03</v>
      </c>
      <c r="I831" s="212"/>
      <c r="L831" s="208"/>
      <c r="M831" s="213"/>
      <c r="N831" s="214"/>
      <c r="O831" s="214"/>
      <c r="P831" s="214"/>
      <c r="Q831" s="214"/>
      <c r="R831" s="214"/>
      <c r="S831" s="214"/>
      <c r="T831" s="215"/>
      <c r="AT831" s="209" t="s">
        <v>163</v>
      </c>
      <c r="AU831" s="209" t="s">
        <v>89</v>
      </c>
      <c r="AV831" s="13" t="s">
        <v>89</v>
      </c>
      <c r="AW831" s="13" t="s">
        <v>42</v>
      </c>
      <c r="AX831" s="13" t="s">
        <v>82</v>
      </c>
      <c r="AY831" s="209" t="s">
        <v>152</v>
      </c>
    </row>
    <row r="832" spans="2:51" s="13" customFormat="1">
      <c r="B832" s="208"/>
      <c r="D832" s="196" t="s">
        <v>163</v>
      </c>
      <c r="E832" s="209" t="s">
        <v>5</v>
      </c>
      <c r="F832" s="210" t="s">
        <v>1789</v>
      </c>
      <c r="H832" s="211">
        <v>233.94</v>
      </c>
      <c r="I832" s="212"/>
      <c r="L832" s="208"/>
      <c r="M832" s="213"/>
      <c r="N832" s="214"/>
      <c r="O832" s="214"/>
      <c r="P832" s="214"/>
      <c r="Q832" s="214"/>
      <c r="R832" s="214"/>
      <c r="S832" s="214"/>
      <c r="T832" s="215"/>
      <c r="AT832" s="209" t="s">
        <v>163</v>
      </c>
      <c r="AU832" s="209" t="s">
        <v>89</v>
      </c>
      <c r="AV832" s="13" t="s">
        <v>89</v>
      </c>
      <c r="AW832" s="13" t="s">
        <v>42</v>
      </c>
      <c r="AX832" s="13" t="s">
        <v>82</v>
      </c>
      <c r="AY832" s="209" t="s">
        <v>152</v>
      </c>
    </row>
    <row r="833" spans="2:65" s="15" customFormat="1">
      <c r="B833" s="224"/>
      <c r="D833" s="225" t="s">
        <v>163</v>
      </c>
      <c r="E833" s="226" t="s">
        <v>5</v>
      </c>
      <c r="F833" s="227" t="s">
        <v>170</v>
      </c>
      <c r="H833" s="228">
        <v>414.16</v>
      </c>
      <c r="I833" s="229"/>
      <c r="L833" s="224"/>
      <c r="M833" s="230"/>
      <c r="N833" s="231"/>
      <c r="O833" s="231"/>
      <c r="P833" s="231"/>
      <c r="Q833" s="231"/>
      <c r="R833" s="231"/>
      <c r="S833" s="231"/>
      <c r="T833" s="232"/>
      <c r="AT833" s="233" t="s">
        <v>163</v>
      </c>
      <c r="AU833" s="233" t="s">
        <v>89</v>
      </c>
      <c r="AV833" s="15" t="s">
        <v>159</v>
      </c>
      <c r="AW833" s="15" t="s">
        <v>42</v>
      </c>
      <c r="AX833" s="15" t="s">
        <v>45</v>
      </c>
      <c r="AY833" s="233" t="s">
        <v>152</v>
      </c>
    </row>
    <row r="834" spans="2:65" s="1" customFormat="1" ht="22.5" customHeight="1">
      <c r="B834" s="183"/>
      <c r="C834" s="184" t="s">
        <v>586</v>
      </c>
      <c r="D834" s="184" t="s">
        <v>154</v>
      </c>
      <c r="E834" s="185" t="s">
        <v>1950</v>
      </c>
      <c r="F834" s="186" t="s">
        <v>1951</v>
      </c>
      <c r="G834" s="187" t="s">
        <v>247</v>
      </c>
      <c r="H834" s="188">
        <v>2899.12</v>
      </c>
      <c r="I834" s="189"/>
      <c r="J834" s="190">
        <f>ROUND(I834*H834,2)</f>
        <v>0</v>
      </c>
      <c r="K834" s="186" t="s">
        <v>158</v>
      </c>
      <c r="L834" s="43"/>
      <c r="M834" s="191" t="s">
        <v>5</v>
      </c>
      <c r="N834" s="192" t="s">
        <v>53</v>
      </c>
      <c r="O834" s="44"/>
      <c r="P834" s="193">
        <f>O834*H834</f>
        <v>0</v>
      </c>
      <c r="Q834" s="193">
        <v>0</v>
      </c>
      <c r="R834" s="193">
        <f>Q834*H834</f>
        <v>0</v>
      </c>
      <c r="S834" s="193">
        <v>0</v>
      </c>
      <c r="T834" s="194">
        <f>S834*H834</f>
        <v>0</v>
      </c>
      <c r="AR834" s="25" t="s">
        <v>159</v>
      </c>
      <c r="AT834" s="25" t="s">
        <v>154</v>
      </c>
      <c r="AU834" s="25" t="s">
        <v>89</v>
      </c>
      <c r="AY834" s="25" t="s">
        <v>152</v>
      </c>
      <c r="BE834" s="195">
        <f>IF(N834="základní",J834,0)</f>
        <v>0</v>
      </c>
      <c r="BF834" s="195">
        <f>IF(N834="snížená",J834,0)</f>
        <v>0</v>
      </c>
      <c r="BG834" s="195">
        <f>IF(N834="zákl. přenesená",J834,0)</f>
        <v>0</v>
      </c>
      <c r="BH834" s="195">
        <f>IF(N834="sníž. přenesená",J834,0)</f>
        <v>0</v>
      </c>
      <c r="BI834" s="195">
        <f>IF(N834="nulová",J834,0)</f>
        <v>0</v>
      </c>
      <c r="BJ834" s="25" t="s">
        <v>45</v>
      </c>
      <c r="BK834" s="195">
        <f>ROUND(I834*H834,2)</f>
        <v>0</v>
      </c>
      <c r="BL834" s="25" t="s">
        <v>159</v>
      </c>
      <c r="BM834" s="25" t="s">
        <v>1952</v>
      </c>
    </row>
    <row r="835" spans="2:65" s="1" customFormat="1" ht="54">
      <c r="B835" s="43"/>
      <c r="D835" s="196" t="s">
        <v>161</v>
      </c>
      <c r="F835" s="197" t="s">
        <v>1949</v>
      </c>
      <c r="I835" s="198"/>
      <c r="L835" s="43"/>
      <c r="M835" s="199"/>
      <c r="N835" s="44"/>
      <c r="O835" s="44"/>
      <c r="P835" s="44"/>
      <c r="Q835" s="44"/>
      <c r="R835" s="44"/>
      <c r="S835" s="44"/>
      <c r="T835" s="72"/>
      <c r="AT835" s="25" t="s">
        <v>161</v>
      </c>
      <c r="AU835" s="25" t="s">
        <v>89</v>
      </c>
    </row>
    <row r="836" spans="2:65" s="13" customFormat="1">
      <c r="B836" s="208"/>
      <c r="D836" s="225" t="s">
        <v>163</v>
      </c>
      <c r="F836" s="234" t="s">
        <v>1953</v>
      </c>
      <c r="H836" s="235">
        <v>2899.12</v>
      </c>
      <c r="I836" s="212"/>
      <c r="L836" s="208"/>
      <c r="M836" s="213"/>
      <c r="N836" s="214"/>
      <c r="O836" s="214"/>
      <c r="P836" s="214"/>
      <c r="Q836" s="214"/>
      <c r="R836" s="214"/>
      <c r="S836" s="214"/>
      <c r="T836" s="215"/>
      <c r="AT836" s="209" t="s">
        <v>163</v>
      </c>
      <c r="AU836" s="209" t="s">
        <v>89</v>
      </c>
      <c r="AV836" s="13" t="s">
        <v>89</v>
      </c>
      <c r="AW836" s="13" t="s">
        <v>6</v>
      </c>
      <c r="AX836" s="13" t="s">
        <v>45</v>
      </c>
      <c r="AY836" s="209" t="s">
        <v>152</v>
      </c>
    </row>
    <row r="837" spans="2:65" s="1" customFormat="1" ht="31.5" customHeight="1">
      <c r="B837" s="183"/>
      <c r="C837" s="184" t="s">
        <v>592</v>
      </c>
      <c r="D837" s="184" t="s">
        <v>154</v>
      </c>
      <c r="E837" s="185" t="s">
        <v>493</v>
      </c>
      <c r="F837" s="186" t="s">
        <v>494</v>
      </c>
      <c r="G837" s="187" t="s">
        <v>157</v>
      </c>
      <c r="H837" s="188">
        <v>362.166</v>
      </c>
      <c r="I837" s="189"/>
      <c r="J837" s="190">
        <f>ROUND(I837*H837,2)</f>
        <v>0</v>
      </c>
      <c r="K837" s="186" t="s">
        <v>158</v>
      </c>
      <c r="L837" s="43"/>
      <c r="M837" s="191" t="s">
        <v>5</v>
      </c>
      <c r="N837" s="192" t="s">
        <v>53</v>
      </c>
      <c r="O837" s="44"/>
      <c r="P837" s="193">
        <f>O837*H837</f>
        <v>0</v>
      </c>
      <c r="Q837" s="193">
        <v>0</v>
      </c>
      <c r="R837" s="193">
        <f>Q837*H837</f>
        <v>0</v>
      </c>
      <c r="S837" s="193">
        <v>2.9000000000000001E-2</v>
      </c>
      <c r="T837" s="194">
        <f>S837*H837</f>
        <v>10.502814000000001</v>
      </c>
      <c r="AR837" s="25" t="s">
        <v>159</v>
      </c>
      <c r="AT837" s="25" t="s">
        <v>154</v>
      </c>
      <c r="AU837" s="25" t="s">
        <v>89</v>
      </c>
      <c r="AY837" s="25" t="s">
        <v>152</v>
      </c>
      <c r="BE837" s="195">
        <f>IF(N837="základní",J837,0)</f>
        <v>0</v>
      </c>
      <c r="BF837" s="195">
        <f>IF(N837="snížená",J837,0)</f>
        <v>0</v>
      </c>
      <c r="BG837" s="195">
        <f>IF(N837="zákl. přenesená",J837,0)</f>
        <v>0</v>
      </c>
      <c r="BH837" s="195">
        <f>IF(N837="sníž. přenesená",J837,0)</f>
        <v>0</v>
      </c>
      <c r="BI837" s="195">
        <f>IF(N837="nulová",J837,0)</f>
        <v>0</v>
      </c>
      <c r="BJ837" s="25" t="s">
        <v>45</v>
      </c>
      <c r="BK837" s="195">
        <f>ROUND(I837*H837,2)</f>
        <v>0</v>
      </c>
      <c r="BL837" s="25" t="s">
        <v>159</v>
      </c>
      <c r="BM837" s="25" t="s">
        <v>1954</v>
      </c>
    </row>
    <row r="838" spans="2:65" s="12" customFormat="1">
      <c r="B838" s="200"/>
      <c r="D838" s="196" t="s">
        <v>163</v>
      </c>
      <c r="E838" s="201" t="s">
        <v>5</v>
      </c>
      <c r="F838" s="202" t="s">
        <v>1931</v>
      </c>
      <c r="H838" s="203" t="s">
        <v>5</v>
      </c>
      <c r="I838" s="204"/>
      <c r="L838" s="200"/>
      <c r="M838" s="205"/>
      <c r="N838" s="206"/>
      <c r="O838" s="206"/>
      <c r="P838" s="206"/>
      <c r="Q838" s="206"/>
      <c r="R838" s="206"/>
      <c r="S838" s="206"/>
      <c r="T838" s="207"/>
      <c r="AT838" s="203" t="s">
        <v>163</v>
      </c>
      <c r="AU838" s="203" t="s">
        <v>89</v>
      </c>
      <c r="AV838" s="12" t="s">
        <v>45</v>
      </c>
      <c r="AW838" s="12" t="s">
        <v>42</v>
      </c>
      <c r="AX838" s="12" t="s">
        <v>82</v>
      </c>
      <c r="AY838" s="203" t="s">
        <v>152</v>
      </c>
    </row>
    <row r="839" spans="2:65" s="12" customFormat="1">
      <c r="B839" s="200"/>
      <c r="D839" s="196" t="s">
        <v>163</v>
      </c>
      <c r="E839" s="201" t="s">
        <v>5</v>
      </c>
      <c r="F839" s="202" t="s">
        <v>1932</v>
      </c>
      <c r="H839" s="203" t="s">
        <v>5</v>
      </c>
      <c r="I839" s="204"/>
      <c r="L839" s="200"/>
      <c r="M839" s="205"/>
      <c r="N839" s="206"/>
      <c r="O839" s="206"/>
      <c r="P839" s="206"/>
      <c r="Q839" s="206"/>
      <c r="R839" s="206"/>
      <c r="S839" s="206"/>
      <c r="T839" s="207"/>
      <c r="AT839" s="203" t="s">
        <v>163</v>
      </c>
      <c r="AU839" s="203" t="s">
        <v>89</v>
      </c>
      <c r="AV839" s="12" t="s">
        <v>45</v>
      </c>
      <c r="AW839" s="12" t="s">
        <v>42</v>
      </c>
      <c r="AX839" s="12" t="s">
        <v>82</v>
      </c>
      <c r="AY839" s="203" t="s">
        <v>152</v>
      </c>
    </row>
    <row r="840" spans="2:65" s="12" customFormat="1">
      <c r="B840" s="200"/>
      <c r="D840" s="196" t="s">
        <v>163</v>
      </c>
      <c r="E840" s="201" t="s">
        <v>5</v>
      </c>
      <c r="F840" s="202" t="s">
        <v>1575</v>
      </c>
      <c r="H840" s="203" t="s">
        <v>5</v>
      </c>
      <c r="I840" s="204"/>
      <c r="L840" s="200"/>
      <c r="M840" s="205"/>
      <c r="N840" s="206"/>
      <c r="O840" s="206"/>
      <c r="P840" s="206"/>
      <c r="Q840" s="206"/>
      <c r="R840" s="206"/>
      <c r="S840" s="206"/>
      <c r="T840" s="207"/>
      <c r="AT840" s="203" t="s">
        <v>163</v>
      </c>
      <c r="AU840" s="203" t="s">
        <v>89</v>
      </c>
      <c r="AV840" s="12" t="s">
        <v>45</v>
      </c>
      <c r="AW840" s="12" t="s">
        <v>42</v>
      </c>
      <c r="AX840" s="12" t="s">
        <v>82</v>
      </c>
      <c r="AY840" s="203" t="s">
        <v>152</v>
      </c>
    </row>
    <row r="841" spans="2:65" s="13" customFormat="1">
      <c r="B841" s="208"/>
      <c r="D841" s="196" t="s">
        <v>163</v>
      </c>
      <c r="E841" s="209" t="s">
        <v>5</v>
      </c>
      <c r="F841" s="210" t="s">
        <v>1933</v>
      </c>
      <c r="H841" s="211">
        <v>151.809</v>
      </c>
      <c r="I841" s="212"/>
      <c r="L841" s="208"/>
      <c r="M841" s="213"/>
      <c r="N841" s="214"/>
      <c r="O841" s="214"/>
      <c r="P841" s="214"/>
      <c r="Q841" s="214"/>
      <c r="R841" s="214"/>
      <c r="S841" s="214"/>
      <c r="T841" s="215"/>
      <c r="AT841" s="209" t="s">
        <v>163</v>
      </c>
      <c r="AU841" s="209" t="s">
        <v>89</v>
      </c>
      <c r="AV841" s="13" t="s">
        <v>89</v>
      </c>
      <c r="AW841" s="13" t="s">
        <v>42</v>
      </c>
      <c r="AX841" s="13" t="s">
        <v>82</v>
      </c>
      <c r="AY841" s="209" t="s">
        <v>152</v>
      </c>
    </row>
    <row r="842" spans="2:65" s="14" customFormat="1">
      <c r="B842" s="216"/>
      <c r="D842" s="196" t="s">
        <v>163</v>
      </c>
      <c r="E842" s="217" t="s">
        <v>5</v>
      </c>
      <c r="F842" s="218" t="s">
        <v>373</v>
      </c>
      <c r="H842" s="219">
        <v>151.809</v>
      </c>
      <c r="I842" s="220"/>
      <c r="L842" s="216"/>
      <c r="M842" s="221"/>
      <c r="N842" s="222"/>
      <c r="O842" s="222"/>
      <c r="P842" s="222"/>
      <c r="Q842" s="222"/>
      <c r="R842" s="222"/>
      <c r="S842" s="222"/>
      <c r="T842" s="223"/>
      <c r="AT842" s="217" t="s">
        <v>163</v>
      </c>
      <c r="AU842" s="217" t="s">
        <v>89</v>
      </c>
      <c r="AV842" s="14" t="s">
        <v>169</v>
      </c>
      <c r="AW842" s="14" t="s">
        <v>42</v>
      </c>
      <c r="AX842" s="14" t="s">
        <v>82</v>
      </c>
      <c r="AY842" s="217" t="s">
        <v>152</v>
      </c>
    </row>
    <row r="843" spans="2:65" s="12" customFormat="1">
      <c r="B843" s="200"/>
      <c r="D843" s="196" t="s">
        <v>163</v>
      </c>
      <c r="E843" s="201" t="s">
        <v>5</v>
      </c>
      <c r="F843" s="202" t="s">
        <v>1934</v>
      </c>
      <c r="H843" s="203" t="s">
        <v>5</v>
      </c>
      <c r="I843" s="204"/>
      <c r="L843" s="200"/>
      <c r="M843" s="205"/>
      <c r="N843" s="206"/>
      <c r="O843" s="206"/>
      <c r="P843" s="206"/>
      <c r="Q843" s="206"/>
      <c r="R843" s="206"/>
      <c r="S843" s="206"/>
      <c r="T843" s="207"/>
      <c r="AT843" s="203" t="s">
        <v>163</v>
      </c>
      <c r="AU843" s="203" t="s">
        <v>89</v>
      </c>
      <c r="AV843" s="12" t="s">
        <v>45</v>
      </c>
      <c r="AW843" s="12" t="s">
        <v>42</v>
      </c>
      <c r="AX843" s="12" t="s">
        <v>82</v>
      </c>
      <c r="AY843" s="203" t="s">
        <v>152</v>
      </c>
    </row>
    <row r="844" spans="2:65" s="12" customFormat="1">
      <c r="B844" s="200"/>
      <c r="D844" s="196" t="s">
        <v>163</v>
      </c>
      <c r="E844" s="201" t="s">
        <v>5</v>
      </c>
      <c r="F844" s="202" t="s">
        <v>1935</v>
      </c>
      <c r="H844" s="203" t="s">
        <v>5</v>
      </c>
      <c r="I844" s="204"/>
      <c r="L844" s="200"/>
      <c r="M844" s="205"/>
      <c r="N844" s="206"/>
      <c r="O844" s="206"/>
      <c r="P844" s="206"/>
      <c r="Q844" s="206"/>
      <c r="R844" s="206"/>
      <c r="S844" s="206"/>
      <c r="T844" s="207"/>
      <c r="AT844" s="203" t="s">
        <v>163</v>
      </c>
      <c r="AU844" s="203" t="s">
        <v>89</v>
      </c>
      <c r="AV844" s="12" t="s">
        <v>45</v>
      </c>
      <c r="AW844" s="12" t="s">
        <v>42</v>
      </c>
      <c r="AX844" s="12" t="s">
        <v>82</v>
      </c>
      <c r="AY844" s="203" t="s">
        <v>152</v>
      </c>
    </row>
    <row r="845" spans="2:65" s="12" customFormat="1">
      <c r="B845" s="200"/>
      <c r="D845" s="196" t="s">
        <v>163</v>
      </c>
      <c r="E845" s="201" t="s">
        <v>5</v>
      </c>
      <c r="F845" s="202" t="s">
        <v>1614</v>
      </c>
      <c r="H845" s="203" t="s">
        <v>5</v>
      </c>
      <c r="I845" s="204"/>
      <c r="L845" s="200"/>
      <c r="M845" s="205"/>
      <c r="N845" s="206"/>
      <c r="O845" s="206"/>
      <c r="P845" s="206"/>
      <c r="Q845" s="206"/>
      <c r="R845" s="206"/>
      <c r="S845" s="206"/>
      <c r="T845" s="207"/>
      <c r="AT845" s="203" t="s">
        <v>163</v>
      </c>
      <c r="AU845" s="203" t="s">
        <v>89</v>
      </c>
      <c r="AV845" s="12" t="s">
        <v>45</v>
      </c>
      <c r="AW845" s="12" t="s">
        <v>42</v>
      </c>
      <c r="AX845" s="12" t="s">
        <v>82</v>
      </c>
      <c r="AY845" s="203" t="s">
        <v>152</v>
      </c>
    </row>
    <row r="846" spans="2:65" s="13" customFormat="1">
      <c r="B846" s="208"/>
      <c r="D846" s="196" t="s">
        <v>163</v>
      </c>
      <c r="E846" s="209" t="s">
        <v>5</v>
      </c>
      <c r="F846" s="210" t="s">
        <v>1936</v>
      </c>
      <c r="H846" s="211">
        <v>210.357</v>
      </c>
      <c r="I846" s="212"/>
      <c r="L846" s="208"/>
      <c r="M846" s="213"/>
      <c r="N846" s="214"/>
      <c r="O846" s="214"/>
      <c r="P846" s="214"/>
      <c r="Q846" s="214"/>
      <c r="R846" s="214"/>
      <c r="S846" s="214"/>
      <c r="T846" s="215"/>
      <c r="AT846" s="209" t="s">
        <v>163</v>
      </c>
      <c r="AU846" s="209" t="s">
        <v>89</v>
      </c>
      <c r="AV846" s="13" t="s">
        <v>89</v>
      </c>
      <c r="AW846" s="13" t="s">
        <v>42</v>
      </c>
      <c r="AX846" s="13" t="s">
        <v>82</v>
      </c>
      <c r="AY846" s="209" t="s">
        <v>152</v>
      </c>
    </row>
    <row r="847" spans="2:65" s="14" customFormat="1">
      <c r="B847" s="216"/>
      <c r="D847" s="196" t="s">
        <v>163</v>
      </c>
      <c r="E847" s="217" t="s">
        <v>5</v>
      </c>
      <c r="F847" s="218" t="s">
        <v>373</v>
      </c>
      <c r="H847" s="219">
        <v>210.357</v>
      </c>
      <c r="I847" s="220"/>
      <c r="L847" s="216"/>
      <c r="M847" s="221"/>
      <c r="N847" s="222"/>
      <c r="O847" s="222"/>
      <c r="P847" s="222"/>
      <c r="Q847" s="222"/>
      <c r="R847" s="222"/>
      <c r="S847" s="222"/>
      <c r="T847" s="223"/>
      <c r="AT847" s="217" t="s">
        <v>163</v>
      </c>
      <c r="AU847" s="217" t="s">
        <v>89</v>
      </c>
      <c r="AV847" s="14" t="s">
        <v>169</v>
      </c>
      <c r="AW847" s="14" t="s">
        <v>42</v>
      </c>
      <c r="AX847" s="14" t="s">
        <v>82</v>
      </c>
      <c r="AY847" s="217" t="s">
        <v>152</v>
      </c>
    </row>
    <row r="848" spans="2:65" s="15" customFormat="1">
      <c r="B848" s="224"/>
      <c r="D848" s="225" t="s">
        <v>163</v>
      </c>
      <c r="E848" s="226" t="s">
        <v>5</v>
      </c>
      <c r="F848" s="227" t="s">
        <v>170</v>
      </c>
      <c r="H848" s="228">
        <v>362.166</v>
      </c>
      <c r="I848" s="229"/>
      <c r="L848" s="224"/>
      <c r="M848" s="230"/>
      <c r="N848" s="231"/>
      <c r="O848" s="231"/>
      <c r="P848" s="231"/>
      <c r="Q848" s="231"/>
      <c r="R848" s="231"/>
      <c r="S848" s="231"/>
      <c r="T848" s="232"/>
      <c r="AT848" s="233" t="s">
        <v>163</v>
      </c>
      <c r="AU848" s="233" t="s">
        <v>89</v>
      </c>
      <c r="AV848" s="15" t="s">
        <v>159</v>
      </c>
      <c r="AW848" s="15" t="s">
        <v>42</v>
      </c>
      <c r="AX848" s="15" t="s">
        <v>45</v>
      </c>
      <c r="AY848" s="233" t="s">
        <v>152</v>
      </c>
    </row>
    <row r="849" spans="2:65" s="1" customFormat="1" ht="31.5" customHeight="1">
      <c r="B849" s="183"/>
      <c r="C849" s="184" t="s">
        <v>597</v>
      </c>
      <c r="D849" s="184" t="s">
        <v>154</v>
      </c>
      <c r="E849" s="185" t="s">
        <v>1955</v>
      </c>
      <c r="F849" s="186" t="s">
        <v>1956</v>
      </c>
      <c r="G849" s="187" t="s">
        <v>247</v>
      </c>
      <c r="H849" s="188">
        <v>191.19200000000001</v>
      </c>
      <c r="I849" s="189"/>
      <c r="J849" s="190">
        <f>ROUND(I849*H849,2)</f>
        <v>0</v>
      </c>
      <c r="K849" s="186" t="s">
        <v>158</v>
      </c>
      <c r="L849" s="43"/>
      <c r="M849" s="191" t="s">
        <v>5</v>
      </c>
      <c r="N849" s="192" t="s">
        <v>53</v>
      </c>
      <c r="O849" s="44"/>
      <c r="P849" s="193">
        <f>O849*H849</f>
        <v>0</v>
      </c>
      <c r="Q849" s="193">
        <v>0</v>
      </c>
      <c r="R849" s="193">
        <f>Q849*H849</f>
        <v>0</v>
      </c>
      <c r="S849" s="193">
        <v>1.4999999999999999E-2</v>
      </c>
      <c r="T849" s="194">
        <f>S849*H849</f>
        <v>2.86788</v>
      </c>
      <c r="AR849" s="25" t="s">
        <v>159</v>
      </c>
      <c r="AT849" s="25" t="s">
        <v>154</v>
      </c>
      <c r="AU849" s="25" t="s">
        <v>89</v>
      </c>
      <c r="AY849" s="25" t="s">
        <v>152</v>
      </c>
      <c r="BE849" s="195">
        <f>IF(N849="základní",J849,0)</f>
        <v>0</v>
      </c>
      <c r="BF849" s="195">
        <f>IF(N849="snížená",J849,0)</f>
        <v>0</v>
      </c>
      <c r="BG849" s="195">
        <f>IF(N849="zákl. přenesená",J849,0)</f>
        <v>0</v>
      </c>
      <c r="BH849" s="195">
        <f>IF(N849="sníž. přenesená",J849,0)</f>
        <v>0</v>
      </c>
      <c r="BI849" s="195">
        <f>IF(N849="nulová",J849,0)</f>
        <v>0</v>
      </c>
      <c r="BJ849" s="25" t="s">
        <v>45</v>
      </c>
      <c r="BK849" s="195">
        <f>ROUND(I849*H849,2)</f>
        <v>0</v>
      </c>
      <c r="BL849" s="25" t="s">
        <v>159</v>
      </c>
      <c r="BM849" s="25" t="s">
        <v>1957</v>
      </c>
    </row>
    <row r="850" spans="2:65" s="12" customFormat="1">
      <c r="B850" s="200"/>
      <c r="D850" s="196" t="s">
        <v>163</v>
      </c>
      <c r="E850" s="201" t="s">
        <v>5</v>
      </c>
      <c r="F850" s="202" t="s">
        <v>540</v>
      </c>
      <c r="H850" s="203" t="s">
        <v>5</v>
      </c>
      <c r="I850" s="204"/>
      <c r="L850" s="200"/>
      <c r="M850" s="205"/>
      <c r="N850" s="206"/>
      <c r="O850" s="206"/>
      <c r="P850" s="206"/>
      <c r="Q850" s="206"/>
      <c r="R850" s="206"/>
      <c r="S850" s="206"/>
      <c r="T850" s="207"/>
      <c r="AT850" s="203" t="s">
        <v>163</v>
      </c>
      <c r="AU850" s="203" t="s">
        <v>89</v>
      </c>
      <c r="AV850" s="12" t="s">
        <v>45</v>
      </c>
      <c r="AW850" s="12" t="s">
        <v>42</v>
      </c>
      <c r="AX850" s="12" t="s">
        <v>82</v>
      </c>
      <c r="AY850" s="203" t="s">
        <v>152</v>
      </c>
    </row>
    <row r="851" spans="2:65" s="12" customFormat="1">
      <c r="B851" s="200"/>
      <c r="D851" s="196" t="s">
        <v>163</v>
      </c>
      <c r="E851" s="201" t="s">
        <v>5</v>
      </c>
      <c r="F851" s="202" t="s">
        <v>1859</v>
      </c>
      <c r="H851" s="203" t="s">
        <v>5</v>
      </c>
      <c r="I851" s="204"/>
      <c r="L851" s="200"/>
      <c r="M851" s="205"/>
      <c r="N851" s="206"/>
      <c r="O851" s="206"/>
      <c r="P851" s="206"/>
      <c r="Q851" s="206"/>
      <c r="R851" s="206"/>
      <c r="S851" s="206"/>
      <c r="T851" s="207"/>
      <c r="AT851" s="203" t="s">
        <v>163</v>
      </c>
      <c r="AU851" s="203" t="s">
        <v>89</v>
      </c>
      <c r="AV851" s="12" t="s">
        <v>45</v>
      </c>
      <c r="AW851" s="12" t="s">
        <v>42</v>
      </c>
      <c r="AX851" s="12" t="s">
        <v>82</v>
      </c>
      <c r="AY851" s="203" t="s">
        <v>152</v>
      </c>
    </row>
    <row r="852" spans="2:65" s="13" customFormat="1">
      <c r="B852" s="208"/>
      <c r="D852" s="196" t="s">
        <v>163</v>
      </c>
      <c r="E852" s="209" t="s">
        <v>5</v>
      </c>
      <c r="F852" s="210" t="s">
        <v>1860</v>
      </c>
      <c r="H852" s="211">
        <v>263.43200000000002</v>
      </c>
      <c r="I852" s="212"/>
      <c r="L852" s="208"/>
      <c r="M852" s="213"/>
      <c r="N852" s="214"/>
      <c r="O852" s="214"/>
      <c r="P852" s="214"/>
      <c r="Q852" s="214"/>
      <c r="R852" s="214"/>
      <c r="S852" s="214"/>
      <c r="T852" s="215"/>
      <c r="AT852" s="209" t="s">
        <v>163</v>
      </c>
      <c r="AU852" s="209" t="s">
        <v>89</v>
      </c>
      <c r="AV852" s="13" t="s">
        <v>89</v>
      </c>
      <c r="AW852" s="13" t="s">
        <v>42</v>
      </c>
      <c r="AX852" s="13" t="s">
        <v>82</v>
      </c>
      <c r="AY852" s="209" t="s">
        <v>152</v>
      </c>
    </row>
    <row r="853" spans="2:65" s="13" customFormat="1">
      <c r="B853" s="208"/>
      <c r="D853" s="196" t="s">
        <v>163</v>
      </c>
      <c r="E853" s="209" t="s">
        <v>5</v>
      </c>
      <c r="F853" s="210" t="s">
        <v>1958</v>
      </c>
      <c r="H853" s="211">
        <v>-42.24</v>
      </c>
      <c r="I853" s="212"/>
      <c r="L853" s="208"/>
      <c r="M853" s="213"/>
      <c r="N853" s="214"/>
      <c r="O853" s="214"/>
      <c r="P853" s="214"/>
      <c r="Q853" s="214"/>
      <c r="R853" s="214"/>
      <c r="S853" s="214"/>
      <c r="T853" s="215"/>
      <c r="AT853" s="209" t="s">
        <v>163</v>
      </c>
      <c r="AU853" s="209" t="s">
        <v>89</v>
      </c>
      <c r="AV853" s="13" t="s">
        <v>89</v>
      </c>
      <c r="AW853" s="13" t="s">
        <v>42</v>
      </c>
      <c r="AX853" s="13" t="s">
        <v>82</v>
      </c>
      <c r="AY853" s="209" t="s">
        <v>152</v>
      </c>
    </row>
    <row r="854" spans="2:65" s="13" customFormat="1">
      <c r="B854" s="208"/>
      <c r="D854" s="196" t="s">
        <v>163</v>
      </c>
      <c r="E854" s="209" t="s">
        <v>5</v>
      </c>
      <c r="F854" s="210" t="s">
        <v>1959</v>
      </c>
      <c r="H854" s="211">
        <v>-7.92</v>
      </c>
      <c r="I854" s="212"/>
      <c r="L854" s="208"/>
      <c r="M854" s="213"/>
      <c r="N854" s="214"/>
      <c r="O854" s="214"/>
      <c r="P854" s="214"/>
      <c r="Q854" s="214"/>
      <c r="R854" s="214"/>
      <c r="S854" s="214"/>
      <c r="T854" s="215"/>
      <c r="AT854" s="209" t="s">
        <v>163</v>
      </c>
      <c r="AU854" s="209" t="s">
        <v>89</v>
      </c>
      <c r="AV854" s="13" t="s">
        <v>89</v>
      </c>
      <c r="AW854" s="13" t="s">
        <v>42</v>
      </c>
      <c r="AX854" s="13" t="s">
        <v>82</v>
      </c>
      <c r="AY854" s="209" t="s">
        <v>152</v>
      </c>
    </row>
    <row r="855" spans="2:65" s="13" customFormat="1">
      <c r="B855" s="208"/>
      <c r="D855" s="196" t="s">
        <v>163</v>
      </c>
      <c r="E855" s="209" t="s">
        <v>5</v>
      </c>
      <c r="F855" s="210" t="s">
        <v>1960</v>
      </c>
      <c r="H855" s="211">
        <v>-18.48</v>
      </c>
      <c r="I855" s="212"/>
      <c r="L855" s="208"/>
      <c r="M855" s="213"/>
      <c r="N855" s="214"/>
      <c r="O855" s="214"/>
      <c r="P855" s="214"/>
      <c r="Q855" s="214"/>
      <c r="R855" s="214"/>
      <c r="S855" s="214"/>
      <c r="T855" s="215"/>
      <c r="AT855" s="209" t="s">
        <v>163</v>
      </c>
      <c r="AU855" s="209" t="s">
        <v>89</v>
      </c>
      <c r="AV855" s="13" t="s">
        <v>89</v>
      </c>
      <c r="AW855" s="13" t="s">
        <v>42</v>
      </c>
      <c r="AX855" s="13" t="s">
        <v>82</v>
      </c>
      <c r="AY855" s="209" t="s">
        <v>152</v>
      </c>
    </row>
    <row r="856" spans="2:65" s="13" customFormat="1">
      <c r="B856" s="208"/>
      <c r="D856" s="196" t="s">
        <v>163</v>
      </c>
      <c r="E856" s="209" t="s">
        <v>5</v>
      </c>
      <c r="F856" s="210" t="s">
        <v>1961</v>
      </c>
      <c r="H856" s="211">
        <v>-3.6</v>
      </c>
      <c r="I856" s="212"/>
      <c r="L856" s="208"/>
      <c r="M856" s="213"/>
      <c r="N856" s="214"/>
      <c r="O856" s="214"/>
      <c r="P856" s="214"/>
      <c r="Q856" s="214"/>
      <c r="R856" s="214"/>
      <c r="S856" s="214"/>
      <c r="T856" s="215"/>
      <c r="AT856" s="209" t="s">
        <v>163</v>
      </c>
      <c r="AU856" s="209" t="s">
        <v>89</v>
      </c>
      <c r="AV856" s="13" t="s">
        <v>89</v>
      </c>
      <c r="AW856" s="13" t="s">
        <v>42</v>
      </c>
      <c r="AX856" s="13" t="s">
        <v>82</v>
      </c>
      <c r="AY856" s="209" t="s">
        <v>152</v>
      </c>
    </row>
    <row r="857" spans="2:65" s="15" customFormat="1">
      <c r="B857" s="224"/>
      <c r="D857" s="225" t="s">
        <v>163</v>
      </c>
      <c r="E857" s="226" t="s">
        <v>5</v>
      </c>
      <c r="F857" s="227" t="s">
        <v>170</v>
      </c>
      <c r="H857" s="228">
        <v>191.19200000000001</v>
      </c>
      <c r="I857" s="229"/>
      <c r="L857" s="224"/>
      <c r="M857" s="230"/>
      <c r="N857" s="231"/>
      <c r="O857" s="231"/>
      <c r="P857" s="231"/>
      <c r="Q857" s="231"/>
      <c r="R857" s="231"/>
      <c r="S857" s="231"/>
      <c r="T857" s="232"/>
      <c r="AT857" s="233" t="s">
        <v>163</v>
      </c>
      <c r="AU857" s="233" t="s">
        <v>89</v>
      </c>
      <c r="AV857" s="15" t="s">
        <v>159</v>
      </c>
      <c r="AW857" s="15" t="s">
        <v>42</v>
      </c>
      <c r="AX857" s="15" t="s">
        <v>45</v>
      </c>
      <c r="AY857" s="233" t="s">
        <v>152</v>
      </c>
    </row>
    <row r="858" spans="2:65" s="1" customFormat="1" ht="31.5" customHeight="1">
      <c r="B858" s="183"/>
      <c r="C858" s="184" t="s">
        <v>602</v>
      </c>
      <c r="D858" s="184" t="s">
        <v>154</v>
      </c>
      <c r="E858" s="185" t="s">
        <v>1962</v>
      </c>
      <c r="F858" s="186" t="s">
        <v>1963</v>
      </c>
      <c r="G858" s="187" t="s">
        <v>247</v>
      </c>
      <c r="H858" s="188">
        <v>117.524</v>
      </c>
      <c r="I858" s="189"/>
      <c r="J858" s="190">
        <f>ROUND(I858*H858,2)</f>
        <v>0</v>
      </c>
      <c r="K858" s="186" t="s">
        <v>158</v>
      </c>
      <c r="L858" s="43"/>
      <c r="M858" s="191" t="s">
        <v>5</v>
      </c>
      <c r="N858" s="192" t="s">
        <v>53</v>
      </c>
      <c r="O858" s="44"/>
      <c r="P858" s="193">
        <f>O858*H858</f>
        <v>0</v>
      </c>
      <c r="Q858" s="193">
        <v>0</v>
      </c>
      <c r="R858" s="193">
        <f>Q858*H858</f>
        <v>0</v>
      </c>
      <c r="S858" s="193">
        <v>5.5E-2</v>
      </c>
      <c r="T858" s="194">
        <f>S858*H858</f>
        <v>6.4638200000000001</v>
      </c>
      <c r="AR858" s="25" t="s">
        <v>159</v>
      </c>
      <c r="AT858" s="25" t="s">
        <v>154</v>
      </c>
      <c r="AU858" s="25" t="s">
        <v>89</v>
      </c>
      <c r="AY858" s="25" t="s">
        <v>152</v>
      </c>
      <c r="BE858" s="195">
        <f>IF(N858="základní",J858,0)</f>
        <v>0</v>
      </c>
      <c r="BF858" s="195">
        <f>IF(N858="snížená",J858,0)</f>
        <v>0</v>
      </c>
      <c r="BG858" s="195">
        <f>IF(N858="zákl. přenesená",J858,0)</f>
        <v>0</v>
      </c>
      <c r="BH858" s="195">
        <f>IF(N858="sníž. přenesená",J858,0)</f>
        <v>0</v>
      </c>
      <c r="BI858" s="195">
        <f>IF(N858="nulová",J858,0)</f>
        <v>0</v>
      </c>
      <c r="BJ858" s="25" t="s">
        <v>45</v>
      </c>
      <c r="BK858" s="195">
        <f>ROUND(I858*H858,2)</f>
        <v>0</v>
      </c>
      <c r="BL858" s="25" t="s">
        <v>159</v>
      </c>
      <c r="BM858" s="25" t="s">
        <v>1964</v>
      </c>
    </row>
    <row r="859" spans="2:65" s="12" customFormat="1">
      <c r="B859" s="200"/>
      <c r="D859" s="196" t="s">
        <v>163</v>
      </c>
      <c r="E859" s="201" t="s">
        <v>5</v>
      </c>
      <c r="F859" s="202" t="s">
        <v>540</v>
      </c>
      <c r="H859" s="203" t="s">
        <v>5</v>
      </c>
      <c r="I859" s="204"/>
      <c r="L859" s="200"/>
      <c r="M859" s="205"/>
      <c r="N859" s="206"/>
      <c r="O859" s="206"/>
      <c r="P859" s="206"/>
      <c r="Q859" s="206"/>
      <c r="R859" s="206"/>
      <c r="S859" s="206"/>
      <c r="T859" s="207"/>
      <c r="AT859" s="203" t="s">
        <v>163</v>
      </c>
      <c r="AU859" s="203" t="s">
        <v>89</v>
      </c>
      <c r="AV859" s="12" t="s">
        <v>45</v>
      </c>
      <c r="AW859" s="12" t="s">
        <v>42</v>
      </c>
      <c r="AX859" s="12" t="s">
        <v>82</v>
      </c>
      <c r="AY859" s="203" t="s">
        <v>152</v>
      </c>
    </row>
    <row r="860" spans="2:65" s="12" customFormat="1">
      <c r="B860" s="200"/>
      <c r="D860" s="196" t="s">
        <v>163</v>
      </c>
      <c r="E860" s="201" t="s">
        <v>5</v>
      </c>
      <c r="F860" s="202" t="s">
        <v>1965</v>
      </c>
      <c r="H860" s="203" t="s">
        <v>5</v>
      </c>
      <c r="I860" s="204"/>
      <c r="L860" s="200"/>
      <c r="M860" s="205"/>
      <c r="N860" s="206"/>
      <c r="O860" s="206"/>
      <c r="P860" s="206"/>
      <c r="Q860" s="206"/>
      <c r="R860" s="206"/>
      <c r="S860" s="206"/>
      <c r="T860" s="207"/>
      <c r="AT860" s="203" t="s">
        <v>163</v>
      </c>
      <c r="AU860" s="203" t="s">
        <v>89</v>
      </c>
      <c r="AV860" s="12" t="s">
        <v>45</v>
      </c>
      <c r="AW860" s="12" t="s">
        <v>42</v>
      </c>
      <c r="AX860" s="12" t="s">
        <v>82</v>
      </c>
      <c r="AY860" s="203" t="s">
        <v>152</v>
      </c>
    </row>
    <row r="861" spans="2:65" s="13" customFormat="1">
      <c r="B861" s="208"/>
      <c r="D861" s="196" t="s">
        <v>163</v>
      </c>
      <c r="E861" s="209" t="s">
        <v>5</v>
      </c>
      <c r="F861" s="210" t="s">
        <v>1966</v>
      </c>
      <c r="H861" s="211">
        <v>8.3520000000000003</v>
      </c>
      <c r="I861" s="212"/>
      <c r="L861" s="208"/>
      <c r="M861" s="213"/>
      <c r="N861" s="214"/>
      <c r="O861" s="214"/>
      <c r="P861" s="214"/>
      <c r="Q861" s="214"/>
      <c r="R861" s="214"/>
      <c r="S861" s="214"/>
      <c r="T861" s="215"/>
      <c r="AT861" s="209" t="s">
        <v>163</v>
      </c>
      <c r="AU861" s="209" t="s">
        <v>89</v>
      </c>
      <c r="AV861" s="13" t="s">
        <v>89</v>
      </c>
      <c r="AW861" s="13" t="s">
        <v>42</v>
      </c>
      <c r="AX861" s="13" t="s">
        <v>82</v>
      </c>
      <c r="AY861" s="209" t="s">
        <v>152</v>
      </c>
    </row>
    <row r="862" spans="2:65" s="13" customFormat="1">
      <c r="B862" s="208"/>
      <c r="D862" s="196" t="s">
        <v>163</v>
      </c>
      <c r="E862" s="209" t="s">
        <v>5</v>
      </c>
      <c r="F862" s="210" t="s">
        <v>1967</v>
      </c>
      <c r="H862" s="211">
        <v>9.9540000000000006</v>
      </c>
      <c r="I862" s="212"/>
      <c r="L862" s="208"/>
      <c r="M862" s="213"/>
      <c r="N862" s="214"/>
      <c r="O862" s="214"/>
      <c r="P862" s="214"/>
      <c r="Q862" s="214"/>
      <c r="R862" s="214"/>
      <c r="S862" s="214"/>
      <c r="T862" s="215"/>
      <c r="AT862" s="209" t="s">
        <v>163</v>
      </c>
      <c r="AU862" s="209" t="s">
        <v>89</v>
      </c>
      <c r="AV862" s="13" t="s">
        <v>89</v>
      </c>
      <c r="AW862" s="13" t="s">
        <v>42</v>
      </c>
      <c r="AX862" s="13" t="s">
        <v>82</v>
      </c>
      <c r="AY862" s="209" t="s">
        <v>152</v>
      </c>
    </row>
    <row r="863" spans="2:65" s="13" customFormat="1">
      <c r="B863" s="208"/>
      <c r="D863" s="196" t="s">
        <v>163</v>
      </c>
      <c r="E863" s="209" t="s">
        <v>5</v>
      </c>
      <c r="F863" s="210" t="s">
        <v>1968</v>
      </c>
      <c r="H863" s="211">
        <v>4.3559999999999999</v>
      </c>
      <c r="I863" s="212"/>
      <c r="L863" s="208"/>
      <c r="M863" s="213"/>
      <c r="N863" s="214"/>
      <c r="O863" s="214"/>
      <c r="P863" s="214"/>
      <c r="Q863" s="214"/>
      <c r="R863" s="214"/>
      <c r="S863" s="214"/>
      <c r="T863" s="215"/>
      <c r="AT863" s="209" t="s">
        <v>163</v>
      </c>
      <c r="AU863" s="209" t="s">
        <v>89</v>
      </c>
      <c r="AV863" s="13" t="s">
        <v>89</v>
      </c>
      <c r="AW863" s="13" t="s">
        <v>42</v>
      </c>
      <c r="AX863" s="13" t="s">
        <v>82</v>
      </c>
      <c r="AY863" s="209" t="s">
        <v>152</v>
      </c>
    </row>
    <row r="864" spans="2:65" s="13" customFormat="1">
      <c r="B864" s="208"/>
      <c r="D864" s="196" t="s">
        <v>163</v>
      </c>
      <c r="E864" s="209" t="s">
        <v>5</v>
      </c>
      <c r="F864" s="210" t="s">
        <v>1969</v>
      </c>
      <c r="H864" s="211">
        <v>3.234</v>
      </c>
      <c r="I864" s="212"/>
      <c r="L864" s="208"/>
      <c r="M864" s="213"/>
      <c r="N864" s="214"/>
      <c r="O864" s="214"/>
      <c r="P864" s="214"/>
      <c r="Q864" s="214"/>
      <c r="R864" s="214"/>
      <c r="S864" s="214"/>
      <c r="T864" s="215"/>
      <c r="AT864" s="209" t="s">
        <v>163</v>
      </c>
      <c r="AU864" s="209" t="s">
        <v>89</v>
      </c>
      <c r="AV864" s="13" t="s">
        <v>89</v>
      </c>
      <c r="AW864" s="13" t="s">
        <v>42</v>
      </c>
      <c r="AX864" s="13" t="s">
        <v>82</v>
      </c>
      <c r="AY864" s="209" t="s">
        <v>152</v>
      </c>
    </row>
    <row r="865" spans="2:65" s="13" customFormat="1">
      <c r="B865" s="208"/>
      <c r="D865" s="196" t="s">
        <v>163</v>
      </c>
      <c r="E865" s="209" t="s">
        <v>5</v>
      </c>
      <c r="F865" s="210" t="s">
        <v>1970</v>
      </c>
      <c r="H865" s="211">
        <v>6.468</v>
      </c>
      <c r="I865" s="212"/>
      <c r="L865" s="208"/>
      <c r="M865" s="213"/>
      <c r="N865" s="214"/>
      <c r="O865" s="214"/>
      <c r="P865" s="214"/>
      <c r="Q865" s="214"/>
      <c r="R865" s="214"/>
      <c r="S865" s="214"/>
      <c r="T865" s="215"/>
      <c r="AT865" s="209" t="s">
        <v>163</v>
      </c>
      <c r="AU865" s="209" t="s">
        <v>89</v>
      </c>
      <c r="AV865" s="13" t="s">
        <v>89</v>
      </c>
      <c r="AW865" s="13" t="s">
        <v>42</v>
      </c>
      <c r="AX865" s="13" t="s">
        <v>82</v>
      </c>
      <c r="AY865" s="209" t="s">
        <v>152</v>
      </c>
    </row>
    <row r="866" spans="2:65" s="14" customFormat="1">
      <c r="B866" s="216"/>
      <c r="D866" s="196" t="s">
        <v>163</v>
      </c>
      <c r="E866" s="217" t="s">
        <v>5</v>
      </c>
      <c r="F866" s="218" t="s">
        <v>1971</v>
      </c>
      <c r="H866" s="219">
        <v>32.363999999999997</v>
      </c>
      <c r="I866" s="220"/>
      <c r="L866" s="216"/>
      <c r="M866" s="221"/>
      <c r="N866" s="222"/>
      <c r="O866" s="222"/>
      <c r="P866" s="222"/>
      <c r="Q866" s="222"/>
      <c r="R866" s="222"/>
      <c r="S866" s="222"/>
      <c r="T866" s="223"/>
      <c r="AT866" s="217" t="s">
        <v>163</v>
      </c>
      <c r="AU866" s="217" t="s">
        <v>89</v>
      </c>
      <c r="AV866" s="14" t="s">
        <v>169</v>
      </c>
      <c r="AW866" s="14" t="s">
        <v>42</v>
      </c>
      <c r="AX866" s="14" t="s">
        <v>82</v>
      </c>
      <c r="AY866" s="217" t="s">
        <v>152</v>
      </c>
    </row>
    <row r="867" spans="2:65" s="12" customFormat="1">
      <c r="B867" s="200"/>
      <c r="D867" s="196" t="s">
        <v>163</v>
      </c>
      <c r="E867" s="201" t="s">
        <v>5</v>
      </c>
      <c r="F867" s="202" t="s">
        <v>1972</v>
      </c>
      <c r="H867" s="203" t="s">
        <v>5</v>
      </c>
      <c r="I867" s="204"/>
      <c r="L867" s="200"/>
      <c r="M867" s="205"/>
      <c r="N867" s="206"/>
      <c r="O867" s="206"/>
      <c r="P867" s="206"/>
      <c r="Q867" s="206"/>
      <c r="R867" s="206"/>
      <c r="S867" s="206"/>
      <c r="T867" s="207"/>
      <c r="AT867" s="203" t="s">
        <v>163</v>
      </c>
      <c r="AU867" s="203" t="s">
        <v>89</v>
      </c>
      <c r="AV867" s="12" t="s">
        <v>45</v>
      </c>
      <c r="AW867" s="12" t="s">
        <v>42</v>
      </c>
      <c r="AX867" s="12" t="s">
        <v>82</v>
      </c>
      <c r="AY867" s="203" t="s">
        <v>152</v>
      </c>
    </row>
    <row r="868" spans="2:65" s="13" customFormat="1">
      <c r="B868" s="208"/>
      <c r="D868" s="196" t="s">
        <v>163</v>
      </c>
      <c r="E868" s="209" t="s">
        <v>5</v>
      </c>
      <c r="F868" s="210" t="s">
        <v>1973</v>
      </c>
      <c r="H868" s="211">
        <v>7.2</v>
      </c>
      <c r="I868" s="212"/>
      <c r="L868" s="208"/>
      <c r="M868" s="213"/>
      <c r="N868" s="214"/>
      <c r="O868" s="214"/>
      <c r="P868" s="214"/>
      <c r="Q868" s="214"/>
      <c r="R868" s="214"/>
      <c r="S868" s="214"/>
      <c r="T868" s="215"/>
      <c r="AT868" s="209" t="s">
        <v>163</v>
      </c>
      <c r="AU868" s="209" t="s">
        <v>89</v>
      </c>
      <c r="AV868" s="13" t="s">
        <v>89</v>
      </c>
      <c r="AW868" s="13" t="s">
        <v>42</v>
      </c>
      <c r="AX868" s="13" t="s">
        <v>82</v>
      </c>
      <c r="AY868" s="209" t="s">
        <v>152</v>
      </c>
    </row>
    <row r="869" spans="2:65" s="13" customFormat="1">
      <c r="B869" s="208"/>
      <c r="D869" s="196" t="s">
        <v>163</v>
      </c>
      <c r="E869" s="209" t="s">
        <v>5</v>
      </c>
      <c r="F869" s="210" t="s">
        <v>1768</v>
      </c>
      <c r="H869" s="211">
        <v>6.6</v>
      </c>
      <c r="I869" s="212"/>
      <c r="L869" s="208"/>
      <c r="M869" s="213"/>
      <c r="N869" s="214"/>
      <c r="O869" s="214"/>
      <c r="P869" s="214"/>
      <c r="Q869" s="214"/>
      <c r="R869" s="214"/>
      <c r="S869" s="214"/>
      <c r="T869" s="215"/>
      <c r="AT869" s="209" t="s">
        <v>163</v>
      </c>
      <c r="AU869" s="209" t="s">
        <v>89</v>
      </c>
      <c r="AV869" s="13" t="s">
        <v>89</v>
      </c>
      <c r="AW869" s="13" t="s">
        <v>42</v>
      </c>
      <c r="AX869" s="13" t="s">
        <v>82</v>
      </c>
      <c r="AY869" s="209" t="s">
        <v>152</v>
      </c>
    </row>
    <row r="870" spans="2:65" s="13" customFormat="1">
      <c r="B870" s="208"/>
      <c r="D870" s="196" t="s">
        <v>163</v>
      </c>
      <c r="E870" s="209" t="s">
        <v>5</v>
      </c>
      <c r="F870" s="210" t="s">
        <v>1769</v>
      </c>
      <c r="H870" s="211">
        <v>7.8</v>
      </c>
      <c r="I870" s="212"/>
      <c r="L870" s="208"/>
      <c r="M870" s="213"/>
      <c r="N870" s="214"/>
      <c r="O870" s="214"/>
      <c r="P870" s="214"/>
      <c r="Q870" s="214"/>
      <c r="R870" s="214"/>
      <c r="S870" s="214"/>
      <c r="T870" s="215"/>
      <c r="AT870" s="209" t="s">
        <v>163</v>
      </c>
      <c r="AU870" s="209" t="s">
        <v>89</v>
      </c>
      <c r="AV870" s="13" t="s">
        <v>89</v>
      </c>
      <c r="AW870" s="13" t="s">
        <v>42</v>
      </c>
      <c r="AX870" s="13" t="s">
        <v>82</v>
      </c>
      <c r="AY870" s="209" t="s">
        <v>152</v>
      </c>
    </row>
    <row r="871" spans="2:65" s="13" customFormat="1">
      <c r="B871" s="208"/>
      <c r="D871" s="196" t="s">
        <v>163</v>
      </c>
      <c r="E871" s="209" t="s">
        <v>5</v>
      </c>
      <c r="F871" s="210" t="s">
        <v>1766</v>
      </c>
      <c r="H871" s="211">
        <v>7.8</v>
      </c>
      <c r="I871" s="212"/>
      <c r="L871" s="208"/>
      <c r="M871" s="213"/>
      <c r="N871" s="214"/>
      <c r="O871" s="214"/>
      <c r="P871" s="214"/>
      <c r="Q871" s="214"/>
      <c r="R871" s="214"/>
      <c r="S871" s="214"/>
      <c r="T871" s="215"/>
      <c r="AT871" s="209" t="s">
        <v>163</v>
      </c>
      <c r="AU871" s="209" t="s">
        <v>89</v>
      </c>
      <c r="AV871" s="13" t="s">
        <v>89</v>
      </c>
      <c r="AW871" s="13" t="s">
        <v>42</v>
      </c>
      <c r="AX871" s="13" t="s">
        <v>82</v>
      </c>
      <c r="AY871" s="209" t="s">
        <v>152</v>
      </c>
    </row>
    <row r="872" spans="2:65" s="13" customFormat="1">
      <c r="B872" s="208"/>
      <c r="D872" s="196" t="s">
        <v>163</v>
      </c>
      <c r="E872" s="209" t="s">
        <v>5</v>
      </c>
      <c r="F872" s="210" t="s">
        <v>1974</v>
      </c>
      <c r="H872" s="211">
        <v>13.6</v>
      </c>
      <c r="I872" s="212"/>
      <c r="L872" s="208"/>
      <c r="M872" s="213"/>
      <c r="N872" s="214"/>
      <c r="O872" s="214"/>
      <c r="P872" s="214"/>
      <c r="Q872" s="214"/>
      <c r="R872" s="214"/>
      <c r="S872" s="214"/>
      <c r="T872" s="215"/>
      <c r="AT872" s="209" t="s">
        <v>163</v>
      </c>
      <c r="AU872" s="209" t="s">
        <v>89</v>
      </c>
      <c r="AV872" s="13" t="s">
        <v>89</v>
      </c>
      <c r="AW872" s="13" t="s">
        <v>42</v>
      </c>
      <c r="AX872" s="13" t="s">
        <v>82</v>
      </c>
      <c r="AY872" s="209" t="s">
        <v>152</v>
      </c>
    </row>
    <row r="873" spans="2:65" s="13" customFormat="1">
      <c r="B873" s="208"/>
      <c r="D873" s="196" t="s">
        <v>163</v>
      </c>
      <c r="E873" s="209" t="s">
        <v>5</v>
      </c>
      <c r="F873" s="210" t="s">
        <v>1975</v>
      </c>
      <c r="H873" s="211">
        <v>13.4</v>
      </c>
      <c r="I873" s="212"/>
      <c r="L873" s="208"/>
      <c r="M873" s="213"/>
      <c r="N873" s="214"/>
      <c r="O873" s="214"/>
      <c r="P873" s="214"/>
      <c r="Q873" s="214"/>
      <c r="R873" s="214"/>
      <c r="S873" s="214"/>
      <c r="T873" s="215"/>
      <c r="AT873" s="209" t="s">
        <v>163</v>
      </c>
      <c r="AU873" s="209" t="s">
        <v>89</v>
      </c>
      <c r="AV873" s="13" t="s">
        <v>89</v>
      </c>
      <c r="AW873" s="13" t="s">
        <v>42</v>
      </c>
      <c r="AX873" s="13" t="s">
        <v>82</v>
      </c>
      <c r="AY873" s="209" t="s">
        <v>152</v>
      </c>
    </row>
    <row r="874" spans="2:65" s="13" customFormat="1">
      <c r="B874" s="208"/>
      <c r="D874" s="196" t="s">
        <v>163</v>
      </c>
      <c r="E874" s="209" t="s">
        <v>5</v>
      </c>
      <c r="F874" s="210" t="s">
        <v>1976</v>
      </c>
      <c r="H874" s="211">
        <v>14</v>
      </c>
      <c r="I874" s="212"/>
      <c r="L874" s="208"/>
      <c r="M874" s="213"/>
      <c r="N874" s="214"/>
      <c r="O874" s="214"/>
      <c r="P874" s="214"/>
      <c r="Q874" s="214"/>
      <c r="R874" s="214"/>
      <c r="S874" s="214"/>
      <c r="T874" s="215"/>
      <c r="AT874" s="209" t="s">
        <v>163</v>
      </c>
      <c r="AU874" s="209" t="s">
        <v>89</v>
      </c>
      <c r="AV874" s="13" t="s">
        <v>89</v>
      </c>
      <c r="AW874" s="13" t="s">
        <v>42</v>
      </c>
      <c r="AX874" s="13" t="s">
        <v>82</v>
      </c>
      <c r="AY874" s="209" t="s">
        <v>152</v>
      </c>
    </row>
    <row r="875" spans="2:65" s="13" customFormat="1">
      <c r="B875" s="208"/>
      <c r="D875" s="196" t="s">
        <v>163</v>
      </c>
      <c r="E875" s="209" t="s">
        <v>5</v>
      </c>
      <c r="F875" s="210" t="s">
        <v>1977</v>
      </c>
      <c r="H875" s="211">
        <v>5.8</v>
      </c>
      <c r="I875" s="212"/>
      <c r="L875" s="208"/>
      <c r="M875" s="213"/>
      <c r="N875" s="214"/>
      <c r="O875" s="214"/>
      <c r="P875" s="214"/>
      <c r="Q875" s="214"/>
      <c r="R875" s="214"/>
      <c r="S875" s="214"/>
      <c r="T875" s="215"/>
      <c r="AT875" s="209" t="s">
        <v>163</v>
      </c>
      <c r="AU875" s="209" t="s">
        <v>89</v>
      </c>
      <c r="AV875" s="13" t="s">
        <v>89</v>
      </c>
      <c r="AW875" s="13" t="s">
        <v>42</v>
      </c>
      <c r="AX875" s="13" t="s">
        <v>82</v>
      </c>
      <c r="AY875" s="209" t="s">
        <v>152</v>
      </c>
    </row>
    <row r="876" spans="2:65" s="13" customFormat="1">
      <c r="B876" s="208"/>
      <c r="D876" s="196" t="s">
        <v>163</v>
      </c>
      <c r="E876" s="209" t="s">
        <v>5</v>
      </c>
      <c r="F876" s="210" t="s">
        <v>1978</v>
      </c>
      <c r="H876" s="211">
        <v>8.9600000000000009</v>
      </c>
      <c r="I876" s="212"/>
      <c r="L876" s="208"/>
      <c r="M876" s="213"/>
      <c r="N876" s="214"/>
      <c r="O876" s="214"/>
      <c r="P876" s="214"/>
      <c r="Q876" s="214"/>
      <c r="R876" s="214"/>
      <c r="S876" s="214"/>
      <c r="T876" s="215"/>
      <c r="AT876" s="209" t="s">
        <v>163</v>
      </c>
      <c r="AU876" s="209" t="s">
        <v>89</v>
      </c>
      <c r="AV876" s="13" t="s">
        <v>89</v>
      </c>
      <c r="AW876" s="13" t="s">
        <v>42</v>
      </c>
      <c r="AX876" s="13" t="s">
        <v>82</v>
      </c>
      <c r="AY876" s="209" t="s">
        <v>152</v>
      </c>
    </row>
    <row r="877" spans="2:65" s="14" customFormat="1">
      <c r="B877" s="216"/>
      <c r="D877" s="196" t="s">
        <v>163</v>
      </c>
      <c r="E877" s="217" t="s">
        <v>5</v>
      </c>
      <c r="F877" s="218" t="s">
        <v>1979</v>
      </c>
      <c r="H877" s="219">
        <v>85.16</v>
      </c>
      <c r="I877" s="220"/>
      <c r="L877" s="216"/>
      <c r="M877" s="221"/>
      <c r="N877" s="222"/>
      <c r="O877" s="222"/>
      <c r="P877" s="222"/>
      <c r="Q877" s="222"/>
      <c r="R877" s="222"/>
      <c r="S877" s="222"/>
      <c r="T877" s="223"/>
      <c r="AT877" s="217" t="s">
        <v>163</v>
      </c>
      <c r="AU877" s="217" t="s">
        <v>89</v>
      </c>
      <c r="AV877" s="14" t="s">
        <v>169</v>
      </c>
      <c r="AW877" s="14" t="s">
        <v>42</v>
      </c>
      <c r="AX877" s="14" t="s">
        <v>82</v>
      </c>
      <c r="AY877" s="217" t="s">
        <v>152</v>
      </c>
    </row>
    <row r="878" spans="2:65" s="15" customFormat="1">
      <c r="B878" s="224"/>
      <c r="D878" s="225" t="s">
        <v>163</v>
      </c>
      <c r="E878" s="226" t="s">
        <v>5</v>
      </c>
      <c r="F878" s="227" t="s">
        <v>170</v>
      </c>
      <c r="H878" s="228">
        <v>117.524</v>
      </c>
      <c r="I878" s="229"/>
      <c r="L878" s="224"/>
      <c r="M878" s="230"/>
      <c r="N878" s="231"/>
      <c r="O878" s="231"/>
      <c r="P878" s="231"/>
      <c r="Q878" s="231"/>
      <c r="R878" s="231"/>
      <c r="S878" s="231"/>
      <c r="T878" s="232"/>
      <c r="AT878" s="233" t="s">
        <v>163</v>
      </c>
      <c r="AU878" s="233" t="s">
        <v>89</v>
      </c>
      <c r="AV878" s="15" t="s">
        <v>159</v>
      </c>
      <c r="AW878" s="15" t="s">
        <v>42</v>
      </c>
      <c r="AX878" s="15" t="s">
        <v>45</v>
      </c>
      <c r="AY878" s="233" t="s">
        <v>152</v>
      </c>
    </row>
    <row r="879" spans="2:65" s="1" customFormat="1" ht="44.25" customHeight="1">
      <c r="B879" s="183"/>
      <c r="C879" s="184" t="s">
        <v>607</v>
      </c>
      <c r="D879" s="184" t="s">
        <v>154</v>
      </c>
      <c r="E879" s="185" t="s">
        <v>1980</v>
      </c>
      <c r="F879" s="186" t="s">
        <v>1981</v>
      </c>
      <c r="G879" s="187" t="s">
        <v>247</v>
      </c>
      <c r="H879" s="188">
        <v>0.94099999999999995</v>
      </c>
      <c r="I879" s="189"/>
      <c r="J879" s="190">
        <f>ROUND(I879*H879,2)</f>
        <v>0</v>
      </c>
      <c r="K879" s="186" t="s">
        <v>158</v>
      </c>
      <c r="L879" s="43"/>
      <c r="M879" s="191" t="s">
        <v>5</v>
      </c>
      <c r="N879" s="192" t="s">
        <v>53</v>
      </c>
      <c r="O879" s="44"/>
      <c r="P879" s="193">
        <f>O879*H879</f>
        <v>0</v>
      </c>
      <c r="Q879" s="193">
        <v>0</v>
      </c>
      <c r="R879" s="193">
        <f>Q879*H879</f>
        <v>0</v>
      </c>
      <c r="S879" s="193">
        <v>0.27500000000000002</v>
      </c>
      <c r="T879" s="194">
        <f>S879*H879</f>
        <v>0.25877500000000003</v>
      </c>
      <c r="AR879" s="25" t="s">
        <v>159</v>
      </c>
      <c r="AT879" s="25" t="s">
        <v>154</v>
      </c>
      <c r="AU879" s="25" t="s">
        <v>89</v>
      </c>
      <c r="AY879" s="25" t="s">
        <v>152</v>
      </c>
      <c r="BE879" s="195">
        <f>IF(N879="základní",J879,0)</f>
        <v>0</v>
      </c>
      <c r="BF879" s="195">
        <f>IF(N879="snížená",J879,0)</f>
        <v>0</v>
      </c>
      <c r="BG879" s="195">
        <f>IF(N879="zákl. přenesená",J879,0)</f>
        <v>0</v>
      </c>
      <c r="BH879" s="195">
        <f>IF(N879="sníž. přenesená",J879,0)</f>
        <v>0</v>
      </c>
      <c r="BI879" s="195">
        <f>IF(N879="nulová",J879,0)</f>
        <v>0</v>
      </c>
      <c r="BJ879" s="25" t="s">
        <v>45</v>
      </c>
      <c r="BK879" s="195">
        <f>ROUND(I879*H879,2)</f>
        <v>0</v>
      </c>
      <c r="BL879" s="25" t="s">
        <v>159</v>
      </c>
      <c r="BM879" s="25" t="s">
        <v>1982</v>
      </c>
    </row>
    <row r="880" spans="2:65" s="12" customFormat="1">
      <c r="B880" s="200"/>
      <c r="D880" s="196" t="s">
        <v>163</v>
      </c>
      <c r="E880" s="201" t="s">
        <v>5</v>
      </c>
      <c r="F880" s="202" t="s">
        <v>1983</v>
      </c>
      <c r="H880" s="203" t="s">
        <v>5</v>
      </c>
      <c r="I880" s="204"/>
      <c r="L880" s="200"/>
      <c r="M880" s="205"/>
      <c r="N880" s="206"/>
      <c r="O880" s="206"/>
      <c r="P880" s="206"/>
      <c r="Q880" s="206"/>
      <c r="R880" s="206"/>
      <c r="S880" s="206"/>
      <c r="T880" s="207"/>
      <c r="AT880" s="203" t="s">
        <v>163</v>
      </c>
      <c r="AU880" s="203" t="s">
        <v>89</v>
      </c>
      <c r="AV880" s="12" t="s">
        <v>45</v>
      </c>
      <c r="AW880" s="12" t="s">
        <v>42</v>
      </c>
      <c r="AX880" s="12" t="s">
        <v>82</v>
      </c>
      <c r="AY880" s="203" t="s">
        <v>152</v>
      </c>
    </row>
    <row r="881" spans="2:65" s="12" customFormat="1">
      <c r="B881" s="200"/>
      <c r="D881" s="196" t="s">
        <v>163</v>
      </c>
      <c r="E881" s="201" t="s">
        <v>5</v>
      </c>
      <c r="F881" s="202" t="s">
        <v>1564</v>
      </c>
      <c r="H881" s="203" t="s">
        <v>5</v>
      </c>
      <c r="I881" s="204"/>
      <c r="L881" s="200"/>
      <c r="M881" s="205"/>
      <c r="N881" s="206"/>
      <c r="O881" s="206"/>
      <c r="P881" s="206"/>
      <c r="Q881" s="206"/>
      <c r="R881" s="206"/>
      <c r="S881" s="206"/>
      <c r="T881" s="207"/>
      <c r="AT881" s="203" t="s">
        <v>163</v>
      </c>
      <c r="AU881" s="203" t="s">
        <v>89</v>
      </c>
      <c r="AV881" s="12" t="s">
        <v>45</v>
      </c>
      <c r="AW881" s="12" t="s">
        <v>42</v>
      </c>
      <c r="AX881" s="12" t="s">
        <v>82</v>
      </c>
      <c r="AY881" s="203" t="s">
        <v>152</v>
      </c>
    </row>
    <row r="882" spans="2:65" s="13" customFormat="1">
      <c r="B882" s="208"/>
      <c r="D882" s="196" t="s">
        <v>163</v>
      </c>
      <c r="E882" s="209" t="s">
        <v>5</v>
      </c>
      <c r="F882" s="210" t="s">
        <v>1984</v>
      </c>
      <c r="H882" s="211">
        <v>3.798</v>
      </c>
      <c r="I882" s="212"/>
      <c r="L882" s="208"/>
      <c r="M882" s="213"/>
      <c r="N882" s="214"/>
      <c r="O882" s="214"/>
      <c r="P882" s="214"/>
      <c r="Q882" s="214"/>
      <c r="R882" s="214"/>
      <c r="S882" s="214"/>
      <c r="T882" s="215"/>
      <c r="AT882" s="209" t="s">
        <v>163</v>
      </c>
      <c r="AU882" s="209" t="s">
        <v>89</v>
      </c>
      <c r="AV882" s="13" t="s">
        <v>89</v>
      </c>
      <c r="AW882" s="13" t="s">
        <v>42</v>
      </c>
      <c r="AX882" s="13" t="s">
        <v>82</v>
      </c>
      <c r="AY882" s="209" t="s">
        <v>152</v>
      </c>
    </row>
    <row r="883" spans="2:65" s="13" customFormat="1">
      <c r="B883" s="208"/>
      <c r="D883" s="196" t="s">
        <v>163</v>
      </c>
      <c r="E883" s="209" t="s">
        <v>5</v>
      </c>
      <c r="F883" s="210" t="s">
        <v>1677</v>
      </c>
      <c r="H883" s="211">
        <v>-2.8570000000000002</v>
      </c>
      <c r="I883" s="212"/>
      <c r="L883" s="208"/>
      <c r="M883" s="213"/>
      <c r="N883" s="214"/>
      <c r="O883" s="214"/>
      <c r="P883" s="214"/>
      <c r="Q883" s="214"/>
      <c r="R883" s="214"/>
      <c r="S883" s="214"/>
      <c r="T883" s="215"/>
      <c r="AT883" s="209" t="s">
        <v>163</v>
      </c>
      <c r="AU883" s="209" t="s">
        <v>89</v>
      </c>
      <c r="AV883" s="13" t="s">
        <v>89</v>
      </c>
      <c r="AW883" s="13" t="s">
        <v>42</v>
      </c>
      <c r="AX883" s="13" t="s">
        <v>82</v>
      </c>
      <c r="AY883" s="209" t="s">
        <v>152</v>
      </c>
    </row>
    <row r="884" spans="2:65" s="15" customFormat="1">
      <c r="B884" s="224"/>
      <c r="D884" s="225" t="s">
        <v>163</v>
      </c>
      <c r="E884" s="226" t="s">
        <v>5</v>
      </c>
      <c r="F884" s="227" t="s">
        <v>170</v>
      </c>
      <c r="H884" s="228">
        <v>0.94099999999999995</v>
      </c>
      <c r="I884" s="229"/>
      <c r="L884" s="224"/>
      <c r="M884" s="230"/>
      <c r="N884" s="231"/>
      <c r="O884" s="231"/>
      <c r="P884" s="231"/>
      <c r="Q884" s="231"/>
      <c r="R884" s="231"/>
      <c r="S884" s="231"/>
      <c r="T884" s="232"/>
      <c r="AT884" s="233" t="s">
        <v>163</v>
      </c>
      <c r="AU884" s="233" t="s">
        <v>89</v>
      </c>
      <c r="AV884" s="15" t="s">
        <v>159</v>
      </c>
      <c r="AW884" s="15" t="s">
        <v>42</v>
      </c>
      <c r="AX884" s="15" t="s">
        <v>45</v>
      </c>
      <c r="AY884" s="233" t="s">
        <v>152</v>
      </c>
    </row>
    <row r="885" spans="2:65" s="1" customFormat="1" ht="31.5" customHeight="1">
      <c r="B885" s="183"/>
      <c r="C885" s="184" t="s">
        <v>613</v>
      </c>
      <c r="D885" s="184" t="s">
        <v>154</v>
      </c>
      <c r="E885" s="185" t="s">
        <v>507</v>
      </c>
      <c r="F885" s="186" t="s">
        <v>508</v>
      </c>
      <c r="G885" s="187" t="s">
        <v>247</v>
      </c>
      <c r="H885" s="188">
        <v>49.25</v>
      </c>
      <c r="I885" s="189"/>
      <c r="J885" s="190">
        <f>ROUND(I885*H885,2)</f>
        <v>0</v>
      </c>
      <c r="K885" s="186" t="s">
        <v>158</v>
      </c>
      <c r="L885" s="43"/>
      <c r="M885" s="191" t="s">
        <v>5</v>
      </c>
      <c r="N885" s="192" t="s">
        <v>53</v>
      </c>
      <c r="O885" s="44"/>
      <c r="P885" s="193">
        <f>O885*H885</f>
        <v>0</v>
      </c>
      <c r="Q885" s="193">
        <v>0</v>
      </c>
      <c r="R885" s="193">
        <f>Q885*H885</f>
        <v>0</v>
      </c>
      <c r="S885" s="193">
        <v>7.5999999999999998E-2</v>
      </c>
      <c r="T885" s="194">
        <f>S885*H885</f>
        <v>3.7429999999999999</v>
      </c>
      <c r="AR885" s="25" t="s">
        <v>159</v>
      </c>
      <c r="AT885" s="25" t="s">
        <v>154</v>
      </c>
      <c r="AU885" s="25" t="s">
        <v>89</v>
      </c>
      <c r="AY885" s="25" t="s">
        <v>152</v>
      </c>
      <c r="BE885" s="195">
        <f>IF(N885="základní",J885,0)</f>
        <v>0</v>
      </c>
      <c r="BF885" s="195">
        <f>IF(N885="snížená",J885,0)</f>
        <v>0</v>
      </c>
      <c r="BG885" s="195">
        <f>IF(N885="zákl. přenesená",J885,0)</f>
        <v>0</v>
      </c>
      <c r="BH885" s="195">
        <f>IF(N885="sníž. přenesená",J885,0)</f>
        <v>0</v>
      </c>
      <c r="BI885" s="195">
        <f>IF(N885="nulová",J885,0)</f>
        <v>0</v>
      </c>
      <c r="BJ885" s="25" t="s">
        <v>45</v>
      </c>
      <c r="BK885" s="195">
        <f>ROUND(I885*H885,2)</f>
        <v>0</v>
      </c>
      <c r="BL885" s="25" t="s">
        <v>159</v>
      </c>
      <c r="BM885" s="25" t="s">
        <v>1985</v>
      </c>
    </row>
    <row r="886" spans="2:65" s="1" customFormat="1" ht="40.5">
      <c r="B886" s="43"/>
      <c r="D886" s="196" t="s">
        <v>161</v>
      </c>
      <c r="F886" s="197" t="s">
        <v>510</v>
      </c>
      <c r="I886" s="198"/>
      <c r="L886" s="43"/>
      <c r="M886" s="199"/>
      <c r="N886" s="44"/>
      <c r="O886" s="44"/>
      <c r="P886" s="44"/>
      <c r="Q886" s="44"/>
      <c r="R886" s="44"/>
      <c r="S886" s="44"/>
      <c r="T886" s="72"/>
      <c r="AT886" s="25" t="s">
        <v>161</v>
      </c>
      <c r="AU886" s="25" t="s">
        <v>89</v>
      </c>
    </row>
    <row r="887" spans="2:65" s="13" customFormat="1">
      <c r="B887" s="208"/>
      <c r="D887" s="196" t="s">
        <v>163</v>
      </c>
      <c r="E887" s="209" t="s">
        <v>5</v>
      </c>
      <c r="F887" s="210" t="s">
        <v>1986</v>
      </c>
      <c r="H887" s="211">
        <v>16.547999999999998</v>
      </c>
      <c r="I887" s="212"/>
      <c r="L887" s="208"/>
      <c r="M887" s="213"/>
      <c r="N887" s="214"/>
      <c r="O887" s="214"/>
      <c r="P887" s="214"/>
      <c r="Q887" s="214"/>
      <c r="R887" s="214"/>
      <c r="S887" s="214"/>
      <c r="T887" s="215"/>
      <c r="AT887" s="209" t="s">
        <v>163</v>
      </c>
      <c r="AU887" s="209" t="s">
        <v>89</v>
      </c>
      <c r="AV887" s="13" t="s">
        <v>89</v>
      </c>
      <c r="AW887" s="13" t="s">
        <v>42</v>
      </c>
      <c r="AX887" s="13" t="s">
        <v>82</v>
      </c>
      <c r="AY887" s="209" t="s">
        <v>152</v>
      </c>
    </row>
    <row r="888" spans="2:65" s="13" customFormat="1">
      <c r="B888" s="208"/>
      <c r="D888" s="196" t="s">
        <v>163</v>
      </c>
      <c r="E888" s="209" t="s">
        <v>5</v>
      </c>
      <c r="F888" s="210" t="s">
        <v>1987</v>
      </c>
      <c r="H888" s="211">
        <v>22.064</v>
      </c>
      <c r="I888" s="212"/>
      <c r="L888" s="208"/>
      <c r="M888" s="213"/>
      <c r="N888" s="214"/>
      <c r="O888" s="214"/>
      <c r="P888" s="214"/>
      <c r="Q888" s="214"/>
      <c r="R888" s="214"/>
      <c r="S888" s="214"/>
      <c r="T888" s="215"/>
      <c r="AT888" s="209" t="s">
        <v>163</v>
      </c>
      <c r="AU888" s="209" t="s">
        <v>89</v>
      </c>
      <c r="AV888" s="13" t="s">
        <v>89</v>
      </c>
      <c r="AW888" s="13" t="s">
        <v>42</v>
      </c>
      <c r="AX888" s="13" t="s">
        <v>82</v>
      </c>
      <c r="AY888" s="209" t="s">
        <v>152</v>
      </c>
    </row>
    <row r="889" spans="2:65" s="13" customFormat="1">
      <c r="B889" s="208"/>
      <c r="D889" s="196" t="s">
        <v>163</v>
      </c>
      <c r="E889" s="209" t="s">
        <v>5</v>
      </c>
      <c r="F889" s="210" t="s">
        <v>1988</v>
      </c>
      <c r="H889" s="211">
        <v>10.638</v>
      </c>
      <c r="I889" s="212"/>
      <c r="L889" s="208"/>
      <c r="M889" s="213"/>
      <c r="N889" s="214"/>
      <c r="O889" s="214"/>
      <c r="P889" s="214"/>
      <c r="Q889" s="214"/>
      <c r="R889" s="214"/>
      <c r="S889" s="214"/>
      <c r="T889" s="215"/>
      <c r="AT889" s="209" t="s">
        <v>163</v>
      </c>
      <c r="AU889" s="209" t="s">
        <v>89</v>
      </c>
      <c r="AV889" s="13" t="s">
        <v>89</v>
      </c>
      <c r="AW889" s="13" t="s">
        <v>42</v>
      </c>
      <c r="AX889" s="13" t="s">
        <v>82</v>
      </c>
      <c r="AY889" s="209" t="s">
        <v>152</v>
      </c>
    </row>
    <row r="890" spans="2:65" s="15" customFormat="1">
      <c r="B890" s="224"/>
      <c r="D890" s="225" t="s">
        <v>163</v>
      </c>
      <c r="E890" s="226" t="s">
        <v>5</v>
      </c>
      <c r="F890" s="227" t="s">
        <v>170</v>
      </c>
      <c r="H890" s="228">
        <v>49.25</v>
      </c>
      <c r="I890" s="229"/>
      <c r="L890" s="224"/>
      <c r="M890" s="230"/>
      <c r="N890" s="231"/>
      <c r="O890" s="231"/>
      <c r="P890" s="231"/>
      <c r="Q890" s="231"/>
      <c r="R890" s="231"/>
      <c r="S890" s="231"/>
      <c r="T890" s="232"/>
      <c r="AT890" s="233" t="s">
        <v>163</v>
      </c>
      <c r="AU890" s="233" t="s">
        <v>89</v>
      </c>
      <c r="AV890" s="15" t="s">
        <v>159</v>
      </c>
      <c r="AW890" s="15" t="s">
        <v>42</v>
      </c>
      <c r="AX890" s="15" t="s">
        <v>45</v>
      </c>
      <c r="AY890" s="233" t="s">
        <v>152</v>
      </c>
    </row>
    <row r="891" spans="2:65" s="1" customFormat="1" ht="31.5" customHeight="1">
      <c r="B891" s="183"/>
      <c r="C891" s="184" t="s">
        <v>618</v>
      </c>
      <c r="D891" s="184" t="s">
        <v>154</v>
      </c>
      <c r="E891" s="185" t="s">
        <v>1989</v>
      </c>
      <c r="F891" s="186" t="s">
        <v>1990</v>
      </c>
      <c r="G891" s="187" t="s">
        <v>247</v>
      </c>
      <c r="H891" s="188">
        <v>11.426</v>
      </c>
      <c r="I891" s="189"/>
      <c r="J891" s="190">
        <f>ROUND(I891*H891,2)</f>
        <v>0</v>
      </c>
      <c r="K891" s="186" t="s">
        <v>158</v>
      </c>
      <c r="L891" s="43"/>
      <c r="M891" s="191" t="s">
        <v>5</v>
      </c>
      <c r="N891" s="192" t="s">
        <v>53</v>
      </c>
      <c r="O891" s="44"/>
      <c r="P891" s="193">
        <f>O891*H891</f>
        <v>0</v>
      </c>
      <c r="Q891" s="193">
        <v>0</v>
      </c>
      <c r="R891" s="193">
        <f>Q891*H891</f>
        <v>0</v>
      </c>
      <c r="S891" s="193">
        <v>6.3E-2</v>
      </c>
      <c r="T891" s="194">
        <f>S891*H891</f>
        <v>0.71983799999999998</v>
      </c>
      <c r="AR891" s="25" t="s">
        <v>159</v>
      </c>
      <c r="AT891" s="25" t="s">
        <v>154</v>
      </c>
      <c r="AU891" s="25" t="s">
        <v>89</v>
      </c>
      <c r="AY891" s="25" t="s">
        <v>152</v>
      </c>
      <c r="BE891" s="195">
        <f>IF(N891="základní",J891,0)</f>
        <v>0</v>
      </c>
      <c r="BF891" s="195">
        <f>IF(N891="snížená",J891,0)</f>
        <v>0</v>
      </c>
      <c r="BG891" s="195">
        <f>IF(N891="zákl. přenesená",J891,0)</f>
        <v>0</v>
      </c>
      <c r="BH891" s="195">
        <f>IF(N891="sníž. přenesená",J891,0)</f>
        <v>0</v>
      </c>
      <c r="BI891" s="195">
        <f>IF(N891="nulová",J891,0)</f>
        <v>0</v>
      </c>
      <c r="BJ891" s="25" t="s">
        <v>45</v>
      </c>
      <c r="BK891" s="195">
        <f>ROUND(I891*H891,2)</f>
        <v>0</v>
      </c>
      <c r="BL891" s="25" t="s">
        <v>159</v>
      </c>
      <c r="BM891" s="25" t="s">
        <v>1991</v>
      </c>
    </row>
    <row r="892" spans="2:65" s="1" customFormat="1" ht="40.5">
      <c r="B892" s="43"/>
      <c r="D892" s="196" t="s">
        <v>161</v>
      </c>
      <c r="F892" s="197" t="s">
        <v>510</v>
      </c>
      <c r="I892" s="198"/>
      <c r="L892" s="43"/>
      <c r="M892" s="199"/>
      <c r="N892" s="44"/>
      <c r="O892" s="44"/>
      <c r="P892" s="44"/>
      <c r="Q892" s="44"/>
      <c r="R892" s="44"/>
      <c r="S892" s="44"/>
      <c r="T892" s="72"/>
      <c r="AT892" s="25" t="s">
        <v>161</v>
      </c>
      <c r="AU892" s="25" t="s">
        <v>89</v>
      </c>
    </row>
    <row r="893" spans="2:65" s="13" customFormat="1">
      <c r="B893" s="208"/>
      <c r="D893" s="196" t="s">
        <v>163</v>
      </c>
      <c r="E893" s="209" t="s">
        <v>5</v>
      </c>
      <c r="F893" s="210" t="s">
        <v>1992</v>
      </c>
      <c r="H893" s="211">
        <v>11.426</v>
      </c>
      <c r="I893" s="212"/>
      <c r="L893" s="208"/>
      <c r="M893" s="213"/>
      <c r="N893" s="214"/>
      <c r="O893" s="214"/>
      <c r="P893" s="214"/>
      <c r="Q893" s="214"/>
      <c r="R893" s="214"/>
      <c r="S893" s="214"/>
      <c r="T893" s="215"/>
      <c r="AT893" s="209" t="s">
        <v>163</v>
      </c>
      <c r="AU893" s="209" t="s">
        <v>89</v>
      </c>
      <c r="AV893" s="13" t="s">
        <v>89</v>
      </c>
      <c r="AW893" s="13" t="s">
        <v>42</v>
      </c>
      <c r="AX893" s="13" t="s">
        <v>82</v>
      </c>
      <c r="AY893" s="209" t="s">
        <v>152</v>
      </c>
    </row>
    <row r="894" spans="2:65" s="15" customFormat="1">
      <c r="B894" s="224"/>
      <c r="D894" s="225" t="s">
        <v>163</v>
      </c>
      <c r="E894" s="226" t="s">
        <v>5</v>
      </c>
      <c r="F894" s="227" t="s">
        <v>170</v>
      </c>
      <c r="H894" s="228">
        <v>11.426</v>
      </c>
      <c r="I894" s="229"/>
      <c r="L894" s="224"/>
      <c r="M894" s="230"/>
      <c r="N894" s="231"/>
      <c r="O894" s="231"/>
      <c r="P894" s="231"/>
      <c r="Q894" s="231"/>
      <c r="R894" s="231"/>
      <c r="S894" s="231"/>
      <c r="T894" s="232"/>
      <c r="AT894" s="233" t="s">
        <v>163</v>
      </c>
      <c r="AU894" s="233" t="s">
        <v>89</v>
      </c>
      <c r="AV894" s="15" t="s">
        <v>159</v>
      </c>
      <c r="AW894" s="15" t="s">
        <v>42</v>
      </c>
      <c r="AX894" s="15" t="s">
        <v>45</v>
      </c>
      <c r="AY894" s="233" t="s">
        <v>152</v>
      </c>
    </row>
    <row r="895" spans="2:65" s="1" customFormat="1" ht="31.5" customHeight="1">
      <c r="B895" s="183"/>
      <c r="C895" s="184" t="s">
        <v>624</v>
      </c>
      <c r="D895" s="184" t="s">
        <v>154</v>
      </c>
      <c r="E895" s="185" t="s">
        <v>1993</v>
      </c>
      <c r="F895" s="186" t="s">
        <v>1994</v>
      </c>
      <c r="G895" s="187" t="s">
        <v>247</v>
      </c>
      <c r="H895" s="188">
        <v>33.488</v>
      </c>
      <c r="I895" s="189"/>
      <c r="J895" s="190">
        <f>ROUND(I895*H895,2)</f>
        <v>0</v>
      </c>
      <c r="K895" s="186" t="s">
        <v>158</v>
      </c>
      <c r="L895" s="43"/>
      <c r="M895" s="191" t="s">
        <v>5</v>
      </c>
      <c r="N895" s="192" t="s">
        <v>53</v>
      </c>
      <c r="O895" s="44"/>
      <c r="P895" s="193">
        <f>O895*H895</f>
        <v>0</v>
      </c>
      <c r="Q895" s="193">
        <v>0</v>
      </c>
      <c r="R895" s="193">
        <f>Q895*H895</f>
        <v>0</v>
      </c>
      <c r="S895" s="193">
        <v>2.5000000000000001E-2</v>
      </c>
      <c r="T895" s="194">
        <f>S895*H895</f>
        <v>0.83720000000000006</v>
      </c>
      <c r="AR895" s="25" t="s">
        <v>159</v>
      </c>
      <c r="AT895" s="25" t="s">
        <v>154</v>
      </c>
      <c r="AU895" s="25" t="s">
        <v>89</v>
      </c>
      <c r="AY895" s="25" t="s">
        <v>152</v>
      </c>
      <c r="BE895" s="195">
        <f>IF(N895="základní",J895,0)</f>
        <v>0</v>
      </c>
      <c r="BF895" s="195">
        <f>IF(N895="snížená",J895,0)</f>
        <v>0</v>
      </c>
      <c r="BG895" s="195">
        <f>IF(N895="zákl. přenesená",J895,0)</f>
        <v>0</v>
      </c>
      <c r="BH895" s="195">
        <f>IF(N895="sníž. přenesená",J895,0)</f>
        <v>0</v>
      </c>
      <c r="BI895" s="195">
        <f>IF(N895="nulová",J895,0)</f>
        <v>0</v>
      </c>
      <c r="BJ895" s="25" t="s">
        <v>45</v>
      </c>
      <c r="BK895" s="195">
        <f>ROUND(I895*H895,2)</f>
        <v>0</v>
      </c>
      <c r="BL895" s="25" t="s">
        <v>159</v>
      </c>
      <c r="BM895" s="25" t="s">
        <v>1995</v>
      </c>
    </row>
    <row r="896" spans="2:65" s="1" customFormat="1" ht="40.5">
      <c r="B896" s="43"/>
      <c r="D896" s="196" t="s">
        <v>161</v>
      </c>
      <c r="F896" s="197" t="s">
        <v>510</v>
      </c>
      <c r="I896" s="198"/>
      <c r="L896" s="43"/>
      <c r="M896" s="199"/>
      <c r="N896" s="44"/>
      <c r="O896" s="44"/>
      <c r="P896" s="44"/>
      <c r="Q896" s="44"/>
      <c r="R896" s="44"/>
      <c r="S896" s="44"/>
      <c r="T896" s="72"/>
      <c r="AT896" s="25" t="s">
        <v>161</v>
      </c>
      <c r="AU896" s="25" t="s">
        <v>89</v>
      </c>
    </row>
    <row r="897" spans="2:65" s="12" customFormat="1">
      <c r="B897" s="200"/>
      <c r="D897" s="196" t="s">
        <v>163</v>
      </c>
      <c r="E897" s="201" t="s">
        <v>5</v>
      </c>
      <c r="F897" s="202" t="s">
        <v>540</v>
      </c>
      <c r="H897" s="203" t="s">
        <v>5</v>
      </c>
      <c r="I897" s="204"/>
      <c r="L897" s="200"/>
      <c r="M897" s="205"/>
      <c r="N897" s="206"/>
      <c r="O897" s="206"/>
      <c r="P897" s="206"/>
      <c r="Q897" s="206"/>
      <c r="R897" s="206"/>
      <c r="S897" s="206"/>
      <c r="T897" s="207"/>
      <c r="AT897" s="203" t="s">
        <v>163</v>
      </c>
      <c r="AU897" s="203" t="s">
        <v>89</v>
      </c>
      <c r="AV897" s="12" t="s">
        <v>45</v>
      </c>
      <c r="AW897" s="12" t="s">
        <v>42</v>
      </c>
      <c r="AX897" s="12" t="s">
        <v>82</v>
      </c>
      <c r="AY897" s="203" t="s">
        <v>152</v>
      </c>
    </row>
    <row r="898" spans="2:65" s="12" customFormat="1">
      <c r="B898" s="200"/>
      <c r="D898" s="196" t="s">
        <v>163</v>
      </c>
      <c r="E898" s="201" t="s">
        <v>5</v>
      </c>
      <c r="F898" s="202" t="s">
        <v>1996</v>
      </c>
      <c r="H898" s="203" t="s">
        <v>5</v>
      </c>
      <c r="I898" s="204"/>
      <c r="L898" s="200"/>
      <c r="M898" s="205"/>
      <c r="N898" s="206"/>
      <c r="O898" s="206"/>
      <c r="P898" s="206"/>
      <c r="Q898" s="206"/>
      <c r="R898" s="206"/>
      <c r="S898" s="206"/>
      <c r="T898" s="207"/>
      <c r="AT898" s="203" t="s">
        <v>163</v>
      </c>
      <c r="AU898" s="203" t="s">
        <v>89</v>
      </c>
      <c r="AV898" s="12" t="s">
        <v>45</v>
      </c>
      <c r="AW898" s="12" t="s">
        <v>42</v>
      </c>
      <c r="AX898" s="12" t="s">
        <v>82</v>
      </c>
      <c r="AY898" s="203" t="s">
        <v>152</v>
      </c>
    </row>
    <row r="899" spans="2:65" s="13" customFormat="1">
      <c r="B899" s="208"/>
      <c r="D899" s="196" t="s">
        <v>163</v>
      </c>
      <c r="E899" s="209" t="s">
        <v>5</v>
      </c>
      <c r="F899" s="210" t="s">
        <v>1997</v>
      </c>
      <c r="H899" s="211">
        <v>33.488</v>
      </c>
      <c r="I899" s="212"/>
      <c r="L899" s="208"/>
      <c r="M899" s="213"/>
      <c r="N899" s="214"/>
      <c r="O899" s="214"/>
      <c r="P899" s="214"/>
      <c r="Q899" s="214"/>
      <c r="R899" s="214"/>
      <c r="S899" s="214"/>
      <c r="T899" s="215"/>
      <c r="AT899" s="209" t="s">
        <v>163</v>
      </c>
      <c r="AU899" s="209" t="s">
        <v>89</v>
      </c>
      <c r="AV899" s="13" t="s">
        <v>89</v>
      </c>
      <c r="AW899" s="13" t="s">
        <v>42</v>
      </c>
      <c r="AX899" s="13" t="s">
        <v>82</v>
      </c>
      <c r="AY899" s="209" t="s">
        <v>152</v>
      </c>
    </row>
    <row r="900" spans="2:65" s="15" customFormat="1">
      <c r="B900" s="224"/>
      <c r="D900" s="225" t="s">
        <v>163</v>
      </c>
      <c r="E900" s="226" t="s">
        <v>5</v>
      </c>
      <c r="F900" s="227" t="s">
        <v>170</v>
      </c>
      <c r="H900" s="228">
        <v>33.488</v>
      </c>
      <c r="I900" s="229"/>
      <c r="L900" s="224"/>
      <c r="M900" s="230"/>
      <c r="N900" s="231"/>
      <c r="O900" s="231"/>
      <c r="P900" s="231"/>
      <c r="Q900" s="231"/>
      <c r="R900" s="231"/>
      <c r="S900" s="231"/>
      <c r="T900" s="232"/>
      <c r="AT900" s="233" t="s">
        <v>163</v>
      </c>
      <c r="AU900" s="233" t="s">
        <v>89</v>
      </c>
      <c r="AV900" s="15" t="s">
        <v>159</v>
      </c>
      <c r="AW900" s="15" t="s">
        <v>42</v>
      </c>
      <c r="AX900" s="15" t="s">
        <v>45</v>
      </c>
      <c r="AY900" s="233" t="s">
        <v>152</v>
      </c>
    </row>
    <row r="901" spans="2:65" s="1" customFormat="1" ht="22.5" customHeight="1">
      <c r="B901" s="183"/>
      <c r="C901" s="184" t="s">
        <v>633</v>
      </c>
      <c r="D901" s="184" t="s">
        <v>154</v>
      </c>
      <c r="E901" s="185" t="s">
        <v>1998</v>
      </c>
      <c r="F901" s="186" t="s">
        <v>1999</v>
      </c>
      <c r="G901" s="187" t="s">
        <v>247</v>
      </c>
      <c r="H901" s="188">
        <v>1472.1859999999999</v>
      </c>
      <c r="I901" s="189"/>
      <c r="J901" s="190">
        <f>ROUND(I901*H901,2)</f>
        <v>0</v>
      </c>
      <c r="K901" s="186" t="s">
        <v>158</v>
      </c>
      <c r="L901" s="43"/>
      <c r="M901" s="191" t="s">
        <v>5</v>
      </c>
      <c r="N901" s="192" t="s">
        <v>53</v>
      </c>
      <c r="O901" s="44"/>
      <c r="P901" s="193">
        <f>O901*H901</f>
        <v>0</v>
      </c>
      <c r="Q901" s="193">
        <v>0</v>
      </c>
      <c r="R901" s="193">
        <f>Q901*H901</f>
        <v>0</v>
      </c>
      <c r="S901" s="193">
        <v>6.0999999999999999E-2</v>
      </c>
      <c r="T901" s="194">
        <f>S901*H901</f>
        <v>89.803345999999991</v>
      </c>
      <c r="AR901" s="25" t="s">
        <v>159</v>
      </c>
      <c r="AT901" s="25" t="s">
        <v>154</v>
      </c>
      <c r="AU901" s="25" t="s">
        <v>89</v>
      </c>
      <c r="AY901" s="25" t="s">
        <v>152</v>
      </c>
      <c r="BE901" s="195">
        <f>IF(N901="základní",J901,0)</f>
        <v>0</v>
      </c>
      <c r="BF901" s="195">
        <f>IF(N901="snížená",J901,0)</f>
        <v>0</v>
      </c>
      <c r="BG901" s="195">
        <f>IF(N901="zákl. přenesená",J901,0)</f>
        <v>0</v>
      </c>
      <c r="BH901" s="195">
        <f>IF(N901="sníž. přenesená",J901,0)</f>
        <v>0</v>
      </c>
      <c r="BI901" s="195">
        <f>IF(N901="nulová",J901,0)</f>
        <v>0</v>
      </c>
      <c r="BJ901" s="25" t="s">
        <v>45</v>
      </c>
      <c r="BK901" s="195">
        <f>ROUND(I901*H901,2)</f>
        <v>0</v>
      </c>
      <c r="BL901" s="25" t="s">
        <v>159</v>
      </c>
      <c r="BM901" s="25" t="s">
        <v>2000</v>
      </c>
    </row>
    <row r="902" spans="2:65" s="12" customFormat="1">
      <c r="B902" s="200"/>
      <c r="D902" s="196" t="s">
        <v>163</v>
      </c>
      <c r="E902" s="201" t="s">
        <v>5</v>
      </c>
      <c r="F902" s="202" t="s">
        <v>540</v>
      </c>
      <c r="H902" s="203" t="s">
        <v>5</v>
      </c>
      <c r="I902" s="204"/>
      <c r="L902" s="200"/>
      <c r="M902" s="205"/>
      <c r="N902" s="206"/>
      <c r="O902" s="206"/>
      <c r="P902" s="206"/>
      <c r="Q902" s="206"/>
      <c r="R902" s="206"/>
      <c r="S902" s="206"/>
      <c r="T902" s="207"/>
      <c r="AT902" s="203" t="s">
        <v>163</v>
      </c>
      <c r="AU902" s="203" t="s">
        <v>89</v>
      </c>
      <c r="AV902" s="12" t="s">
        <v>45</v>
      </c>
      <c r="AW902" s="12" t="s">
        <v>42</v>
      </c>
      <c r="AX902" s="12" t="s">
        <v>82</v>
      </c>
      <c r="AY902" s="203" t="s">
        <v>152</v>
      </c>
    </row>
    <row r="903" spans="2:65" s="12" customFormat="1">
      <c r="B903" s="200"/>
      <c r="D903" s="196" t="s">
        <v>163</v>
      </c>
      <c r="E903" s="201" t="s">
        <v>5</v>
      </c>
      <c r="F903" s="202" t="s">
        <v>2001</v>
      </c>
      <c r="H903" s="203" t="s">
        <v>5</v>
      </c>
      <c r="I903" s="204"/>
      <c r="L903" s="200"/>
      <c r="M903" s="205"/>
      <c r="N903" s="206"/>
      <c r="O903" s="206"/>
      <c r="P903" s="206"/>
      <c r="Q903" s="206"/>
      <c r="R903" s="206"/>
      <c r="S903" s="206"/>
      <c r="T903" s="207"/>
      <c r="AT903" s="203" t="s">
        <v>163</v>
      </c>
      <c r="AU903" s="203" t="s">
        <v>89</v>
      </c>
      <c r="AV903" s="12" t="s">
        <v>45</v>
      </c>
      <c r="AW903" s="12" t="s">
        <v>42</v>
      </c>
      <c r="AX903" s="12" t="s">
        <v>82</v>
      </c>
      <c r="AY903" s="203" t="s">
        <v>152</v>
      </c>
    </row>
    <row r="904" spans="2:65" s="12" customFormat="1">
      <c r="B904" s="200"/>
      <c r="D904" s="196" t="s">
        <v>163</v>
      </c>
      <c r="E904" s="201" t="s">
        <v>5</v>
      </c>
      <c r="F904" s="202" t="s">
        <v>1674</v>
      </c>
      <c r="H904" s="203" t="s">
        <v>5</v>
      </c>
      <c r="I904" s="204"/>
      <c r="L904" s="200"/>
      <c r="M904" s="205"/>
      <c r="N904" s="206"/>
      <c r="O904" s="206"/>
      <c r="P904" s="206"/>
      <c r="Q904" s="206"/>
      <c r="R904" s="206"/>
      <c r="S904" s="206"/>
      <c r="T904" s="207"/>
      <c r="AT904" s="203" t="s">
        <v>163</v>
      </c>
      <c r="AU904" s="203" t="s">
        <v>89</v>
      </c>
      <c r="AV904" s="12" t="s">
        <v>45</v>
      </c>
      <c r="AW904" s="12" t="s">
        <v>42</v>
      </c>
      <c r="AX904" s="12" t="s">
        <v>82</v>
      </c>
      <c r="AY904" s="203" t="s">
        <v>152</v>
      </c>
    </row>
    <row r="905" spans="2:65" s="13" customFormat="1" ht="27">
      <c r="B905" s="208"/>
      <c r="D905" s="196" t="s">
        <v>163</v>
      </c>
      <c r="E905" s="209" t="s">
        <v>5</v>
      </c>
      <c r="F905" s="210" t="s">
        <v>1675</v>
      </c>
      <c r="H905" s="211">
        <v>136.87700000000001</v>
      </c>
      <c r="I905" s="212"/>
      <c r="L905" s="208"/>
      <c r="M905" s="213"/>
      <c r="N905" s="214"/>
      <c r="O905" s="214"/>
      <c r="P905" s="214"/>
      <c r="Q905" s="214"/>
      <c r="R905" s="214"/>
      <c r="S905" s="214"/>
      <c r="T905" s="215"/>
      <c r="AT905" s="209" t="s">
        <v>163</v>
      </c>
      <c r="AU905" s="209" t="s">
        <v>89</v>
      </c>
      <c r="AV905" s="13" t="s">
        <v>89</v>
      </c>
      <c r="AW905" s="13" t="s">
        <v>42</v>
      </c>
      <c r="AX905" s="13" t="s">
        <v>82</v>
      </c>
      <c r="AY905" s="209" t="s">
        <v>152</v>
      </c>
    </row>
    <row r="906" spans="2:65" s="13" customFormat="1">
      <c r="B906" s="208"/>
      <c r="D906" s="196" t="s">
        <v>163</v>
      </c>
      <c r="E906" s="209" t="s">
        <v>5</v>
      </c>
      <c r="F906" s="210" t="s">
        <v>1676</v>
      </c>
      <c r="H906" s="211">
        <v>-11.032</v>
      </c>
      <c r="I906" s="212"/>
      <c r="L906" s="208"/>
      <c r="M906" s="213"/>
      <c r="N906" s="214"/>
      <c r="O906" s="214"/>
      <c r="P906" s="214"/>
      <c r="Q906" s="214"/>
      <c r="R906" s="214"/>
      <c r="S906" s="214"/>
      <c r="T906" s="215"/>
      <c r="AT906" s="209" t="s">
        <v>163</v>
      </c>
      <c r="AU906" s="209" t="s">
        <v>89</v>
      </c>
      <c r="AV906" s="13" t="s">
        <v>89</v>
      </c>
      <c r="AW906" s="13" t="s">
        <v>42</v>
      </c>
      <c r="AX906" s="13" t="s">
        <v>82</v>
      </c>
      <c r="AY906" s="209" t="s">
        <v>152</v>
      </c>
    </row>
    <row r="907" spans="2:65" s="13" customFormat="1">
      <c r="B907" s="208"/>
      <c r="D907" s="196" t="s">
        <v>163</v>
      </c>
      <c r="E907" s="209" t="s">
        <v>5</v>
      </c>
      <c r="F907" s="210" t="s">
        <v>1677</v>
      </c>
      <c r="H907" s="211">
        <v>-2.8570000000000002</v>
      </c>
      <c r="I907" s="212"/>
      <c r="L907" s="208"/>
      <c r="M907" s="213"/>
      <c r="N907" s="214"/>
      <c r="O907" s="214"/>
      <c r="P907" s="214"/>
      <c r="Q907" s="214"/>
      <c r="R907" s="214"/>
      <c r="S907" s="214"/>
      <c r="T907" s="215"/>
      <c r="AT907" s="209" t="s">
        <v>163</v>
      </c>
      <c r="AU907" s="209" t="s">
        <v>89</v>
      </c>
      <c r="AV907" s="13" t="s">
        <v>89</v>
      </c>
      <c r="AW907" s="13" t="s">
        <v>42</v>
      </c>
      <c r="AX907" s="13" t="s">
        <v>82</v>
      </c>
      <c r="AY907" s="209" t="s">
        <v>152</v>
      </c>
    </row>
    <row r="908" spans="2:65" s="12" customFormat="1">
      <c r="B908" s="200"/>
      <c r="D908" s="196" t="s">
        <v>163</v>
      </c>
      <c r="E908" s="201" t="s">
        <v>5</v>
      </c>
      <c r="F908" s="202" t="s">
        <v>1678</v>
      </c>
      <c r="H908" s="203" t="s">
        <v>5</v>
      </c>
      <c r="I908" s="204"/>
      <c r="L908" s="200"/>
      <c r="M908" s="205"/>
      <c r="N908" s="206"/>
      <c r="O908" s="206"/>
      <c r="P908" s="206"/>
      <c r="Q908" s="206"/>
      <c r="R908" s="206"/>
      <c r="S908" s="206"/>
      <c r="T908" s="207"/>
      <c r="AT908" s="203" t="s">
        <v>163</v>
      </c>
      <c r="AU908" s="203" t="s">
        <v>89</v>
      </c>
      <c r="AV908" s="12" t="s">
        <v>45</v>
      </c>
      <c r="AW908" s="12" t="s">
        <v>42</v>
      </c>
      <c r="AX908" s="12" t="s">
        <v>82</v>
      </c>
      <c r="AY908" s="203" t="s">
        <v>152</v>
      </c>
    </row>
    <row r="909" spans="2:65" s="13" customFormat="1">
      <c r="B909" s="208"/>
      <c r="D909" s="196" t="s">
        <v>163</v>
      </c>
      <c r="E909" s="209" t="s">
        <v>5</v>
      </c>
      <c r="F909" s="210" t="s">
        <v>1679</v>
      </c>
      <c r="H909" s="211">
        <v>59.52</v>
      </c>
      <c r="I909" s="212"/>
      <c r="L909" s="208"/>
      <c r="M909" s="213"/>
      <c r="N909" s="214"/>
      <c r="O909" s="214"/>
      <c r="P909" s="214"/>
      <c r="Q909" s="214"/>
      <c r="R909" s="214"/>
      <c r="S909" s="214"/>
      <c r="T909" s="215"/>
      <c r="AT909" s="209" t="s">
        <v>163</v>
      </c>
      <c r="AU909" s="209" t="s">
        <v>89</v>
      </c>
      <c r="AV909" s="13" t="s">
        <v>89</v>
      </c>
      <c r="AW909" s="13" t="s">
        <v>42</v>
      </c>
      <c r="AX909" s="13" t="s">
        <v>82</v>
      </c>
      <c r="AY909" s="209" t="s">
        <v>152</v>
      </c>
    </row>
    <row r="910" spans="2:65" s="13" customFormat="1">
      <c r="B910" s="208"/>
      <c r="D910" s="196" t="s">
        <v>163</v>
      </c>
      <c r="E910" s="209" t="s">
        <v>5</v>
      </c>
      <c r="F910" s="210" t="s">
        <v>1680</v>
      </c>
      <c r="H910" s="211">
        <v>-1.379</v>
      </c>
      <c r="I910" s="212"/>
      <c r="L910" s="208"/>
      <c r="M910" s="213"/>
      <c r="N910" s="214"/>
      <c r="O910" s="214"/>
      <c r="P910" s="214"/>
      <c r="Q910" s="214"/>
      <c r="R910" s="214"/>
      <c r="S910" s="214"/>
      <c r="T910" s="215"/>
      <c r="AT910" s="209" t="s">
        <v>163</v>
      </c>
      <c r="AU910" s="209" t="s">
        <v>89</v>
      </c>
      <c r="AV910" s="13" t="s">
        <v>89</v>
      </c>
      <c r="AW910" s="13" t="s">
        <v>42</v>
      </c>
      <c r="AX910" s="13" t="s">
        <v>82</v>
      </c>
      <c r="AY910" s="209" t="s">
        <v>152</v>
      </c>
    </row>
    <row r="911" spans="2:65" s="13" customFormat="1">
      <c r="B911" s="208"/>
      <c r="D911" s="196" t="s">
        <v>163</v>
      </c>
      <c r="E911" s="209" t="s">
        <v>5</v>
      </c>
      <c r="F911" s="210" t="s">
        <v>1681</v>
      </c>
      <c r="H911" s="211">
        <v>-3.1520000000000001</v>
      </c>
      <c r="I911" s="212"/>
      <c r="L911" s="208"/>
      <c r="M911" s="213"/>
      <c r="N911" s="214"/>
      <c r="O911" s="214"/>
      <c r="P911" s="214"/>
      <c r="Q911" s="214"/>
      <c r="R911" s="214"/>
      <c r="S911" s="214"/>
      <c r="T911" s="215"/>
      <c r="AT911" s="209" t="s">
        <v>163</v>
      </c>
      <c r="AU911" s="209" t="s">
        <v>89</v>
      </c>
      <c r="AV911" s="13" t="s">
        <v>89</v>
      </c>
      <c r="AW911" s="13" t="s">
        <v>42</v>
      </c>
      <c r="AX911" s="13" t="s">
        <v>82</v>
      </c>
      <c r="AY911" s="209" t="s">
        <v>152</v>
      </c>
    </row>
    <row r="912" spans="2:65" s="12" customFormat="1">
      <c r="B912" s="200"/>
      <c r="D912" s="196" t="s">
        <v>163</v>
      </c>
      <c r="E912" s="201" t="s">
        <v>5</v>
      </c>
      <c r="F912" s="202" t="s">
        <v>1682</v>
      </c>
      <c r="H912" s="203" t="s">
        <v>5</v>
      </c>
      <c r="I912" s="204"/>
      <c r="L912" s="200"/>
      <c r="M912" s="205"/>
      <c r="N912" s="206"/>
      <c r="O912" s="206"/>
      <c r="P912" s="206"/>
      <c r="Q912" s="206"/>
      <c r="R912" s="206"/>
      <c r="S912" s="206"/>
      <c r="T912" s="207"/>
      <c r="AT912" s="203" t="s">
        <v>163</v>
      </c>
      <c r="AU912" s="203" t="s">
        <v>89</v>
      </c>
      <c r="AV912" s="12" t="s">
        <v>45</v>
      </c>
      <c r="AW912" s="12" t="s">
        <v>42</v>
      </c>
      <c r="AX912" s="12" t="s">
        <v>82</v>
      </c>
      <c r="AY912" s="203" t="s">
        <v>152</v>
      </c>
    </row>
    <row r="913" spans="2:51" s="13" customFormat="1">
      <c r="B913" s="208"/>
      <c r="D913" s="196" t="s">
        <v>163</v>
      </c>
      <c r="E913" s="209" t="s">
        <v>5</v>
      </c>
      <c r="F913" s="210" t="s">
        <v>1683</v>
      </c>
      <c r="H913" s="211">
        <v>60.14</v>
      </c>
      <c r="I913" s="212"/>
      <c r="L913" s="208"/>
      <c r="M913" s="213"/>
      <c r="N913" s="214"/>
      <c r="O913" s="214"/>
      <c r="P913" s="214"/>
      <c r="Q913" s="214"/>
      <c r="R913" s="214"/>
      <c r="S913" s="214"/>
      <c r="T913" s="215"/>
      <c r="AT913" s="209" t="s">
        <v>163</v>
      </c>
      <c r="AU913" s="209" t="s">
        <v>89</v>
      </c>
      <c r="AV913" s="13" t="s">
        <v>89</v>
      </c>
      <c r="AW913" s="13" t="s">
        <v>42</v>
      </c>
      <c r="AX913" s="13" t="s">
        <v>82</v>
      </c>
      <c r="AY913" s="209" t="s">
        <v>152</v>
      </c>
    </row>
    <row r="914" spans="2:51" s="13" customFormat="1">
      <c r="B914" s="208"/>
      <c r="D914" s="196" t="s">
        <v>163</v>
      </c>
      <c r="E914" s="209" t="s">
        <v>5</v>
      </c>
      <c r="F914" s="210" t="s">
        <v>1684</v>
      </c>
      <c r="H914" s="211">
        <v>-6.8949999999999996</v>
      </c>
      <c r="I914" s="212"/>
      <c r="L914" s="208"/>
      <c r="M914" s="213"/>
      <c r="N914" s="214"/>
      <c r="O914" s="214"/>
      <c r="P914" s="214"/>
      <c r="Q914" s="214"/>
      <c r="R914" s="214"/>
      <c r="S914" s="214"/>
      <c r="T914" s="215"/>
      <c r="AT914" s="209" t="s">
        <v>163</v>
      </c>
      <c r="AU914" s="209" t="s">
        <v>89</v>
      </c>
      <c r="AV914" s="13" t="s">
        <v>89</v>
      </c>
      <c r="AW914" s="13" t="s">
        <v>42</v>
      </c>
      <c r="AX914" s="13" t="s">
        <v>82</v>
      </c>
      <c r="AY914" s="209" t="s">
        <v>152</v>
      </c>
    </row>
    <row r="915" spans="2:51" s="12" customFormat="1">
      <c r="B915" s="200"/>
      <c r="D915" s="196" t="s">
        <v>163</v>
      </c>
      <c r="E915" s="201" t="s">
        <v>5</v>
      </c>
      <c r="F915" s="202" t="s">
        <v>1685</v>
      </c>
      <c r="H915" s="203" t="s">
        <v>5</v>
      </c>
      <c r="I915" s="204"/>
      <c r="L915" s="200"/>
      <c r="M915" s="205"/>
      <c r="N915" s="206"/>
      <c r="O915" s="206"/>
      <c r="P915" s="206"/>
      <c r="Q915" s="206"/>
      <c r="R915" s="206"/>
      <c r="S915" s="206"/>
      <c r="T915" s="207"/>
      <c r="AT915" s="203" t="s">
        <v>163</v>
      </c>
      <c r="AU915" s="203" t="s">
        <v>89</v>
      </c>
      <c r="AV915" s="12" t="s">
        <v>45</v>
      </c>
      <c r="AW915" s="12" t="s">
        <v>42</v>
      </c>
      <c r="AX915" s="12" t="s">
        <v>82</v>
      </c>
      <c r="AY915" s="203" t="s">
        <v>152</v>
      </c>
    </row>
    <row r="916" spans="2:51" s="13" customFormat="1">
      <c r="B916" s="208"/>
      <c r="D916" s="196" t="s">
        <v>163</v>
      </c>
      <c r="E916" s="209" t="s">
        <v>5</v>
      </c>
      <c r="F916" s="210" t="s">
        <v>1683</v>
      </c>
      <c r="H916" s="211">
        <v>60.14</v>
      </c>
      <c r="I916" s="212"/>
      <c r="L916" s="208"/>
      <c r="M916" s="213"/>
      <c r="N916" s="214"/>
      <c r="O916" s="214"/>
      <c r="P916" s="214"/>
      <c r="Q916" s="214"/>
      <c r="R916" s="214"/>
      <c r="S916" s="214"/>
      <c r="T916" s="215"/>
      <c r="AT916" s="209" t="s">
        <v>163</v>
      </c>
      <c r="AU916" s="209" t="s">
        <v>89</v>
      </c>
      <c r="AV916" s="13" t="s">
        <v>89</v>
      </c>
      <c r="AW916" s="13" t="s">
        <v>42</v>
      </c>
      <c r="AX916" s="13" t="s">
        <v>82</v>
      </c>
      <c r="AY916" s="209" t="s">
        <v>152</v>
      </c>
    </row>
    <row r="917" spans="2:51" s="13" customFormat="1">
      <c r="B917" s="208"/>
      <c r="D917" s="196" t="s">
        <v>163</v>
      </c>
      <c r="E917" s="209" t="s">
        <v>5</v>
      </c>
      <c r="F917" s="210" t="s">
        <v>1684</v>
      </c>
      <c r="H917" s="211">
        <v>-6.8949999999999996</v>
      </c>
      <c r="I917" s="212"/>
      <c r="L917" s="208"/>
      <c r="M917" s="213"/>
      <c r="N917" s="214"/>
      <c r="O917" s="214"/>
      <c r="P917" s="214"/>
      <c r="Q917" s="214"/>
      <c r="R917" s="214"/>
      <c r="S917" s="214"/>
      <c r="T917" s="215"/>
      <c r="AT917" s="209" t="s">
        <v>163</v>
      </c>
      <c r="AU917" s="209" t="s">
        <v>89</v>
      </c>
      <c r="AV917" s="13" t="s">
        <v>89</v>
      </c>
      <c r="AW917" s="13" t="s">
        <v>42</v>
      </c>
      <c r="AX917" s="13" t="s">
        <v>82</v>
      </c>
      <c r="AY917" s="209" t="s">
        <v>152</v>
      </c>
    </row>
    <row r="918" spans="2:51" s="12" customFormat="1">
      <c r="B918" s="200"/>
      <c r="D918" s="196" t="s">
        <v>163</v>
      </c>
      <c r="E918" s="201" t="s">
        <v>5</v>
      </c>
      <c r="F918" s="202" t="s">
        <v>1686</v>
      </c>
      <c r="H918" s="203" t="s">
        <v>5</v>
      </c>
      <c r="I918" s="204"/>
      <c r="L918" s="200"/>
      <c r="M918" s="205"/>
      <c r="N918" s="206"/>
      <c r="O918" s="206"/>
      <c r="P918" s="206"/>
      <c r="Q918" s="206"/>
      <c r="R918" s="206"/>
      <c r="S918" s="206"/>
      <c r="T918" s="207"/>
      <c r="AT918" s="203" t="s">
        <v>163</v>
      </c>
      <c r="AU918" s="203" t="s">
        <v>89</v>
      </c>
      <c r="AV918" s="12" t="s">
        <v>45</v>
      </c>
      <c r="AW918" s="12" t="s">
        <v>42</v>
      </c>
      <c r="AX918" s="12" t="s">
        <v>82</v>
      </c>
      <c r="AY918" s="203" t="s">
        <v>152</v>
      </c>
    </row>
    <row r="919" spans="2:51" s="13" customFormat="1">
      <c r="B919" s="208"/>
      <c r="D919" s="196" t="s">
        <v>163</v>
      </c>
      <c r="E919" s="209" t="s">
        <v>5</v>
      </c>
      <c r="F919" s="210" t="s">
        <v>1687</v>
      </c>
      <c r="H919" s="211">
        <v>59.674999999999997</v>
      </c>
      <c r="I919" s="212"/>
      <c r="L919" s="208"/>
      <c r="M919" s="213"/>
      <c r="N919" s="214"/>
      <c r="O919" s="214"/>
      <c r="P919" s="214"/>
      <c r="Q919" s="214"/>
      <c r="R919" s="214"/>
      <c r="S919" s="214"/>
      <c r="T919" s="215"/>
      <c r="AT919" s="209" t="s">
        <v>163</v>
      </c>
      <c r="AU919" s="209" t="s">
        <v>89</v>
      </c>
      <c r="AV919" s="13" t="s">
        <v>89</v>
      </c>
      <c r="AW919" s="13" t="s">
        <v>42</v>
      </c>
      <c r="AX919" s="13" t="s">
        <v>82</v>
      </c>
      <c r="AY919" s="209" t="s">
        <v>152</v>
      </c>
    </row>
    <row r="920" spans="2:51" s="13" customFormat="1">
      <c r="B920" s="208"/>
      <c r="D920" s="196" t="s">
        <v>163</v>
      </c>
      <c r="E920" s="209" t="s">
        <v>5</v>
      </c>
      <c r="F920" s="210" t="s">
        <v>1680</v>
      </c>
      <c r="H920" s="211">
        <v>-1.379</v>
      </c>
      <c r="I920" s="212"/>
      <c r="L920" s="208"/>
      <c r="M920" s="213"/>
      <c r="N920" s="214"/>
      <c r="O920" s="214"/>
      <c r="P920" s="214"/>
      <c r="Q920" s="214"/>
      <c r="R920" s="214"/>
      <c r="S920" s="214"/>
      <c r="T920" s="215"/>
      <c r="AT920" s="209" t="s">
        <v>163</v>
      </c>
      <c r="AU920" s="209" t="s">
        <v>89</v>
      </c>
      <c r="AV920" s="13" t="s">
        <v>89</v>
      </c>
      <c r="AW920" s="13" t="s">
        <v>42</v>
      </c>
      <c r="AX920" s="13" t="s">
        <v>82</v>
      </c>
      <c r="AY920" s="209" t="s">
        <v>152</v>
      </c>
    </row>
    <row r="921" spans="2:51" s="13" customFormat="1">
      <c r="B921" s="208"/>
      <c r="D921" s="196" t="s">
        <v>163</v>
      </c>
      <c r="E921" s="209" t="s">
        <v>5</v>
      </c>
      <c r="F921" s="210" t="s">
        <v>1681</v>
      </c>
      <c r="H921" s="211">
        <v>-3.1520000000000001</v>
      </c>
      <c r="I921" s="212"/>
      <c r="L921" s="208"/>
      <c r="M921" s="213"/>
      <c r="N921" s="214"/>
      <c r="O921" s="214"/>
      <c r="P921" s="214"/>
      <c r="Q921" s="214"/>
      <c r="R921" s="214"/>
      <c r="S921" s="214"/>
      <c r="T921" s="215"/>
      <c r="AT921" s="209" t="s">
        <v>163</v>
      </c>
      <c r="AU921" s="209" t="s">
        <v>89</v>
      </c>
      <c r="AV921" s="13" t="s">
        <v>89</v>
      </c>
      <c r="AW921" s="13" t="s">
        <v>42</v>
      </c>
      <c r="AX921" s="13" t="s">
        <v>82</v>
      </c>
      <c r="AY921" s="209" t="s">
        <v>152</v>
      </c>
    </row>
    <row r="922" spans="2:51" s="12" customFormat="1">
      <c r="B922" s="200"/>
      <c r="D922" s="196" t="s">
        <v>163</v>
      </c>
      <c r="E922" s="201" t="s">
        <v>5</v>
      </c>
      <c r="F922" s="202" t="s">
        <v>1688</v>
      </c>
      <c r="H922" s="203" t="s">
        <v>5</v>
      </c>
      <c r="I922" s="204"/>
      <c r="L922" s="200"/>
      <c r="M922" s="205"/>
      <c r="N922" s="206"/>
      <c r="O922" s="206"/>
      <c r="P922" s="206"/>
      <c r="Q922" s="206"/>
      <c r="R922" s="206"/>
      <c r="S922" s="206"/>
      <c r="T922" s="207"/>
      <c r="AT922" s="203" t="s">
        <v>163</v>
      </c>
      <c r="AU922" s="203" t="s">
        <v>89</v>
      </c>
      <c r="AV922" s="12" t="s">
        <v>45</v>
      </c>
      <c r="AW922" s="12" t="s">
        <v>42</v>
      </c>
      <c r="AX922" s="12" t="s">
        <v>82</v>
      </c>
      <c r="AY922" s="203" t="s">
        <v>152</v>
      </c>
    </row>
    <row r="923" spans="2:51" s="13" customFormat="1">
      <c r="B923" s="208"/>
      <c r="D923" s="196" t="s">
        <v>163</v>
      </c>
      <c r="E923" s="209" t="s">
        <v>5</v>
      </c>
      <c r="F923" s="210" t="s">
        <v>1689</v>
      </c>
      <c r="H923" s="211">
        <v>59.674999999999997</v>
      </c>
      <c r="I923" s="212"/>
      <c r="L923" s="208"/>
      <c r="M923" s="213"/>
      <c r="N923" s="214"/>
      <c r="O923" s="214"/>
      <c r="P923" s="214"/>
      <c r="Q923" s="214"/>
      <c r="R923" s="214"/>
      <c r="S923" s="214"/>
      <c r="T923" s="215"/>
      <c r="AT923" s="209" t="s">
        <v>163</v>
      </c>
      <c r="AU923" s="209" t="s">
        <v>89</v>
      </c>
      <c r="AV923" s="13" t="s">
        <v>89</v>
      </c>
      <c r="AW923" s="13" t="s">
        <v>42</v>
      </c>
      <c r="AX923" s="13" t="s">
        <v>82</v>
      </c>
      <c r="AY923" s="209" t="s">
        <v>152</v>
      </c>
    </row>
    <row r="924" spans="2:51" s="13" customFormat="1">
      <c r="B924" s="208"/>
      <c r="D924" s="196" t="s">
        <v>163</v>
      </c>
      <c r="E924" s="209" t="s">
        <v>5</v>
      </c>
      <c r="F924" s="210" t="s">
        <v>1680</v>
      </c>
      <c r="H924" s="211">
        <v>-1.379</v>
      </c>
      <c r="I924" s="212"/>
      <c r="L924" s="208"/>
      <c r="M924" s="213"/>
      <c r="N924" s="214"/>
      <c r="O924" s="214"/>
      <c r="P924" s="214"/>
      <c r="Q924" s="214"/>
      <c r="R924" s="214"/>
      <c r="S924" s="214"/>
      <c r="T924" s="215"/>
      <c r="AT924" s="209" t="s">
        <v>163</v>
      </c>
      <c r="AU924" s="209" t="s">
        <v>89</v>
      </c>
      <c r="AV924" s="13" t="s">
        <v>89</v>
      </c>
      <c r="AW924" s="13" t="s">
        <v>42</v>
      </c>
      <c r="AX924" s="13" t="s">
        <v>82</v>
      </c>
      <c r="AY924" s="209" t="s">
        <v>152</v>
      </c>
    </row>
    <row r="925" spans="2:51" s="13" customFormat="1">
      <c r="B925" s="208"/>
      <c r="D925" s="196" t="s">
        <v>163</v>
      </c>
      <c r="E925" s="209" t="s">
        <v>5</v>
      </c>
      <c r="F925" s="210" t="s">
        <v>1681</v>
      </c>
      <c r="H925" s="211">
        <v>-3.1520000000000001</v>
      </c>
      <c r="I925" s="212"/>
      <c r="L925" s="208"/>
      <c r="M925" s="213"/>
      <c r="N925" s="214"/>
      <c r="O925" s="214"/>
      <c r="P925" s="214"/>
      <c r="Q925" s="214"/>
      <c r="R925" s="214"/>
      <c r="S925" s="214"/>
      <c r="T925" s="215"/>
      <c r="AT925" s="209" t="s">
        <v>163</v>
      </c>
      <c r="AU925" s="209" t="s">
        <v>89</v>
      </c>
      <c r="AV925" s="13" t="s">
        <v>89</v>
      </c>
      <c r="AW925" s="13" t="s">
        <v>42</v>
      </c>
      <c r="AX925" s="13" t="s">
        <v>82</v>
      </c>
      <c r="AY925" s="209" t="s">
        <v>152</v>
      </c>
    </row>
    <row r="926" spans="2:51" s="12" customFormat="1">
      <c r="B926" s="200"/>
      <c r="D926" s="196" t="s">
        <v>163</v>
      </c>
      <c r="E926" s="201" t="s">
        <v>5</v>
      </c>
      <c r="F926" s="202" t="s">
        <v>1690</v>
      </c>
      <c r="H926" s="203" t="s">
        <v>5</v>
      </c>
      <c r="I926" s="204"/>
      <c r="L926" s="200"/>
      <c r="M926" s="205"/>
      <c r="N926" s="206"/>
      <c r="O926" s="206"/>
      <c r="P926" s="206"/>
      <c r="Q926" s="206"/>
      <c r="R926" s="206"/>
      <c r="S926" s="206"/>
      <c r="T926" s="207"/>
      <c r="AT926" s="203" t="s">
        <v>163</v>
      </c>
      <c r="AU926" s="203" t="s">
        <v>89</v>
      </c>
      <c r="AV926" s="12" t="s">
        <v>45</v>
      </c>
      <c r="AW926" s="12" t="s">
        <v>42</v>
      </c>
      <c r="AX926" s="12" t="s">
        <v>82</v>
      </c>
      <c r="AY926" s="203" t="s">
        <v>152</v>
      </c>
    </row>
    <row r="927" spans="2:51" s="13" customFormat="1">
      <c r="B927" s="208"/>
      <c r="D927" s="196" t="s">
        <v>163</v>
      </c>
      <c r="E927" s="209" t="s">
        <v>5</v>
      </c>
      <c r="F927" s="210" t="s">
        <v>1683</v>
      </c>
      <c r="H927" s="211">
        <v>60.14</v>
      </c>
      <c r="I927" s="212"/>
      <c r="L927" s="208"/>
      <c r="M927" s="213"/>
      <c r="N927" s="214"/>
      <c r="O927" s="214"/>
      <c r="P927" s="214"/>
      <c r="Q927" s="214"/>
      <c r="R927" s="214"/>
      <c r="S927" s="214"/>
      <c r="T927" s="215"/>
      <c r="AT927" s="209" t="s">
        <v>163</v>
      </c>
      <c r="AU927" s="209" t="s">
        <v>89</v>
      </c>
      <c r="AV927" s="13" t="s">
        <v>89</v>
      </c>
      <c r="AW927" s="13" t="s">
        <v>42</v>
      </c>
      <c r="AX927" s="13" t="s">
        <v>82</v>
      </c>
      <c r="AY927" s="209" t="s">
        <v>152</v>
      </c>
    </row>
    <row r="928" spans="2:51" s="13" customFormat="1">
      <c r="B928" s="208"/>
      <c r="D928" s="196" t="s">
        <v>163</v>
      </c>
      <c r="E928" s="209" t="s">
        <v>5</v>
      </c>
      <c r="F928" s="210" t="s">
        <v>1684</v>
      </c>
      <c r="H928" s="211">
        <v>-6.8949999999999996</v>
      </c>
      <c r="I928" s="212"/>
      <c r="L928" s="208"/>
      <c r="M928" s="213"/>
      <c r="N928" s="214"/>
      <c r="O928" s="214"/>
      <c r="P928" s="214"/>
      <c r="Q928" s="214"/>
      <c r="R928" s="214"/>
      <c r="S928" s="214"/>
      <c r="T928" s="215"/>
      <c r="AT928" s="209" t="s">
        <v>163</v>
      </c>
      <c r="AU928" s="209" t="s">
        <v>89</v>
      </c>
      <c r="AV928" s="13" t="s">
        <v>89</v>
      </c>
      <c r="AW928" s="13" t="s">
        <v>42</v>
      </c>
      <c r="AX928" s="13" t="s">
        <v>82</v>
      </c>
      <c r="AY928" s="209" t="s">
        <v>152</v>
      </c>
    </row>
    <row r="929" spans="2:51" s="12" customFormat="1">
      <c r="B929" s="200"/>
      <c r="D929" s="196" t="s">
        <v>163</v>
      </c>
      <c r="E929" s="201" t="s">
        <v>5</v>
      </c>
      <c r="F929" s="202" t="s">
        <v>1691</v>
      </c>
      <c r="H929" s="203" t="s">
        <v>5</v>
      </c>
      <c r="I929" s="204"/>
      <c r="L929" s="200"/>
      <c r="M929" s="205"/>
      <c r="N929" s="206"/>
      <c r="O929" s="206"/>
      <c r="P929" s="206"/>
      <c r="Q929" s="206"/>
      <c r="R929" s="206"/>
      <c r="S929" s="206"/>
      <c r="T929" s="207"/>
      <c r="AT929" s="203" t="s">
        <v>163</v>
      </c>
      <c r="AU929" s="203" t="s">
        <v>89</v>
      </c>
      <c r="AV929" s="12" t="s">
        <v>45</v>
      </c>
      <c r="AW929" s="12" t="s">
        <v>42</v>
      </c>
      <c r="AX929" s="12" t="s">
        <v>82</v>
      </c>
      <c r="AY929" s="203" t="s">
        <v>152</v>
      </c>
    </row>
    <row r="930" spans="2:51" s="13" customFormat="1">
      <c r="B930" s="208"/>
      <c r="D930" s="196" t="s">
        <v>163</v>
      </c>
      <c r="E930" s="209" t="s">
        <v>5</v>
      </c>
      <c r="F930" s="210" t="s">
        <v>1683</v>
      </c>
      <c r="H930" s="211">
        <v>60.14</v>
      </c>
      <c r="I930" s="212"/>
      <c r="L930" s="208"/>
      <c r="M930" s="213"/>
      <c r="N930" s="214"/>
      <c r="O930" s="214"/>
      <c r="P930" s="214"/>
      <c r="Q930" s="214"/>
      <c r="R930" s="214"/>
      <c r="S930" s="214"/>
      <c r="T930" s="215"/>
      <c r="AT930" s="209" t="s">
        <v>163</v>
      </c>
      <c r="AU930" s="209" t="s">
        <v>89</v>
      </c>
      <c r="AV930" s="13" t="s">
        <v>89</v>
      </c>
      <c r="AW930" s="13" t="s">
        <v>42</v>
      </c>
      <c r="AX930" s="13" t="s">
        <v>82</v>
      </c>
      <c r="AY930" s="209" t="s">
        <v>152</v>
      </c>
    </row>
    <row r="931" spans="2:51" s="13" customFormat="1">
      <c r="B931" s="208"/>
      <c r="D931" s="196" t="s">
        <v>163</v>
      </c>
      <c r="E931" s="209" t="s">
        <v>5</v>
      </c>
      <c r="F931" s="210" t="s">
        <v>1684</v>
      </c>
      <c r="H931" s="211">
        <v>-6.8949999999999996</v>
      </c>
      <c r="I931" s="212"/>
      <c r="L931" s="208"/>
      <c r="M931" s="213"/>
      <c r="N931" s="214"/>
      <c r="O931" s="214"/>
      <c r="P931" s="214"/>
      <c r="Q931" s="214"/>
      <c r="R931" s="214"/>
      <c r="S931" s="214"/>
      <c r="T931" s="215"/>
      <c r="AT931" s="209" t="s">
        <v>163</v>
      </c>
      <c r="AU931" s="209" t="s">
        <v>89</v>
      </c>
      <c r="AV931" s="13" t="s">
        <v>89</v>
      </c>
      <c r="AW931" s="13" t="s">
        <v>42</v>
      </c>
      <c r="AX931" s="13" t="s">
        <v>82</v>
      </c>
      <c r="AY931" s="209" t="s">
        <v>152</v>
      </c>
    </row>
    <row r="932" spans="2:51" s="12" customFormat="1">
      <c r="B932" s="200"/>
      <c r="D932" s="196" t="s">
        <v>163</v>
      </c>
      <c r="E932" s="201" t="s">
        <v>5</v>
      </c>
      <c r="F932" s="202" t="s">
        <v>1692</v>
      </c>
      <c r="H932" s="203" t="s">
        <v>5</v>
      </c>
      <c r="I932" s="204"/>
      <c r="L932" s="200"/>
      <c r="M932" s="205"/>
      <c r="N932" s="206"/>
      <c r="O932" s="206"/>
      <c r="P932" s="206"/>
      <c r="Q932" s="206"/>
      <c r="R932" s="206"/>
      <c r="S932" s="206"/>
      <c r="T932" s="207"/>
      <c r="AT932" s="203" t="s">
        <v>163</v>
      </c>
      <c r="AU932" s="203" t="s">
        <v>89</v>
      </c>
      <c r="AV932" s="12" t="s">
        <v>45</v>
      </c>
      <c r="AW932" s="12" t="s">
        <v>42</v>
      </c>
      <c r="AX932" s="12" t="s">
        <v>82</v>
      </c>
      <c r="AY932" s="203" t="s">
        <v>152</v>
      </c>
    </row>
    <row r="933" spans="2:51" s="13" customFormat="1">
      <c r="B933" s="208"/>
      <c r="D933" s="196" t="s">
        <v>163</v>
      </c>
      <c r="E933" s="209" t="s">
        <v>5</v>
      </c>
      <c r="F933" s="210" t="s">
        <v>1693</v>
      </c>
      <c r="H933" s="211">
        <v>60.45</v>
      </c>
      <c r="I933" s="212"/>
      <c r="L933" s="208"/>
      <c r="M933" s="213"/>
      <c r="N933" s="214"/>
      <c r="O933" s="214"/>
      <c r="P933" s="214"/>
      <c r="Q933" s="214"/>
      <c r="R933" s="214"/>
      <c r="S933" s="214"/>
      <c r="T933" s="215"/>
      <c r="AT933" s="209" t="s">
        <v>163</v>
      </c>
      <c r="AU933" s="209" t="s">
        <v>89</v>
      </c>
      <c r="AV933" s="13" t="s">
        <v>89</v>
      </c>
      <c r="AW933" s="13" t="s">
        <v>42</v>
      </c>
      <c r="AX933" s="13" t="s">
        <v>82</v>
      </c>
      <c r="AY933" s="209" t="s">
        <v>152</v>
      </c>
    </row>
    <row r="934" spans="2:51" s="13" customFormat="1">
      <c r="B934" s="208"/>
      <c r="D934" s="196" t="s">
        <v>163</v>
      </c>
      <c r="E934" s="209" t="s">
        <v>5</v>
      </c>
      <c r="F934" s="210" t="s">
        <v>1680</v>
      </c>
      <c r="H934" s="211">
        <v>-1.379</v>
      </c>
      <c r="I934" s="212"/>
      <c r="L934" s="208"/>
      <c r="M934" s="213"/>
      <c r="N934" s="214"/>
      <c r="O934" s="214"/>
      <c r="P934" s="214"/>
      <c r="Q934" s="214"/>
      <c r="R934" s="214"/>
      <c r="S934" s="214"/>
      <c r="T934" s="215"/>
      <c r="AT934" s="209" t="s">
        <v>163</v>
      </c>
      <c r="AU934" s="209" t="s">
        <v>89</v>
      </c>
      <c r="AV934" s="13" t="s">
        <v>89</v>
      </c>
      <c r="AW934" s="13" t="s">
        <v>42</v>
      </c>
      <c r="AX934" s="13" t="s">
        <v>82</v>
      </c>
      <c r="AY934" s="209" t="s">
        <v>152</v>
      </c>
    </row>
    <row r="935" spans="2:51" s="13" customFormat="1">
      <c r="B935" s="208"/>
      <c r="D935" s="196" t="s">
        <v>163</v>
      </c>
      <c r="E935" s="209" t="s">
        <v>5</v>
      </c>
      <c r="F935" s="210" t="s">
        <v>1681</v>
      </c>
      <c r="H935" s="211">
        <v>-3.1520000000000001</v>
      </c>
      <c r="I935" s="212"/>
      <c r="L935" s="208"/>
      <c r="M935" s="213"/>
      <c r="N935" s="214"/>
      <c r="O935" s="214"/>
      <c r="P935" s="214"/>
      <c r="Q935" s="214"/>
      <c r="R935" s="214"/>
      <c r="S935" s="214"/>
      <c r="T935" s="215"/>
      <c r="AT935" s="209" t="s">
        <v>163</v>
      </c>
      <c r="AU935" s="209" t="s">
        <v>89</v>
      </c>
      <c r="AV935" s="13" t="s">
        <v>89</v>
      </c>
      <c r="AW935" s="13" t="s">
        <v>42</v>
      </c>
      <c r="AX935" s="13" t="s">
        <v>82</v>
      </c>
      <c r="AY935" s="209" t="s">
        <v>152</v>
      </c>
    </row>
    <row r="936" spans="2:51" s="12" customFormat="1">
      <c r="B936" s="200"/>
      <c r="D936" s="196" t="s">
        <v>163</v>
      </c>
      <c r="E936" s="201" t="s">
        <v>5</v>
      </c>
      <c r="F936" s="202" t="s">
        <v>1694</v>
      </c>
      <c r="H936" s="203" t="s">
        <v>5</v>
      </c>
      <c r="I936" s="204"/>
      <c r="L936" s="200"/>
      <c r="M936" s="205"/>
      <c r="N936" s="206"/>
      <c r="O936" s="206"/>
      <c r="P936" s="206"/>
      <c r="Q936" s="206"/>
      <c r="R936" s="206"/>
      <c r="S936" s="206"/>
      <c r="T936" s="207"/>
      <c r="AT936" s="203" t="s">
        <v>163</v>
      </c>
      <c r="AU936" s="203" t="s">
        <v>89</v>
      </c>
      <c r="AV936" s="12" t="s">
        <v>45</v>
      </c>
      <c r="AW936" s="12" t="s">
        <v>42</v>
      </c>
      <c r="AX936" s="12" t="s">
        <v>82</v>
      </c>
      <c r="AY936" s="203" t="s">
        <v>152</v>
      </c>
    </row>
    <row r="937" spans="2:51" s="13" customFormat="1">
      <c r="B937" s="208"/>
      <c r="D937" s="196" t="s">
        <v>163</v>
      </c>
      <c r="E937" s="209" t="s">
        <v>5</v>
      </c>
      <c r="F937" s="210" t="s">
        <v>1695</v>
      </c>
      <c r="H937" s="211">
        <v>41.825000000000003</v>
      </c>
      <c r="I937" s="212"/>
      <c r="L937" s="208"/>
      <c r="M937" s="213"/>
      <c r="N937" s="214"/>
      <c r="O937" s="214"/>
      <c r="P937" s="214"/>
      <c r="Q937" s="214"/>
      <c r="R937" s="214"/>
      <c r="S937" s="214"/>
      <c r="T937" s="215"/>
      <c r="AT937" s="209" t="s">
        <v>163</v>
      </c>
      <c r="AU937" s="209" t="s">
        <v>89</v>
      </c>
      <c r="AV937" s="13" t="s">
        <v>89</v>
      </c>
      <c r="AW937" s="13" t="s">
        <v>42</v>
      </c>
      <c r="AX937" s="13" t="s">
        <v>82</v>
      </c>
      <c r="AY937" s="209" t="s">
        <v>152</v>
      </c>
    </row>
    <row r="938" spans="2:51" s="13" customFormat="1">
      <c r="B938" s="208"/>
      <c r="D938" s="196" t="s">
        <v>163</v>
      </c>
      <c r="E938" s="209" t="s">
        <v>5</v>
      </c>
      <c r="F938" s="210" t="s">
        <v>1696</v>
      </c>
      <c r="H938" s="211">
        <v>-5.7130000000000001</v>
      </c>
      <c r="I938" s="212"/>
      <c r="L938" s="208"/>
      <c r="M938" s="213"/>
      <c r="N938" s="214"/>
      <c r="O938" s="214"/>
      <c r="P938" s="214"/>
      <c r="Q938" s="214"/>
      <c r="R938" s="214"/>
      <c r="S938" s="214"/>
      <c r="T938" s="215"/>
      <c r="AT938" s="209" t="s">
        <v>163</v>
      </c>
      <c r="AU938" s="209" t="s">
        <v>89</v>
      </c>
      <c r="AV938" s="13" t="s">
        <v>89</v>
      </c>
      <c r="AW938" s="13" t="s">
        <v>42</v>
      </c>
      <c r="AX938" s="13" t="s">
        <v>82</v>
      </c>
      <c r="AY938" s="209" t="s">
        <v>152</v>
      </c>
    </row>
    <row r="939" spans="2:51" s="13" customFormat="1">
      <c r="B939" s="208"/>
      <c r="D939" s="196" t="s">
        <v>163</v>
      </c>
      <c r="E939" s="209" t="s">
        <v>5</v>
      </c>
      <c r="F939" s="210" t="s">
        <v>702</v>
      </c>
      <c r="H939" s="211">
        <v>-1.5760000000000001</v>
      </c>
      <c r="I939" s="212"/>
      <c r="L939" s="208"/>
      <c r="M939" s="213"/>
      <c r="N939" s="214"/>
      <c r="O939" s="214"/>
      <c r="P939" s="214"/>
      <c r="Q939" s="214"/>
      <c r="R939" s="214"/>
      <c r="S939" s="214"/>
      <c r="T939" s="215"/>
      <c r="AT939" s="209" t="s">
        <v>163</v>
      </c>
      <c r="AU939" s="209" t="s">
        <v>89</v>
      </c>
      <c r="AV939" s="13" t="s">
        <v>89</v>
      </c>
      <c r="AW939" s="13" t="s">
        <v>42</v>
      </c>
      <c r="AX939" s="13" t="s">
        <v>82</v>
      </c>
      <c r="AY939" s="209" t="s">
        <v>152</v>
      </c>
    </row>
    <row r="940" spans="2:51" s="13" customFormat="1">
      <c r="B940" s="208"/>
      <c r="D940" s="196" t="s">
        <v>163</v>
      </c>
      <c r="E940" s="209" t="s">
        <v>5</v>
      </c>
      <c r="F940" s="210" t="s">
        <v>303</v>
      </c>
      <c r="H940" s="211">
        <v>-1.7729999999999999</v>
      </c>
      <c r="I940" s="212"/>
      <c r="L940" s="208"/>
      <c r="M940" s="213"/>
      <c r="N940" s="214"/>
      <c r="O940" s="214"/>
      <c r="P940" s="214"/>
      <c r="Q940" s="214"/>
      <c r="R940" s="214"/>
      <c r="S940" s="214"/>
      <c r="T940" s="215"/>
      <c r="AT940" s="209" t="s">
        <v>163</v>
      </c>
      <c r="AU940" s="209" t="s">
        <v>89</v>
      </c>
      <c r="AV940" s="13" t="s">
        <v>89</v>
      </c>
      <c r="AW940" s="13" t="s">
        <v>42</v>
      </c>
      <c r="AX940" s="13" t="s">
        <v>82</v>
      </c>
      <c r="AY940" s="209" t="s">
        <v>152</v>
      </c>
    </row>
    <row r="941" spans="2:51" s="12" customFormat="1">
      <c r="B941" s="200"/>
      <c r="D941" s="196" t="s">
        <v>163</v>
      </c>
      <c r="E941" s="201" t="s">
        <v>5</v>
      </c>
      <c r="F941" s="202" t="s">
        <v>1697</v>
      </c>
      <c r="H941" s="203" t="s">
        <v>5</v>
      </c>
      <c r="I941" s="204"/>
      <c r="L941" s="200"/>
      <c r="M941" s="205"/>
      <c r="N941" s="206"/>
      <c r="O941" s="206"/>
      <c r="P941" s="206"/>
      <c r="Q941" s="206"/>
      <c r="R941" s="206"/>
      <c r="S941" s="206"/>
      <c r="T941" s="207"/>
      <c r="AT941" s="203" t="s">
        <v>163</v>
      </c>
      <c r="AU941" s="203" t="s">
        <v>89</v>
      </c>
      <c r="AV941" s="12" t="s">
        <v>45</v>
      </c>
      <c r="AW941" s="12" t="s">
        <v>42</v>
      </c>
      <c r="AX941" s="12" t="s">
        <v>82</v>
      </c>
      <c r="AY941" s="203" t="s">
        <v>152</v>
      </c>
    </row>
    <row r="942" spans="2:51" s="13" customFormat="1">
      <c r="B942" s="208"/>
      <c r="D942" s="196" t="s">
        <v>163</v>
      </c>
      <c r="E942" s="209" t="s">
        <v>5</v>
      </c>
      <c r="F942" s="210" t="s">
        <v>1698</v>
      </c>
      <c r="H942" s="211">
        <v>1.56</v>
      </c>
      <c r="I942" s="212"/>
      <c r="L942" s="208"/>
      <c r="M942" s="213"/>
      <c r="N942" s="214"/>
      <c r="O942" s="214"/>
      <c r="P942" s="214"/>
      <c r="Q942" s="214"/>
      <c r="R942" s="214"/>
      <c r="S942" s="214"/>
      <c r="T942" s="215"/>
      <c r="AT942" s="209" t="s">
        <v>163</v>
      </c>
      <c r="AU942" s="209" t="s">
        <v>89</v>
      </c>
      <c r="AV942" s="13" t="s">
        <v>89</v>
      </c>
      <c r="AW942" s="13" t="s">
        <v>42</v>
      </c>
      <c r="AX942" s="13" t="s">
        <v>82</v>
      </c>
      <c r="AY942" s="209" t="s">
        <v>152</v>
      </c>
    </row>
    <row r="943" spans="2:51" s="13" customFormat="1">
      <c r="B943" s="208"/>
      <c r="D943" s="196" t="s">
        <v>163</v>
      </c>
      <c r="E943" s="209" t="s">
        <v>5</v>
      </c>
      <c r="F943" s="210" t="s">
        <v>1699</v>
      </c>
      <c r="H943" s="211">
        <v>15.906000000000001</v>
      </c>
      <c r="I943" s="212"/>
      <c r="L943" s="208"/>
      <c r="M943" s="213"/>
      <c r="N943" s="214"/>
      <c r="O943" s="214"/>
      <c r="P943" s="214"/>
      <c r="Q943" s="214"/>
      <c r="R943" s="214"/>
      <c r="S943" s="214"/>
      <c r="T943" s="215"/>
      <c r="AT943" s="209" t="s">
        <v>163</v>
      </c>
      <c r="AU943" s="209" t="s">
        <v>89</v>
      </c>
      <c r="AV943" s="13" t="s">
        <v>89</v>
      </c>
      <c r="AW943" s="13" t="s">
        <v>42</v>
      </c>
      <c r="AX943" s="13" t="s">
        <v>82</v>
      </c>
      <c r="AY943" s="209" t="s">
        <v>152</v>
      </c>
    </row>
    <row r="944" spans="2:51" s="12" customFormat="1">
      <c r="B944" s="200"/>
      <c r="D944" s="196" t="s">
        <v>163</v>
      </c>
      <c r="E944" s="201" t="s">
        <v>5</v>
      </c>
      <c r="F944" s="202" t="s">
        <v>1700</v>
      </c>
      <c r="H944" s="203" t="s">
        <v>5</v>
      </c>
      <c r="I944" s="204"/>
      <c r="L944" s="200"/>
      <c r="M944" s="205"/>
      <c r="N944" s="206"/>
      <c r="O944" s="206"/>
      <c r="P944" s="206"/>
      <c r="Q944" s="206"/>
      <c r="R944" s="206"/>
      <c r="S944" s="206"/>
      <c r="T944" s="207"/>
      <c r="AT944" s="203" t="s">
        <v>163</v>
      </c>
      <c r="AU944" s="203" t="s">
        <v>89</v>
      </c>
      <c r="AV944" s="12" t="s">
        <v>45</v>
      </c>
      <c r="AW944" s="12" t="s">
        <v>42</v>
      </c>
      <c r="AX944" s="12" t="s">
        <v>82</v>
      </c>
      <c r="AY944" s="203" t="s">
        <v>152</v>
      </c>
    </row>
    <row r="945" spans="2:65" s="13" customFormat="1">
      <c r="B945" s="208"/>
      <c r="D945" s="196" t="s">
        <v>163</v>
      </c>
      <c r="E945" s="209" t="s">
        <v>5</v>
      </c>
      <c r="F945" s="210" t="s">
        <v>1701</v>
      </c>
      <c r="H945" s="211">
        <v>7.65</v>
      </c>
      <c r="I945" s="212"/>
      <c r="L945" s="208"/>
      <c r="M945" s="213"/>
      <c r="N945" s="214"/>
      <c r="O945" s="214"/>
      <c r="P945" s="214"/>
      <c r="Q945" s="214"/>
      <c r="R945" s="214"/>
      <c r="S945" s="214"/>
      <c r="T945" s="215"/>
      <c r="AT945" s="209" t="s">
        <v>163</v>
      </c>
      <c r="AU945" s="209" t="s">
        <v>89</v>
      </c>
      <c r="AV945" s="13" t="s">
        <v>89</v>
      </c>
      <c r="AW945" s="13" t="s">
        <v>42</v>
      </c>
      <c r="AX945" s="13" t="s">
        <v>82</v>
      </c>
      <c r="AY945" s="209" t="s">
        <v>152</v>
      </c>
    </row>
    <row r="946" spans="2:65" s="12" customFormat="1">
      <c r="B946" s="200"/>
      <c r="D946" s="196" t="s">
        <v>163</v>
      </c>
      <c r="E946" s="201" t="s">
        <v>5</v>
      </c>
      <c r="F946" s="202" t="s">
        <v>1575</v>
      </c>
      <c r="H946" s="203" t="s">
        <v>5</v>
      </c>
      <c r="I946" s="204"/>
      <c r="L946" s="200"/>
      <c r="M946" s="205"/>
      <c r="N946" s="206"/>
      <c r="O946" s="206"/>
      <c r="P946" s="206"/>
      <c r="Q946" s="206"/>
      <c r="R946" s="206"/>
      <c r="S946" s="206"/>
      <c r="T946" s="207"/>
      <c r="AT946" s="203" t="s">
        <v>163</v>
      </c>
      <c r="AU946" s="203" t="s">
        <v>89</v>
      </c>
      <c r="AV946" s="12" t="s">
        <v>45</v>
      </c>
      <c r="AW946" s="12" t="s">
        <v>42</v>
      </c>
      <c r="AX946" s="12" t="s">
        <v>82</v>
      </c>
      <c r="AY946" s="203" t="s">
        <v>152</v>
      </c>
    </row>
    <row r="947" spans="2:65" s="13" customFormat="1">
      <c r="B947" s="208"/>
      <c r="D947" s="196" t="s">
        <v>163</v>
      </c>
      <c r="E947" s="209" t="s">
        <v>5</v>
      </c>
      <c r="F947" s="210" t="s">
        <v>1702</v>
      </c>
      <c r="H947" s="211">
        <v>270.755</v>
      </c>
      <c r="I947" s="212"/>
      <c r="L947" s="208"/>
      <c r="M947" s="213"/>
      <c r="N947" s="214"/>
      <c r="O947" s="214"/>
      <c r="P947" s="214"/>
      <c r="Q947" s="214"/>
      <c r="R947" s="214"/>
      <c r="S947" s="214"/>
      <c r="T947" s="215"/>
      <c r="AT947" s="209" t="s">
        <v>163</v>
      </c>
      <c r="AU947" s="209" t="s">
        <v>89</v>
      </c>
      <c r="AV947" s="13" t="s">
        <v>89</v>
      </c>
      <c r="AW947" s="13" t="s">
        <v>42</v>
      </c>
      <c r="AX947" s="13" t="s">
        <v>82</v>
      </c>
      <c r="AY947" s="209" t="s">
        <v>152</v>
      </c>
    </row>
    <row r="948" spans="2:65" s="13" customFormat="1" ht="27">
      <c r="B948" s="208"/>
      <c r="D948" s="196" t="s">
        <v>163</v>
      </c>
      <c r="E948" s="209" t="s">
        <v>5</v>
      </c>
      <c r="F948" s="210" t="s">
        <v>1703</v>
      </c>
      <c r="H948" s="211">
        <v>66.48</v>
      </c>
      <c r="I948" s="212"/>
      <c r="L948" s="208"/>
      <c r="M948" s="213"/>
      <c r="N948" s="214"/>
      <c r="O948" s="214"/>
      <c r="P948" s="214"/>
      <c r="Q948" s="214"/>
      <c r="R948" s="214"/>
      <c r="S948" s="214"/>
      <c r="T948" s="215"/>
      <c r="AT948" s="209" t="s">
        <v>163</v>
      </c>
      <c r="AU948" s="209" t="s">
        <v>89</v>
      </c>
      <c r="AV948" s="13" t="s">
        <v>89</v>
      </c>
      <c r="AW948" s="13" t="s">
        <v>42</v>
      </c>
      <c r="AX948" s="13" t="s">
        <v>82</v>
      </c>
      <c r="AY948" s="209" t="s">
        <v>152</v>
      </c>
    </row>
    <row r="949" spans="2:65" s="13" customFormat="1" ht="27">
      <c r="B949" s="208"/>
      <c r="D949" s="196" t="s">
        <v>163</v>
      </c>
      <c r="E949" s="209" t="s">
        <v>5</v>
      </c>
      <c r="F949" s="210" t="s">
        <v>1704</v>
      </c>
      <c r="H949" s="211">
        <v>16.62</v>
      </c>
      <c r="I949" s="212"/>
      <c r="L949" s="208"/>
      <c r="M949" s="213"/>
      <c r="N949" s="214"/>
      <c r="O949" s="214"/>
      <c r="P949" s="214"/>
      <c r="Q949" s="214"/>
      <c r="R949" s="214"/>
      <c r="S949" s="214"/>
      <c r="T949" s="215"/>
      <c r="AT949" s="209" t="s">
        <v>163</v>
      </c>
      <c r="AU949" s="209" t="s">
        <v>89</v>
      </c>
      <c r="AV949" s="13" t="s">
        <v>89</v>
      </c>
      <c r="AW949" s="13" t="s">
        <v>42</v>
      </c>
      <c r="AX949" s="13" t="s">
        <v>82</v>
      </c>
      <c r="AY949" s="209" t="s">
        <v>152</v>
      </c>
    </row>
    <row r="950" spans="2:65" s="12" customFormat="1">
      <c r="B950" s="200"/>
      <c r="D950" s="196" t="s">
        <v>163</v>
      </c>
      <c r="E950" s="201" t="s">
        <v>5</v>
      </c>
      <c r="F950" s="202" t="s">
        <v>1614</v>
      </c>
      <c r="H950" s="203" t="s">
        <v>5</v>
      </c>
      <c r="I950" s="204"/>
      <c r="L950" s="200"/>
      <c r="M950" s="205"/>
      <c r="N950" s="206"/>
      <c r="O950" s="206"/>
      <c r="P950" s="206"/>
      <c r="Q950" s="206"/>
      <c r="R950" s="206"/>
      <c r="S950" s="206"/>
      <c r="T950" s="207"/>
      <c r="AT950" s="203" t="s">
        <v>163</v>
      </c>
      <c r="AU950" s="203" t="s">
        <v>89</v>
      </c>
      <c r="AV950" s="12" t="s">
        <v>45</v>
      </c>
      <c r="AW950" s="12" t="s">
        <v>42</v>
      </c>
      <c r="AX950" s="12" t="s">
        <v>82</v>
      </c>
      <c r="AY950" s="203" t="s">
        <v>152</v>
      </c>
    </row>
    <row r="951" spans="2:65" s="13" customFormat="1">
      <c r="B951" s="208"/>
      <c r="D951" s="196" t="s">
        <v>163</v>
      </c>
      <c r="E951" s="209" t="s">
        <v>5</v>
      </c>
      <c r="F951" s="210" t="s">
        <v>1705</v>
      </c>
      <c r="H951" s="211">
        <v>112.56</v>
      </c>
      <c r="I951" s="212"/>
      <c r="L951" s="208"/>
      <c r="M951" s="213"/>
      <c r="N951" s="214"/>
      <c r="O951" s="214"/>
      <c r="P951" s="214"/>
      <c r="Q951" s="214"/>
      <c r="R951" s="214"/>
      <c r="S951" s="214"/>
      <c r="T951" s="215"/>
      <c r="AT951" s="209" t="s">
        <v>163</v>
      </c>
      <c r="AU951" s="209" t="s">
        <v>89</v>
      </c>
      <c r="AV951" s="13" t="s">
        <v>89</v>
      </c>
      <c r="AW951" s="13" t="s">
        <v>42</v>
      </c>
      <c r="AX951" s="13" t="s">
        <v>82</v>
      </c>
      <c r="AY951" s="209" t="s">
        <v>152</v>
      </c>
    </row>
    <row r="952" spans="2:65" s="13" customFormat="1">
      <c r="B952" s="208"/>
      <c r="D952" s="196" t="s">
        <v>163</v>
      </c>
      <c r="E952" s="209" t="s">
        <v>5</v>
      </c>
      <c r="F952" s="210" t="s">
        <v>1706</v>
      </c>
      <c r="H952" s="211">
        <v>171.6</v>
      </c>
      <c r="I952" s="212"/>
      <c r="L952" s="208"/>
      <c r="M952" s="213"/>
      <c r="N952" s="214"/>
      <c r="O952" s="214"/>
      <c r="P952" s="214"/>
      <c r="Q952" s="214"/>
      <c r="R952" s="214"/>
      <c r="S952" s="214"/>
      <c r="T952" s="215"/>
      <c r="AT952" s="209" t="s">
        <v>163</v>
      </c>
      <c r="AU952" s="209" t="s">
        <v>89</v>
      </c>
      <c r="AV952" s="13" t="s">
        <v>89</v>
      </c>
      <c r="AW952" s="13" t="s">
        <v>42</v>
      </c>
      <c r="AX952" s="13" t="s">
        <v>82</v>
      </c>
      <c r="AY952" s="209" t="s">
        <v>152</v>
      </c>
    </row>
    <row r="953" spans="2:65" s="12" customFormat="1">
      <c r="B953" s="200"/>
      <c r="D953" s="196" t="s">
        <v>163</v>
      </c>
      <c r="E953" s="201" t="s">
        <v>5</v>
      </c>
      <c r="F953" s="202" t="s">
        <v>1707</v>
      </c>
      <c r="H953" s="203" t="s">
        <v>5</v>
      </c>
      <c r="I953" s="204"/>
      <c r="L953" s="200"/>
      <c r="M953" s="205"/>
      <c r="N953" s="206"/>
      <c r="O953" s="206"/>
      <c r="P953" s="206"/>
      <c r="Q953" s="206"/>
      <c r="R953" s="206"/>
      <c r="S953" s="206"/>
      <c r="T953" s="207"/>
      <c r="AT953" s="203" t="s">
        <v>163</v>
      </c>
      <c r="AU953" s="203" t="s">
        <v>89</v>
      </c>
      <c r="AV953" s="12" t="s">
        <v>45</v>
      </c>
      <c r="AW953" s="12" t="s">
        <v>42</v>
      </c>
      <c r="AX953" s="12" t="s">
        <v>82</v>
      </c>
      <c r="AY953" s="203" t="s">
        <v>152</v>
      </c>
    </row>
    <row r="954" spans="2:65" s="13" customFormat="1">
      <c r="B954" s="208"/>
      <c r="D954" s="196" t="s">
        <v>163</v>
      </c>
      <c r="E954" s="209" t="s">
        <v>5</v>
      </c>
      <c r="F954" s="210" t="s">
        <v>1708</v>
      </c>
      <c r="H954" s="211">
        <v>27.103999999999999</v>
      </c>
      <c r="I954" s="212"/>
      <c r="L954" s="208"/>
      <c r="M954" s="213"/>
      <c r="N954" s="214"/>
      <c r="O954" s="214"/>
      <c r="P954" s="214"/>
      <c r="Q954" s="214"/>
      <c r="R954" s="214"/>
      <c r="S954" s="214"/>
      <c r="T954" s="215"/>
      <c r="AT954" s="209" t="s">
        <v>163</v>
      </c>
      <c r="AU954" s="209" t="s">
        <v>89</v>
      </c>
      <c r="AV954" s="13" t="s">
        <v>89</v>
      </c>
      <c r="AW954" s="13" t="s">
        <v>42</v>
      </c>
      <c r="AX954" s="13" t="s">
        <v>82</v>
      </c>
      <c r="AY954" s="209" t="s">
        <v>152</v>
      </c>
    </row>
    <row r="955" spans="2:65" s="14" customFormat="1">
      <c r="B955" s="216"/>
      <c r="D955" s="196" t="s">
        <v>163</v>
      </c>
      <c r="E955" s="217" t="s">
        <v>5</v>
      </c>
      <c r="F955" s="218" t="s">
        <v>373</v>
      </c>
      <c r="H955" s="219">
        <v>1280.162</v>
      </c>
      <c r="I955" s="220"/>
      <c r="L955" s="216"/>
      <c r="M955" s="221"/>
      <c r="N955" s="222"/>
      <c r="O955" s="222"/>
      <c r="P955" s="222"/>
      <c r="Q955" s="222"/>
      <c r="R955" s="222"/>
      <c r="S955" s="222"/>
      <c r="T955" s="223"/>
      <c r="AT955" s="217" t="s">
        <v>163</v>
      </c>
      <c r="AU955" s="217" t="s">
        <v>89</v>
      </c>
      <c r="AV955" s="14" t="s">
        <v>169</v>
      </c>
      <c r="AW955" s="14" t="s">
        <v>42</v>
      </c>
      <c r="AX955" s="14" t="s">
        <v>82</v>
      </c>
      <c r="AY955" s="217" t="s">
        <v>152</v>
      </c>
    </row>
    <row r="956" spans="2:65" s="12" customFormat="1">
      <c r="B956" s="200"/>
      <c r="D956" s="196" t="s">
        <v>163</v>
      </c>
      <c r="E956" s="201" t="s">
        <v>5</v>
      </c>
      <c r="F956" s="202" t="s">
        <v>1709</v>
      </c>
      <c r="H956" s="203" t="s">
        <v>5</v>
      </c>
      <c r="I956" s="204"/>
      <c r="L956" s="200"/>
      <c r="M956" s="205"/>
      <c r="N956" s="206"/>
      <c r="O956" s="206"/>
      <c r="P956" s="206"/>
      <c r="Q956" s="206"/>
      <c r="R956" s="206"/>
      <c r="S956" s="206"/>
      <c r="T956" s="207"/>
      <c r="AT956" s="203" t="s">
        <v>163</v>
      </c>
      <c r="AU956" s="203" t="s">
        <v>89</v>
      </c>
      <c r="AV956" s="12" t="s">
        <v>45</v>
      </c>
      <c r="AW956" s="12" t="s">
        <v>42</v>
      </c>
      <c r="AX956" s="12" t="s">
        <v>82</v>
      </c>
      <c r="AY956" s="203" t="s">
        <v>152</v>
      </c>
    </row>
    <row r="957" spans="2:65" s="13" customFormat="1">
      <c r="B957" s="208"/>
      <c r="D957" s="196" t="s">
        <v>163</v>
      </c>
      <c r="E957" s="209" t="s">
        <v>5</v>
      </c>
      <c r="F957" s="210" t="s">
        <v>1710</v>
      </c>
      <c r="H957" s="211">
        <v>192.024</v>
      </c>
      <c r="I957" s="212"/>
      <c r="L957" s="208"/>
      <c r="M957" s="213"/>
      <c r="N957" s="214"/>
      <c r="O957" s="214"/>
      <c r="P957" s="214"/>
      <c r="Q957" s="214"/>
      <c r="R957" s="214"/>
      <c r="S957" s="214"/>
      <c r="T957" s="215"/>
      <c r="AT957" s="209" t="s">
        <v>163</v>
      </c>
      <c r="AU957" s="209" t="s">
        <v>89</v>
      </c>
      <c r="AV957" s="13" t="s">
        <v>89</v>
      </c>
      <c r="AW957" s="13" t="s">
        <v>42</v>
      </c>
      <c r="AX957" s="13" t="s">
        <v>82</v>
      </c>
      <c r="AY957" s="209" t="s">
        <v>152</v>
      </c>
    </row>
    <row r="958" spans="2:65" s="14" customFormat="1">
      <c r="B958" s="216"/>
      <c r="D958" s="196" t="s">
        <v>163</v>
      </c>
      <c r="E958" s="217" t="s">
        <v>5</v>
      </c>
      <c r="F958" s="218" t="s">
        <v>373</v>
      </c>
      <c r="H958" s="219">
        <v>192.024</v>
      </c>
      <c r="I958" s="220"/>
      <c r="L958" s="216"/>
      <c r="M958" s="221"/>
      <c r="N958" s="222"/>
      <c r="O958" s="222"/>
      <c r="P958" s="222"/>
      <c r="Q958" s="222"/>
      <c r="R958" s="222"/>
      <c r="S958" s="222"/>
      <c r="T958" s="223"/>
      <c r="AT958" s="217" t="s">
        <v>163</v>
      </c>
      <c r="AU958" s="217" t="s">
        <v>89</v>
      </c>
      <c r="AV958" s="14" t="s">
        <v>169</v>
      </c>
      <c r="AW958" s="14" t="s">
        <v>42</v>
      </c>
      <c r="AX958" s="14" t="s">
        <v>82</v>
      </c>
      <c r="AY958" s="217" t="s">
        <v>152</v>
      </c>
    </row>
    <row r="959" spans="2:65" s="15" customFormat="1">
      <c r="B959" s="224"/>
      <c r="D959" s="225" t="s">
        <v>163</v>
      </c>
      <c r="E959" s="226" t="s">
        <v>5</v>
      </c>
      <c r="F959" s="227" t="s">
        <v>170</v>
      </c>
      <c r="H959" s="228">
        <v>1472.1859999999999</v>
      </c>
      <c r="I959" s="229"/>
      <c r="L959" s="224"/>
      <c r="M959" s="230"/>
      <c r="N959" s="231"/>
      <c r="O959" s="231"/>
      <c r="P959" s="231"/>
      <c r="Q959" s="231"/>
      <c r="R959" s="231"/>
      <c r="S959" s="231"/>
      <c r="T959" s="232"/>
      <c r="AT959" s="233" t="s">
        <v>163</v>
      </c>
      <c r="AU959" s="233" t="s">
        <v>89</v>
      </c>
      <c r="AV959" s="15" t="s">
        <v>159</v>
      </c>
      <c r="AW959" s="15" t="s">
        <v>42</v>
      </c>
      <c r="AX959" s="15" t="s">
        <v>45</v>
      </c>
      <c r="AY959" s="233" t="s">
        <v>152</v>
      </c>
    </row>
    <row r="960" spans="2:65" s="1" customFormat="1" ht="22.5" customHeight="1">
      <c r="B960" s="183"/>
      <c r="C960" s="184" t="s">
        <v>638</v>
      </c>
      <c r="D960" s="184" t="s">
        <v>154</v>
      </c>
      <c r="E960" s="185" t="s">
        <v>543</v>
      </c>
      <c r="F960" s="186" t="s">
        <v>544</v>
      </c>
      <c r="G960" s="187" t="s">
        <v>247</v>
      </c>
      <c r="H960" s="188">
        <v>357.95400000000001</v>
      </c>
      <c r="I960" s="189"/>
      <c r="J960" s="190">
        <f>ROUND(I960*H960,2)</f>
        <v>0</v>
      </c>
      <c r="K960" s="186" t="s">
        <v>158</v>
      </c>
      <c r="L960" s="43"/>
      <c r="M960" s="191" t="s">
        <v>5</v>
      </c>
      <c r="N960" s="192" t="s">
        <v>53</v>
      </c>
      <c r="O960" s="44"/>
      <c r="P960" s="193">
        <f>O960*H960</f>
        <v>0</v>
      </c>
      <c r="Q960" s="193">
        <v>0</v>
      </c>
      <c r="R960" s="193">
        <f>Q960*H960</f>
        <v>0</v>
      </c>
      <c r="S960" s="193">
        <v>2.1999999999999999E-2</v>
      </c>
      <c r="T960" s="194">
        <f>S960*H960</f>
        <v>7.8749880000000001</v>
      </c>
      <c r="AR960" s="25" t="s">
        <v>159</v>
      </c>
      <c r="AT960" s="25" t="s">
        <v>154</v>
      </c>
      <c r="AU960" s="25" t="s">
        <v>89</v>
      </c>
      <c r="AY960" s="25" t="s">
        <v>152</v>
      </c>
      <c r="BE960" s="195">
        <f>IF(N960="základní",J960,0)</f>
        <v>0</v>
      </c>
      <c r="BF960" s="195">
        <f>IF(N960="snížená",J960,0)</f>
        <v>0</v>
      </c>
      <c r="BG960" s="195">
        <f>IF(N960="zákl. přenesená",J960,0)</f>
        <v>0</v>
      </c>
      <c r="BH960" s="195">
        <f>IF(N960="sníž. přenesená",J960,0)</f>
        <v>0</v>
      </c>
      <c r="BI960" s="195">
        <f>IF(N960="nulová",J960,0)</f>
        <v>0</v>
      </c>
      <c r="BJ960" s="25" t="s">
        <v>45</v>
      </c>
      <c r="BK960" s="195">
        <f>ROUND(I960*H960,2)</f>
        <v>0</v>
      </c>
      <c r="BL960" s="25" t="s">
        <v>159</v>
      </c>
      <c r="BM960" s="25" t="s">
        <v>2002</v>
      </c>
    </row>
    <row r="961" spans="2:65" s="1" customFormat="1" ht="40.5">
      <c r="B961" s="43"/>
      <c r="D961" s="196" t="s">
        <v>161</v>
      </c>
      <c r="F961" s="197" t="s">
        <v>546</v>
      </c>
      <c r="I961" s="198"/>
      <c r="L961" s="43"/>
      <c r="M961" s="199"/>
      <c r="N961" s="44"/>
      <c r="O961" s="44"/>
      <c r="P961" s="44"/>
      <c r="Q961" s="44"/>
      <c r="R961" s="44"/>
      <c r="S961" s="44"/>
      <c r="T961" s="72"/>
      <c r="AT961" s="25" t="s">
        <v>161</v>
      </c>
      <c r="AU961" s="25" t="s">
        <v>89</v>
      </c>
    </row>
    <row r="962" spans="2:65" s="12" customFormat="1">
      <c r="B962" s="200"/>
      <c r="D962" s="196" t="s">
        <v>163</v>
      </c>
      <c r="E962" s="201" t="s">
        <v>5</v>
      </c>
      <c r="F962" s="202" t="s">
        <v>540</v>
      </c>
      <c r="H962" s="203" t="s">
        <v>5</v>
      </c>
      <c r="I962" s="204"/>
      <c r="L962" s="200"/>
      <c r="M962" s="205"/>
      <c r="N962" s="206"/>
      <c r="O962" s="206"/>
      <c r="P962" s="206"/>
      <c r="Q962" s="206"/>
      <c r="R962" s="206"/>
      <c r="S962" s="206"/>
      <c r="T962" s="207"/>
      <c r="AT962" s="203" t="s">
        <v>163</v>
      </c>
      <c r="AU962" s="203" t="s">
        <v>89</v>
      </c>
      <c r="AV962" s="12" t="s">
        <v>45</v>
      </c>
      <c r="AW962" s="12" t="s">
        <v>42</v>
      </c>
      <c r="AX962" s="12" t="s">
        <v>82</v>
      </c>
      <c r="AY962" s="203" t="s">
        <v>152</v>
      </c>
    </row>
    <row r="963" spans="2:65" s="12" customFormat="1">
      <c r="B963" s="200"/>
      <c r="D963" s="196" t="s">
        <v>163</v>
      </c>
      <c r="E963" s="201" t="s">
        <v>5</v>
      </c>
      <c r="F963" s="202" t="s">
        <v>1614</v>
      </c>
      <c r="H963" s="203" t="s">
        <v>5</v>
      </c>
      <c r="I963" s="204"/>
      <c r="L963" s="200"/>
      <c r="M963" s="205"/>
      <c r="N963" s="206"/>
      <c r="O963" s="206"/>
      <c r="P963" s="206"/>
      <c r="Q963" s="206"/>
      <c r="R963" s="206"/>
      <c r="S963" s="206"/>
      <c r="T963" s="207"/>
      <c r="AT963" s="203" t="s">
        <v>163</v>
      </c>
      <c r="AU963" s="203" t="s">
        <v>89</v>
      </c>
      <c r="AV963" s="12" t="s">
        <v>45</v>
      </c>
      <c r="AW963" s="12" t="s">
        <v>42</v>
      </c>
      <c r="AX963" s="12" t="s">
        <v>82</v>
      </c>
      <c r="AY963" s="203" t="s">
        <v>152</v>
      </c>
    </row>
    <row r="964" spans="2:65" s="13" customFormat="1">
      <c r="B964" s="208"/>
      <c r="D964" s="196" t="s">
        <v>163</v>
      </c>
      <c r="E964" s="209" t="s">
        <v>5</v>
      </c>
      <c r="F964" s="210" t="s">
        <v>1705</v>
      </c>
      <c r="H964" s="211">
        <v>112.56</v>
      </c>
      <c r="I964" s="212"/>
      <c r="L964" s="208"/>
      <c r="M964" s="213"/>
      <c r="N964" s="214"/>
      <c r="O964" s="214"/>
      <c r="P964" s="214"/>
      <c r="Q964" s="214"/>
      <c r="R964" s="214"/>
      <c r="S964" s="214"/>
      <c r="T964" s="215"/>
      <c r="AT964" s="209" t="s">
        <v>163</v>
      </c>
      <c r="AU964" s="209" t="s">
        <v>89</v>
      </c>
      <c r="AV964" s="13" t="s">
        <v>89</v>
      </c>
      <c r="AW964" s="13" t="s">
        <v>42</v>
      </c>
      <c r="AX964" s="13" t="s">
        <v>82</v>
      </c>
      <c r="AY964" s="209" t="s">
        <v>152</v>
      </c>
    </row>
    <row r="965" spans="2:65" s="13" customFormat="1">
      <c r="B965" s="208"/>
      <c r="D965" s="196" t="s">
        <v>163</v>
      </c>
      <c r="E965" s="209" t="s">
        <v>5</v>
      </c>
      <c r="F965" s="210" t="s">
        <v>1706</v>
      </c>
      <c r="H965" s="211">
        <v>171.6</v>
      </c>
      <c r="I965" s="212"/>
      <c r="L965" s="208"/>
      <c r="M965" s="213"/>
      <c r="N965" s="214"/>
      <c r="O965" s="214"/>
      <c r="P965" s="214"/>
      <c r="Q965" s="214"/>
      <c r="R965" s="214"/>
      <c r="S965" s="214"/>
      <c r="T965" s="215"/>
      <c r="AT965" s="209" t="s">
        <v>163</v>
      </c>
      <c r="AU965" s="209" t="s">
        <v>89</v>
      </c>
      <c r="AV965" s="13" t="s">
        <v>89</v>
      </c>
      <c r="AW965" s="13" t="s">
        <v>42</v>
      </c>
      <c r="AX965" s="13" t="s">
        <v>82</v>
      </c>
      <c r="AY965" s="209" t="s">
        <v>152</v>
      </c>
    </row>
    <row r="966" spans="2:65" s="12" customFormat="1">
      <c r="B966" s="200"/>
      <c r="D966" s="196" t="s">
        <v>163</v>
      </c>
      <c r="E966" s="201" t="s">
        <v>5</v>
      </c>
      <c r="F966" s="202" t="s">
        <v>1707</v>
      </c>
      <c r="H966" s="203" t="s">
        <v>5</v>
      </c>
      <c r="I966" s="204"/>
      <c r="L966" s="200"/>
      <c r="M966" s="205"/>
      <c r="N966" s="206"/>
      <c r="O966" s="206"/>
      <c r="P966" s="206"/>
      <c r="Q966" s="206"/>
      <c r="R966" s="206"/>
      <c r="S966" s="206"/>
      <c r="T966" s="207"/>
      <c r="AT966" s="203" t="s">
        <v>163</v>
      </c>
      <c r="AU966" s="203" t="s">
        <v>89</v>
      </c>
      <c r="AV966" s="12" t="s">
        <v>45</v>
      </c>
      <c r="AW966" s="12" t="s">
        <v>42</v>
      </c>
      <c r="AX966" s="12" t="s">
        <v>82</v>
      </c>
      <c r="AY966" s="203" t="s">
        <v>152</v>
      </c>
    </row>
    <row r="967" spans="2:65" s="13" customFormat="1">
      <c r="B967" s="208"/>
      <c r="D967" s="196" t="s">
        <v>163</v>
      </c>
      <c r="E967" s="209" t="s">
        <v>5</v>
      </c>
      <c r="F967" s="210" t="s">
        <v>1708</v>
      </c>
      <c r="H967" s="211">
        <v>27.103999999999999</v>
      </c>
      <c r="I967" s="212"/>
      <c r="L967" s="208"/>
      <c r="M967" s="213"/>
      <c r="N967" s="214"/>
      <c r="O967" s="214"/>
      <c r="P967" s="214"/>
      <c r="Q967" s="214"/>
      <c r="R967" s="214"/>
      <c r="S967" s="214"/>
      <c r="T967" s="215"/>
      <c r="AT967" s="209" t="s">
        <v>163</v>
      </c>
      <c r="AU967" s="209" t="s">
        <v>89</v>
      </c>
      <c r="AV967" s="13" t="s">
        <v>89</v>
      </c>
      <c r="AW967" s="13" t="s">
        <v>42</v>
      </c>
      <c r="AX967" s="13" t="s">
        <v>82</v>
      </c>
      <c r="AY967" s="209" t="s">
        <v>152</v>
      </c>
    </row>
    <row r="968" spans="2:65" s="12" customFormat="1">
      <c r="B968" s="200"/>
      <c r="D968" s="196" t="s">
        <v>163</v>
      </c>
      <c r="E968" s="201" t="s">
        <v>5</v>
      </c>
      <c r="F968" s="202" t="s">
        <v>1709</v>
      </c>
      <c r="H968" s="203" t="s">
        <v>5</v>
      </c>
      <c r="I968" s="204"/>
      <c r="L968" s="200"/>
      <c r="M968" s="205"/>
      <c r="N968" s="206"/>
      <c r="O968" s="206"/>
      <c r="P968" s="206"/>
      <c r="Q968" s="206"/>
      <c r="R968" s="206"/>
      <c r="S968" s="206"/>
      <c r="T968" s="207"/>
      <c r="AT968" s="203" t="s">
        <v>163</v>
      </c>
      <c r="AU968" s="203" t="s">
        <v>89</v>
      </c>
      <c r="AV968" s="12" t="s">
        <v>45</v>
      </c>
      <c r="AW968" s="12" t="s">
        <v>42</v>
      </c>
      <c r="AX968" s="12" t="s">
        <v>82</v>
      </c>
      <c r="AY968" s="203" t="s">
        <v>152</v>
      </c>
    </row>
    <row r="969" spans="2:65" s="13" customFormat="1">
      <c r="B969" s="208"/>
      <c r="D969" s="196" t="s">
        <v>163</v>
      </c>
      <c r="E969" s="209" t="s">
        <v>5</v>
      </c>
      <c r="F969" s="210" t="s">
        <v>2003</v>
      </c>
      <c r="H969" s="211">
        <v>46.69</v>
      </c>
      <c r="I969" s="212"/>
      <c r="L969" s="208"/>
      <c r="M969" s="213"/>
      <c r="N969" s="214"/>
      <c r="O969" s="214"/>
      <c r="P969" s="214"/>
      <c r="Q969" s="214"/>
      <c r="R969" s="214"/>
      <c r="S969" s="214"/>
      <c r="T969" s="215"/>
      <c r="AT969" s="209" t="s">
        <v>163</v>
      </c>
      <c r="AU969" s="209" t="s">
        <v>89</v>
      </c>
      <c r="AV969" s="13" t="s">
        <v>89</v>
      </c>
      <c r="AW969" s="13" t="s">
        <v>42</v>
      </c>
      <c r="AX969" s="13" t="s">
        <v>82</v>
      </c>
      <c r="AY969" s="209" t="s">
        <v>152</v>
      </c>
    </row>
    <row r="970" spans="2:65" s="15" customFormat="1">
      <c r="B970" s="224"/>
      <c r="D970" s="225" t="s">
        <v>163</v>
      </c>
      <c r="E970" s="226" t="s">
        <v>5</v>
      </c>
      <c r="F970" s="227" t="s">
        <v>170</v>
      </c>
      <c r="H970" s="228">
        <v>357.95400000000001</v>
      </c>
      <c r="I970" s="229"/>
      <c r="L970" s="224"/>
      <c r="M970" s="230"/>
      <c r="N970" s="231"/>
      <c r="O970" s="231"/>
      <c r="P970" s="231"/>
      <c r="Q970" s="231"/>
      <c r="R970" s="231"/>
      <c r="S970" s="231"/>
      <c r="T970" s="232"/>
      <c r="AT970" s="233" t="s">
        <v>163</v>
      </c>
      <c r="AU970" s="233" t="s">
        <v>89</v>
      </c>
      <c r="AV970" s="15" t="s">
        <v>159</v>
      </c>
      <c r="AW970" s="15" t="s">
        <v>42</v>
      </c>
      <c r="AX970" s="15" t="s">
        <v>45</v>
      </c>
      <c r="AY970" s="233" t="s">
        <v>152</v>
      </c>
    </row>
    <row r="971" spans="2:65" s="1" customFormat="1" ht="22.5" customHeight="1">
      <c r="B971" s="183"/>
      <c r="C971" s="184" t="s">
        <v>645</v>
      </c>
      <c r="D971" s="184" t="s">
        <v>154</v>
      </c>
      <c r="E971" s="185" t="s">
        <v>2004</v>
      </c>
      <c r="F971" s="186" t="s">
        <v>2005</v>
      </c>
      <c r="G971" s="187" t="s">
        <v>247</v>
      </c>
      <c r="H971" s="188">
        <v>1693.24</v>
      </c>
      <c r="I971" s="189"/>
      <c r="J971" s="190">
        <f>ROUND(I971*H971,2)</f>
        <v>0</v>
      </c>
      <c r="K971" s="186" t="s">
        <v>158</v>
      </c>
      <c r="L971" s="43"/>
      <c r="M971" s="191" t="s">
        <v>5</v>
      </c>
      <c r="N971" s="192" t="s">
        <v>53</v>
      </c>
      <c r="O971" s="44"/>
      <c r="P971" s="193">
        <f>O971*H971</f>
        <v>0</v>
      </c>
      <c r="Q971" s="193">
        <v>0</v>
      </c>
      <c r="R971" s="193">
        <f>Q971*H971</f>
        <v>0</v>
      </c>
      <c r="S971" s="193">
        <v>2.1999999999999999E-2</v>
      </c>
      <c r="T971" s="194">
        <f>S971*H971</f>
        <v>37.251280000000001</v>
      </c>
      <c r="AR971" s="25" t="s">
        <v>159</v>
      </c>
      <c r="AT971" s="25" t="s">
        <v>154</v>
      </c>
      <c r="AU971" s="25" t="s">
        <v>89</v>
      </c>
      <c r="AY971" s="25" t="s">
        <v>152</v>
      </c>
      <c r="BE971" s="195">
        <f>IF(N971="základní",J971,0)</f>
        <v>0</v>
      </c>
      <c r="BF971" s="195">
        <f>IF(N971="snížená",J971,0)</f>
        <v>0</v>
      </c>
      <c r="BG971" s="195">
        <f>IF(N971="zákl. přenesená",J971,0)</f>
        <v>0</v>
      </c>
      <c r="BH971" s="195">
        <f>IF(N971="sníž. přenesená",J971,0)</f>
        <v>0</v>
      </c>
      <c r="BI971" s="195">
        <f>IF(N971="nulová",J971,0)</f>
        <v>0</v>
      </c>
      <c r="BJ971" s="25" t="s">
        <v>45</v>
      </c>
      <c r="BK971" s="195">
        <f>ROUND(I971*H971,2)</f>
        <v>0</v>
      </c>
      <c r="BL971" s="25" t="s">
        <v>159</v>
      </c>
      <c r="BM971" s="25" t="s">
        <v>2006</v>
      </c>
    </row>
    <row r="972" spans="2:65" s="1" customFormat="1" ht="40.5">
      <c r="B972" s="43"/>
      <c r="D972" s="196" t="s">
        <v>161</v>
      </c>
      <c r="F972" s="197" t="s">
        <v>546</v>
      </c>
      <c r="I972" s="198"/>
      <c r="L972" s="43"/>
      <c r="M972" s="199"/>
      <c r="N972" s="44"/>
      <c r="O972" s="44"/>
      <c r="P972" s="44"/>
      <c r="Q972" s="44"/>
      <c r="R972" s="44"/>
      <c r="S972" s="44"/>
      <c r="T972" s="72"/>
      <c r="AT972" s="25" t="s">
        <v>161</v>
      </c>
      <c r="AU972" s="25" t="s">
        <v>89</v>
      </c>
    </row>
    <row r="973" spans="2:65" s="12" customFormat="1">
      <c r="B973" s="200"/>
      <c r="D973" s="196" t="s">
        <v>163</v>
      </c>
      <c r="E973" s="201" t="s">
        <v>5</v>
      </c>
      <c r="F973" s="202" t="s">
        <v>540</v>
      </c>
      <c r="H973" s="203" t="s">
        <v>5</v>
      </c>
      <c r="I973" s="204"/>
      <c r="L973" s="200"/>
      <c r="M973" s="205"/>
      <c r="N973" s="206"/>
      <c r="O973" s="206"/>
      <c r="P973" s="206"/>
      <c r="Q973" s="206"/>
      <c r="R973" s="206"/>
      <c r="S973" s="206"/>
      <c r="T973" s="207"/>
      <c r="AT973" s="203" t="s">
        <v>163</v>
      </c>
      <c r="AU973" s="203" t="s">
        <v>89</v>
      </c>
      <c r="AV973" s="12" t="s">
        <v>45</v>
      </c>
      <c r="AW973" s="12" t="s">
        <v>42</v>
      </c>
      <c r="AX973" s="12" t="s">
        <v>82</v>
      </c>
      <c r="AY973" s="203" t="s">
        <v>152</v>
      </c>
    </row>
    <row r="974" spans="2:65" s="13" customFormat="1">
      <c r="B974" s="208"/>
      <c r="D974" s="196" t="s">
        <v>163</v>
      </c>
      <c r="E974" s="209" t="s">
        <v>5</v>
      </c>
      <c r="F974" s="210" t="s">
        <v>1789</v>
      </c>
      <c r="H974" s="211">
        <v>233.94</v>
      </c>
      <c r="I974" s="212"/>
      <c r="L974" s="208"/>
      <c r="M974" s="213"/>
      <c r="N974" s="214"/>
      <c r="O974" s="214"/>
      <c r="P974" s="214"/>
      <c r="Q974" s="214"/>
      <c r="R974" s="214"/>
      <c r="S974" s="214"/>
      <c r="T974" s="215"/>
      <c r="AT974" s="209" t="s">
        <v>163</v>
      </c>
      <c r="AU974" s="209" t="s">
        <v>89</v>
      </c>
      <c r="AV974" s="13" t="s">
        <v>89</v>
      </c>
      <c r="AW974" s="13" t="s">
        <v>42</v>
      </c>
      <c r="AX974" s="13" t="s">
        <v>82</v>
      </c>
      <c r="AY974" s="209" t="s">
        <v>152</v>
      </c>
    </row>
    <row r="975" spans="2:65" s="13" customFormat="1">
      <c r="B975" s="208"/>
      <c r="D975" s="196" t="s">
        <v>163</v>
      </c>
      <c r="E975" s="209" t="s">
        <v>5</v>
      </c>
      <c r="F975" s="210" t="s">
        <v>1790</v>
      </c>
      <c r="H975" s="211">
        <v>1445.8</v>
      </c>
      <c r="I975" s="212"/>
      <c r="L975" s="208"/>
      <c r="M975" s="213"/>
      <c r="N975" s="214"/>
      <c r="O975" s="214"/>
      <c r="P975" s="214"/>
      <c r="Q975" s="214"/>
      <c r="R975" s="214"/>
      <c r="S975" s="214"/>
      <c r="T975" s="215"/>
      <c r="AT975" s="209" t="s">
        <v>163</v>
      </c>
      <c r="AU975" s="209" t="s">
        <v>89</v>
      </c>
      <c r="AV975" s="13" t="s">
        <v>89</v>
      </c>
      <c r="AW975" s="13" t="s">
        <v>42</v>
      </c>
      <c r="AX975" s="13" t="s">
        <v>82</v>
      </c>
      <c r="AY975" s="209" t="s">
        <v>152</v>
      </c>
    </row>
    <row r="976" spans="2:65" s="13" customFormat="1">
      <c r="B976" s="208"/>
      <c r="D976" s="196" t="s">
        <v>163</v>
      </c>
      <c r="E976" s="209" t="s">
        <v>5</v>
      </c>
      <c r="F976" s="210" t="s">
        <v>1792</v>
      </c>
      <c r="H976" s="211">
        <v>6.3</v>
      </c>
      <c r="I976" s="212"/>
      <c r="L976" s="208"/>
      <c r="M976" s="213"/>
      <c r="N976" s="214"/>
      <c r="O976" s="214"/>
      <c r="P976" s="214"/>
      <c r="Q976" s="214"/>
      <c r="R976" s="214"/>
      <c r="S976" s="214"/>
      <c r="T976" s="215"/>
      <c r="AT976" s="209" t="s">
        <v>163</v>
      </c>
      <c r="AU976" s="209" t="s">
        <v>89</v>
      </c>
      <c r="AV976" s="13" t="s">
        <v>89</v>
      </c>
      <c r="AW976" s="13" t="s">
        <v>42</v>
      </c>
      <c r="AX976" s="13" t="s">
        <v>82</v>
      </c>
      <c r="AY976" s="209" t="s">
        <v>152</v>
      </c>
    </row>
    <row r="977" spans="2:65" s="13" customFormat="1">
      <c r="B977" s="208"/>
      <c r="D977" s="196" t="s">
        <v>163</v>
      </c>
      <c r="E977" s="209" t="s">
        <v>5</v>
      </c>
      <c r="F977" s="210" t="s">
        <v>1793</v>
      </c>
      <c r="H977" s="211">
        <v>7.2</v>
      </c>
      <c r="I977" s="212"/>
      <c r="L977" s="208"/>
      <c r="M977" s="213"/>
      <c r="N977" s="214"/>
      <c r="O977" s="214"/>
      <c r="P977" s="214"/>
      <c r="Q977" s="214"/>
      <c r="R977" s="214"/>
      <c r="S977" s="214"/>
      <c r="T977" s="215"/>
      <c r="AT977" s="209" t="s">
        <v>163</v>
      </c>
      <c r="AU977" s="209" t="s">
        <v>89</v>
      </c>
      <c r="AV977" s="13" t="s">
        <v>89</v>
      </c>
      <c r="AW977" s="13" t="s">
        <v>42</v>
      </c>
      <c r="AX977" s="13" t="s">
        <v>82</v>
      </c>
      <c r="AY977" s="209" t="s">
        <v>152</v>
      </c>
    </row>
    <row r="978" spans="2:65" s="15" customFormat="1">
      <c r="B978" s="224"/>
      <c r="D978" s="225" t="s">
        <v>163</v>
      </c>
      <c r="E978" s="226" t="s">
        <v>5</v>
      </c>
      <c r="F978" s="227" t="s">
        <v>170</v>
      </c>
      <c r="H978" s="228">
        <v>1693.24</v>
      </c>
      <c r="I978" s="229"/>
      <c r="L978" s="224"/>
      <c r="M978" s="230"/>
      <c r="N978" s="231"/>
      <c r="O978" s="231"/>
      <c r="P978" s="231"/>
      <c r="Q978" s="231"/>
      <c r="R978" s="231"/>
      <c r="S978" s="231"/>
      <c r="T978" s="232"/>
      <c r="AT978" s="233" t="s">
        <v>163</v>
      </c>
      <c r="AU978" s="233" t="s">
        <v>89</v>
      </c>
      <c r="AV978" s="15" t="s">
        <v>159</v>
      </c>
      <c r="AW978" s="15" t="s">
        <v>42</v>
      </c>
      <c r="AX978" s="15" t="s">
        <v>45</v>
      </c>
      <c r="AY978" s="233" t="s">
        <v>152</v>
      </c>
    </row>
    <row r="979" spans="2:65" s="1" customFormat="1" ht="22.5" customHeight="1">
      <c r="B979" s="183"/>
      <c r="C979" s="184" t="s">
        <v>650</v>
      </c>
      <c r="D979" s="184" t="s">
        <v>154</v>
      </c>
      <c r="E979" s="185" t="s">
        <v>558</v>
      </c>
      <c r="F979" s="186" t="s">
        <v>559</v>
      </c>
      <c r="G979" s="187" t="s">
        <v>247</v>
      </c>
      <c r="H979" s="188">
        <v>2051.194</v>
      </c>
      <c r="I979" s="189"/>
      <c r="J979" s="190">
        <f>ROUND(I979*H979,2)</f>
        <v>0</v>
      </c>
      <c r="K979" s="186" t="s">
        <v>158</v>
      </c>
      <c r="L979" s="43"/>
      <c r="M979" s="191" t="s">
        <v>5</v>
      </c>
      <c r="N979" s="192" t="s">
        <v>53</v>
      </c>
      <c r="O979" s="44"/>
      <c r="P979" s="193">
        <f>O979*H979</f>
        <v>0</v>
      </c>
      <c r="Q979" s="193">
        <v>0</v>
      </c>
      <c r="R979" s="193">
        <f>Q979*H979</f>
        <v>0</v>
      </c>
      <c r="S979" s="193">
        <v>0</v>
      </c>
      <c r="T979" s="194">
        <f>S979*H979</f>
        <v>0</v>
      </c>
      <c r="AR979" s="25" t="s">
        <v>159</v>
      </c>
      <c r="AT979" s="25" t="s">
        <v>154</v>
      </c>
      <c r="AU979" s="25" t="s">
        <v>89</v>
      </c>
      <c r="AY979" s="25" t="s">
        <v>152</v>
      </c>
      <c r="BE979" s="195">
        <f>IF(N979="základní",J979,0)</f>
        <v>0</v>
      </c>
      <c r="BF979" s="195">
        <f>IF(N979="snížená",J979,0)</f>
        <v>0</v>
      </c>
      <c r="BG979" s="195">
        <f>IF(N979="zákl. přenesená",J979,0)</f>
        <v>0</v>
      </c>
      <c r="BH979" s="195">
        <f>IF(N979="sníž. přenesená",J979,0)</f>
        <v>0</v>
      </c>
      <c r="BI979" s="195">
        <f>IF(N979="nulová",J979,0)</f>
        <v>0</v>
      </c>
      <c r="BJ979" s="25" t="s">
        <v>45</v>
      </c>
      <c r="BK979" s="195">
        <f>ROUND(I979*H979,2)</f>
        <v>0</v>
      </c>
      <c r="BL979" s="25" t="s">
        <v>159</v>
      </c>
      <c r="BM979" s="25" t="s">
        <v>2007</v>
      </c>
    </row>
    <row r="980" spans="2:65" s="1" customFormat="1" ht="67.5">
      <c r="B980" s="43"/>
      <c r="D980" s="196" t="s">
        <v>161</v>
      </c>
      <c r="F980" s="197" t="s">
        <v>561</v>
      </c>
      <c r="I980" s="198"/>
      <c r="L980" s="43"/>
      <c r="M980" s="199"/>
      <c r="N980" s="44"/>
      <c r="O980" s="44"/>
      <c r="P980" s="44"/>
      <c r="Q980" s="44"/>
      <c r="R980" s="44"/>
      <c r="S980" s="44"/>
      <c r="T980" s="72"/>
      <c r="AT980" s="25" t="s">
        <v>161</v>
      </c>
      <c r="AU980" s="25" t="s">
        <v>89</v>
      </c>
    </row>
    <row r="981" spans="2:65" s="12" customFormat="1">
      <c r="B981" s="200"/>
      <c r="D981" s="196" t="s">
        <v>163</v>
      </c>
      <c r="E981" s="201" t="s">
        <v>5</v>
      </c>
      <c r="F981" s="202" t="s">
        <v>540</v>
      </c>
      <c r="H981" s="203" t="s">
        <v>5</v>
      </c>
      <c r="I981" s="204"/>
      <c r="L981" s="200"/>
      <c r="M981" s="205"/>
      <c r="N981" s="206"/>
      <c r="O981" s="206"/>
      <c r="P981" s="206"/>
      <c r="Q981" s="206"/>
      <c r="R981" s="206"/>
      <c r="S981" s="206"/>
      <c r="T981" s="207"/>
      <c r="AT981" s="203" t="s">
        <v>163</v>
      </c>
      <c r="AU981" s="203" t="s">
        <v>89</v>
      </c>
      <c r="AV981" s="12" t="s">
        <v>45</v>
      </c>
      <c r="AW981" s="12" t="s">
        <v>42</v>
      </c>
      <c r="AX981" s="12" t="s">
        <v>82</v>
      </c>
      <c r="AY981" s="203" t="s">
        <v>152</v>
      </c>
    </row>
    <row r="982" spans="2:65" s="12" customFormat="1">
      <c r="B982" s="200"/>
      <c r="D982" s="196" t="s">
        <v>163</v>
      </c>
      <c r="E982" s="201" t="s">
        <v>5</v>
      </c>
      <c r="F982" s="202" t="s">
        <v>1614</v>
      </c>
      <c r="H982" s="203" t="s">
        <v>5</v>
      </c>
      <c r="I982" s="204"/>
      <c r="L982" s="200"/>
      <c r="M982" s="205"/>
      <c r="N982" s="206"/>
      <c r="O982" s="206"/>
      <c r="P982" s="206"/>
      <c r="Q982" s="206"/>
      <c r="R982" s="206"/>
      <c r="S982" s="206"/>
      <c r="T982" s="207"/>
      <c r="AT982" s="203" t="s">
        <v>163</v>
      </c>
      <c r="AU982" s="203" t="s">
        <v>89</v>
      </c>
      <c r="AV982" s="12" t="s">
        <v>45</v>
      </c>
      <c r="AW982" s="12" t="s">
        <v>42</v>
      </c>
      <c r="AX982" s="12" t="s">
        <v>82</v>
      </c>
      <c r="AY982" s="203" t="s">
        <v>152</v>
      </c>
    </row>
    <row r="983" spans="2:65" s="13" customFormat="1">
      <c r="B983" s="208"/>
      <c r="D983" s="196" t="s">
        <v>163</v>
      </c>
      <c r="E983" s="209" t="s">
        <v>5</v>
      </c>
      <c r="F983" s="210" t="s">
        <v>1705</v>
      </c>
      <c r="H983" s="211">
        <v>112.56</v>
      </c>
      <c r="I983" s="212"/>
      <c r="L983" s="208"/>
      <c r="M983" s="213"/>
      <c r="N983" s="214"/>
      <c r="O983" s="214"/>
      <c r="P983" s="214"/>
      <c r="Q983" s="214"/>
      <c r="R983" s="214"/>
      <c r="S983" s="214"/>
      <c r="T983" s="215"/>
      <c r="AT983" s="209" t="s">
        <v>163</v>
      </c>
      <c r="AU983" s="209" t="s">
        <v>89</v>
      </c>
      <c r="AV983" s="13" t="s">
        <v>89</v>
      </c>
      <c r="AW983" s="13" t="s">
        <v>42</v>
      </c>
      <c r="AX983" s="13" t="s">
        <v>82</v>
      </c>
      <c r="AY983" s="209" t="s">
        <v>152</v>
      </c>
    </row>
    <row r="984" spans="2:65" s="13" customFormat="1">
      <c r="B984" s="208"/>
      <c r="D984" s="196" t="s">
        <v>163</v>
      </c>
      <c r="E984" s="209" t="s">
        <v>5</v>
      </c>
      <c r="F984" s="210" t="s">
        <v>1706</v>
      </c>
      <c r="H984" s="211">
        <v>171.6</v>
      </c>
      <c r="I984" s="212"/>
      <c r="L984" s="208"/>
      <c r="M984" s="213"/>
      <c r="N984" s="214"/>
      <c r="O984" s="214"/>
      <c r="P984" s="214"/>
      <c r="Q984" s="214"/>
      <c r="R984" s="214"/>
      <c r="S984" s="214"/>
      <c r="T984" s="215"/>
      <c r="AT984" s="209" t="s">
        <v>163</v>
      </c>
      <c r="AU984" s="209" t="s">
        <v>89</v>
      </c>
      <c r="AV984" s="13" t="s">
        <v>89</v>
      </c>
      <c r="AW984" s="13" t="s">
        <v>42</v>
      </c>
      <c r="AX984" s="13" t="s">
        <v>82</v>
      </c>
      <c r="AY984" s="209" t="s">
        <v>152</v>
      </c>
    </row>
    <row r="985" spans="2:65" s="12" customFormat="1">
      <c r="B985" s="200"/>
      <c r="D985" s="196" t="s">
        <v>163</v>
      </c>
      <c r="E985" s="201" t="s">
        <v>5</v>
      </c>
      <c r="F985" s="202" t="s">
        <v>1707</v>
      </c>
      <c r="H985" s="203" t="s">
        <v>5</v>
      </c>
      <c r="I985" s="204"/>
      <c r="L985" s="200"/>
      <c r="M985" s="205"/>
      <c r="N985" s="206"/>
      <c r="O985" s="206"/>
      <c r="P985" s="206"/>
      <c r="Q985" s="206"/>
      <c r="R985" s="206"/>
      <c r="S985" s="206"/>
      <c r="T985" s="207"/>
      <c r="AT985" s="203" t="s">
        <v>163</v>
      </c>
      <c r="AU985" s="203" t="s">
        <v>89</v>
      </c>
      <c r="AV985" s="12" t="s">
        <v>45</v>
      </c>
      <c r="AW985" s="12" t="s">
        <v>42</v>
      </c>
      <c r="AX985" s="12" t="s">
        <v>82</v>
      </c>
      <c r="AY985" s="203" t="s">
        <v>152</v>
      </c>
    </row>
    <row r="986" spans="2:65" s="13" customFormat="1">
      <c r="B986" s="208"/>
      <c r="D986" s="196" t="s">
        <v>163</v>
      </c>
      <c r="E986" s="209" t="s">
        <v>5</v>
      </c>
      <c r="F986" s="210" t="s">
        <v>1708</v>
      </c>
      <c r="H986" s="211">
        <v>27.103999999999999</v>
      </c>
      <c r="I986" s="212"/>
      <c r="L986" s="208"/>
      <c r="M986" s="213"/>
      <c r="N986" s="214"/>
      <c r="O986" s="214"/>
      <c r="P986" s="214"/>
      <c r="Q986" s="214"/>
      <c r="R986" s="214"/>
      <c r="S986" s="214"/>
      <c r="T986" s="215"/>
      <c r="AT986" s="209" t="s">
        <v>163</v>
      </c>
      <c r="AU986" s="209" t="s">
        <v>89</v>
      </c>
      <c r="AV986" s="13" t="s">
        <v>89</v>
      </c>
      <c r="AW986" s="13" t="s">
        <v>42</v>
      </c>
      <c r="AX986" s="13" t="s">
        <v>82</v>
      </c>
      <c r="AY986" s="209" t="s">
        <v>152</v>
      </c>
    </row>
    <row r="987" spans="2:65" s="12" customFormat="1">
      <c r="B987" s="200"/>
      <c r="D987" s="196" t="s">
        <v>163</v>
      </c>
      <c r="E987" s="201" t="s">
        <v>5</v>
      </c>
      <c r="F987" s="202" t="s">
        <v>1709</v>
      </c>
      <c r="H987" s="203" t="s">
        <v>5</v>
      </c>
      <c r="I987" s="204"/>
      <c r="L987" s="200"/>
      <c r="M987" s="205"/>
      <c r="N987" s="206"/>
      <c r="O987" s="206"/>
      <c r="P987" s="206"/>
      <c r="Q987" s="206"/>
      <c r="R987" s="206"/>
      <c r="S987" s="206"/>
      <c r="T987" s="207"/>
      <c r="AT987" s="203" t="s">
        <v>163</v>
      </c>
      <c r="AU987" s="203" t="s">
        <v>89</v>
      </c>
      <c r="AV987" s="12" t="s">
        <v>45</v>
      </c>
      <c r="AW987" s="12" t="s">
        <v>42</v>
      </c>
      <c r="AX987" s="12" t="s">
        <v>82</v>
      </c>
      <c r="AY987" s="203" t="s">
        <v>152</v>
      </c>
    </row>
    <row r="988" spans="2:65" s="13" customFormat="1">
      <c r="B988" s="208"/>
      <c r="D988" s="196" t="s">
        <v>163</v>
      </c>
      <c r="E988" s="209" t="s">
        <v>5</v>
      </c>
      <c r="F988" s="210" t="s">
        <v>2003</v>
      </c>
      <c r="H988" s="211">
        <v>46.69</v>
      </c>
      <c r="I988" s="212"/>
      <c r="L988" s="208"/>
      <c r="M988" s="213"/>
      <c r="N988" s="214"/>
      <c r="O988" s="214"/>
      <c r="P988" s="214"/>
      <c r="Q988" s="214"/>
      <c r="R988" s="214"/>
      <c r="S988" s="214"/>
      <c r="T988" s="215"/>
      <c r="AT988" s="209" t="s">
        <v>163</v>
      </c>
      <c r="AU988" s="209" t="s">
        <v>89</v>
      </c>
      <c r="AV988" s="13" t="s">
        <v>89</v>
      </c>
      <c r="AW988" s="13" t="s">
        <v>42</v>
      </c>
      <c r="AX988" s="13" t="s">
        <v>82</v>
      </c>
      <c r="AY988" s="209" t="s">
        <v>152</v>
      </c>
    </row>
    <row r="989" spans="2:65" s="14" customFormat="1">
      <c r="B989" s="216"/>
      <c r="D989" s="196" t="s">
        <v>163</v>
      </c>
      <c r="E989" s="217" t="s">
        <v>5</v>
      </c>
      <c r="F989" s="218" t="s">
        <v>1247</v>
      </c>
      <c r="H989" s="219">
        <v>357.95400000000001</v>
      </c>
      <c r="I989" s="220"/>
      <c r="L989" s="216"/>
      <c r="M989" s="221"/>
      <c r="N989" s="222"/>
      <c r="O989" s="222"/>
      <c r="P989" s="222"/>
      <c r="Q989" s="222"/>
      <c r="R989" s="222"/>
      <c r="S989" s="222"/>
      <c r="T989" s="223"/>
      <c r="AT989" s="217" t="s">
        <v>163</v>
      </c>
      <c r="AU989" s="217" t="s">
        <v>89</v>
      </c>
      <c r="AV989" s="14" t="s">
        <v>169</v>
      </c>
      <c r="AW989" s="14" t="s">
        <v>42</v>
      </c>
      <c r="AX989" s="14" t="s">
        <v>82</v>
      </c>
      <c r="AY989" s="217" t="s">
        <v>152</v>
      </c>
    </row>
    <row r="990" spans="2:65" s="13" customFormat="1">
      <c r="B990" s="208"/>
      <c r="D990" s="196" t="s">
        <v>163</v>
      </c>
      <c r="E990" s="209" t="s">
        <v>5</v>
      </c>
      <c r="F990" s="210" t="s">
        <v>1789</v>
      </c>
      <c r="H990" s="211">
        <v>233.94</v>
      </c>
      <c r="I990" s="212"/>
      <c r="L990" s="208"/>
      <c r="M990" s="213"/>
      <c r="N990" s="214"/>
      <c r="O990" s="214"/>
      <c r="P990" s="214"/>
      <c r="Q990" s="214"/>
      <c r="R990" s="214"/>
      <c r="S990" s="214"/>
      <c r="T990" s="215"/>
      <c r="AT990" s="209" t="s">
        <v>163</v>
      </c>
      <c r="AU990" s="209" t="s">
        <v>89</v>
      </c>
      <c r="AV990" s="13" t="s">
        <v>89</v>
      </c>
      <c r="AW990" s="13" t="s">
        <v>42</v>
      </c>
      <c r="AX990" s="13" t="s">
        <v>82</v>
      </c>
      <c r="AY990" s="209" t="s">
        <v>152</v>
      </c>
    </row>
    <row r="991" spans="2:65" s="13" customFormat="1">
      <c r="B991" s="208"/>
      <c r="D991" s="196" t="s">
        <v>163</v>
      </c>
      <c r="E991" s="209" t="s">
        <v>5</v>
      </c>
      <c r="F991" s="210" t="s">
        <v>1790</v>
      </c>
      <c r="H991" s="211">
        <v>1445.8</v>
      </c>
      <c r="I991" s="212"/>
      <c r="L991" s="208"/>
      <c r="M991" s="213"/>
      <c r="N991" s="214"/>
      <c r="O991" s="214"/>
      <c r="P991" s="214"/>
      <c r="Q991" s="214"/>
      <c r="R991" s="214"/>
      <c r="S991" s="214"/>
      <c r="T991" s="215"/>
      <c r="AT991" s="209" t="s">
        <v>163</v>
      </c>
      <c r="AU991" s="209" t="s">
        <v>89</v>
      </c>
      <c r="AV991" s="13" t="s">
        <v>89</v>
      </c>
      <c r="AW991" s="13" t="s">
        <v>42</v>
      </c>
      <c r="AX991" s="13" t="s">
        <v>82</v>
      </c>
      <c r="AY991" s="209" t="s">
        <v>152</v>
      </c>
    </row>
    <row r="992" spans="2:65" s="13" customFormat="1">
      <c r="B992" s="208"/>
      <c r="D992" s="196" t="s">
        <v>163</v>
      </c>
      <c r="E992" s="209" t="s">
        <v>5</v>
      </c>
      <c r="F992" s="210" t="s">
        <v>1792</v>
      </c>
      <c r="H992" s="211">
        <v>6.3</v>
      </c>
      <c r="I992" s="212"/>
      <c r="L992" s="208"/>
      <c r="M992" s="213"/>
      <c r="N992" s="214"/>
      <c r="O992" s="214"/>
      <c r="P992" s="214"/>
      <c r="Q992" s="214"/>
      <c r="R992" s="214"/>
      <c r="S992" s="214"/>
      <c r="T992" s="215"/>
      <c r="AT992" s="209" t="s">
        <v>163</v>
      </c>
      <c r="AU992" s="209" t="s">
        <v>89</v>
      </c>
      <c r="AV992" s="13" t="s">
        <v>89</v>
      </c>
      <c r="AW992" s="13" t="s">
        <v>42</v>
      </c>
      <c r="AX992" s="13" t="s">
        <v>82</v>
      </c>
      <c r="AY992" s="209" t="s">
        <v>152</v>
      </c>
    </row>
    <row r="993" spans="2:65" s="13" customFormat="1">
      <c r="B993" s="208"/>
      <c r="D993" s="196" t="s">
        <v>163</v>
      </c>
      <c r="E993" s="209" t="s">
        <v>5</v>
      </c>
      <c r="F993" s="210" t="s">
        <v>1793</v>
      </c>
      <c r="H993" s="211">
        <v>7.2</v>
      </c>
      <c r="I993" s="212"/>
      <c r="L993" s="208"/>
      <c r="M993" s="213"/>
      <c r="N993" s="214"/>
      <c r="O993" s="214"/>
      <c r="P993" s="214"/>
      <c r="Q993" s="214"/>
      <c r="R993" s="214"/>
      <c r="S993" s="214"/>
      <c r="T993" s="215"/>
      <c r="AT993" s="209" t="s">
        <v>163</v>
      </c>
      <c r="AU993" s="209" t="s">
        <v>89</v>
      </c>
      <c r="AV993" s="13" t="s">
        <v>89</v>
      </c>
      <c r="AW993" s="13" t="s">
        <v>42</v>
      </c>
      <c r="AX993" s="13" t="s">
        <v>82</v>
      </c>
      <c r="AY993" s="209" t="s">
        <v>152</v>
      </c>
    </row>
    <row r="994" spans="2:65" s="14" customFormat="1">
      <c r="B994" s="216"/>
      <c r="D994" s="196" t="s">
        <v>163</v>
      </c>
      <c r="E994" s="217" t="s">
        <v>5</v>
      </c>
      <c r="F994" s="218" t="s">
        <v>2008</v>
      </c>
      <c r="H994" s="219">
        <v>1693.24</v>
      </c>
      <c r="I994" s="220"/>
      <c r="L994" s="216"/>
      <c r="M994" s="221"/>
      <c r="N994" s="222"/>
      <c r="O994" s="222"/>
      <c r="P994" s="222"/>
      <c r="Q994" s="222"/>
      <c r="R994" s="222"/>
      <c r="S994" s="222"/>
      <c r="T994" s="223"/>
      <c r="AT994" s="217" t="s">
        <v>163</v>
      </c>
      <c r="AU994" s="217" t="s">
        <v>89</v>
      </c>
      <c r="AV994" s="14" t="s">
        <v>169</v>
      </c>
      <c r="AW994" s="14" t="s">
        <v>42</v>
      </c>
      <c r="AX994" s="14" t="s">
        <v>82</v>
      </c>
      <c r="AY994" s="217" t="s">
        <v>152</v>
      </c>
    </row>
    <row r="995" spans="2:65" s="15" customFormat="1">
      <c r="B995" s="224"/>
      <c r="D995" s="225" t="s">
        <v>163</v>
      </c>
      <c r="E995" s="226" t="s">
        <v>5</v>
      </c>
      <c r="F995" s="227" t="s">
        <v>170</v>
      </c>
      <c r="H995" s="228">
        <v>2051.194</v>
      </c>
      <c r="I995" s="229"/>
      <c r="L995" s="224"/>
      <c r="M995" s="230"/>
      <c r="N995" s="231"/>
      <c r="O995" s="231"/>
      <c r="P995" s="231"/>
      <c r="Q995" s="231"/>
      <c r="R995" s="231"/>
      <c r="S995" s="231"/>
      <c r="T995" s="232"/>
      <c r="AT995" s="233" t="s">
        <v>163</v>
      </c>
      <c r="AU995" s="233" t="s">
        <v>89</v>
      </c>
      <c r="AV995" s="15" t="s">
        <v>159</v>
      </c>
      <c r="AW995" s="15" t="s">
        <v>42</v>
      </c>
      <c r="AX995" s="15" t="s">
        <v>45</v>
      </c>
      <c r="AY995" s="233" t="s">
        <v>152</v>
      </c>
    </row>
    <row r="996" spans="2:65" s="1" customFormat="1" ht="22.5" customHeight="1">
      <c r="B996" s="183"/>
      <c r="C996" s="184" t="s">
        <v>655</v>
      </c>
      <c r="D996" s="184" t="s">
        <v>154</v>
      </c>
      <c r="E996" s="185" t="s">
        <v>563</v>
      </c>
      <c r="F996" s="186" t="s">
        <v>564</v>
      </c>
      <c r="G996" s="187" t="s">
        <v>247</v>
      </c>
      <c r="H996" s="188">
        <v>2051.194</v>
      </c>
      <c r="I996" s="189"/>
      <c r="J996" s="190">
        <f>ROUND(I996*H996,2)</f>
        <v>0</v>
      </c>
      <c r="K996" s="186" t="s">
        <v>158</v>
      </c>
      <c r="L996" s="43"/>
      <c r="M996" s="191" t="s">
        <v>5</v>
      </c>
      <c r="N996" s="192" t="s">
        <v>53</v>
      </c>
      <c r="O996" s="44"/>
      <c r="P996" s="193">
        <f>O996*H996</f>
        <v>0</v>
      </c>
      <c r="Q996" s="193">
        <v>0</v>
      </c>
      <c r="R996" s="193">
        <f>Q996*H996</f>
        <v>0</v>
      </c>
      <c r="S996" s="193">
        <v>0</v>
      </c>
      <c r="T996" s="194">
        <f>S996*H996</f>
        <v>0</v>
      </c>
      <c r="AR996" s="25" t="s">
        <v>159</v>
      </c>
      <c r="AT996" s="25" t="s">
        <v>154</v>
      </c>
      <c r="AU996" s="25" t="s">
        <v>89</v>
      </c>
      <c r="AY996" s="25" t="s">
        <v>152</v>
      </c>
      <c r="BE996" s="195">
        <f>IF(N996="základní",J996,0)</f>
        <v>0</v>
      </c>
      <c r="BF996" s="195">
        <f>IF(N996="snížená",J996,0)</f>
        <v>0</v>
      </c>
      <c r="BG996" s="195">
        <f>IF(N996="zákl. přenesená",J996,0)</f>
        <v>0</v>
      </c>
      <c r="BH996" s="195">
        <f>IF(N996="sníž. přenesená",J996,0)</f>
        <v>0</v>
      </c>
      <c r="BI996" s="195">
        <f>IF(N996="nulová",J996,0)</f>
        <v>0</v>
      </c>
      <c r="BJ996" s="25" t="s">
        <v>45</v>
      </c>
      <c r="BK996" s="195">
        <f>ROUND(I996*H996,2)</f>
        <v>0</v>
      </c>
      <c r="BL996" s="25" t="s">
        <v>159</v>
      </c>
      <c r="BM996" s="25" t="s">
        <v>2009</v>
      </c>
    </row>
    <row r="997" spans="2:65" s="1" customFormat="1" ht="67.5">
      <c r="B997" s="43"/>
      <c r="D997" s="225" t="s">
        <v>161</v>
      </c>
      <c r="F997" s="236" t="s">
        <v>561</v>
      </c>
      <c r="I997" s="198"/>
      <c r="L997" s="43"/>
      <c r="M997" s="199"/>
      <c r="N997" s="44"/>
      <c r="O997" s="44"/>
      <c r="P997" s="44"/>
      <c r="Q997" s="44"/>
      <c r="R997" s="44"/>
      <c r="S997" s="44"/>
      <c r="T997" s="72"/>
      <c r="AT997" s="25" t="s">
        <v>161</v>
      </c>
      <c r="AU997" s="25" t="s">
        <v>89</v>
      </c>
    </row>
    <row r="998" spans="2:65" s="1" customFormat="1" ht="22.5" customHeight="1">
      <c r="B998" s="183"/>
      <c r="C998" s="184" t="s">
        <v>660</v>
      </c>
      <c r="D998" s="184" t="s">
        <v>154</v>
      </c>
      <c r="E998" s="185" t="s">
        <v>1253</v>
      </c>
      <c r="F998" s="186" t="s">
        <v>1254</v>
      </c>
      <c r="G998" s="187" t="s">
        <v>247</v>
      </c>
      <c r="H998" s="188">
        <v>357.95400000000001</v>
      </c>
      <c r="I998" s="189"/>
      <c r="J998" s="190">
        <f>ROUND(I998*H998,2)</f>
        <v>0</v>
      </c>
      <c r="K998" s="186" t="s">
        <v>158</v>
      </c>
      <c r="L998" s="43"/>
      <c r="M998" s="191" t="s">
        <v>5</v>
      </c>
      <c r="N998" s="192" t="s">
        <v>53</v>
      </c>
      <c r="O998" s="44"/>
      <c r="P998" s="193">
        <f>O998*H998</f>
        <v>0</v>
      </c>
      <c r="Q998" s="193">
        <v>1.9429999999999999E-2</v>
      </c>
      <c r="R998" s="193">
        <f>Q998*H998</f>
        <v>6.9550462199999998</v>
      </c>
      <c r="S998" s="193">
        <v>0</v>
      </c>
      <c r="T998" s="194">
        <f>S998*H998</f>
        <v>0</v>
      </c>
      <c r="AR998" s="25" t="s">
        <v>159</v>
      </c>
      <c r="AT998" s="25" t="s">
        <v>154</v>
      </c>
      <c r="AU998" s="25" t="s">
        <v>89</v>
      </c>
      <c r="AY998" s="25" t="s">
        <v>152</v>
      </c>
      <c r="BE998" s="195">
        <f>IF(N998="základní",J998,0)</f>
        <v>0</v>
      </c>
      <c r="BF998" s="195">
        <f>IF(N998="snížená",J998,0)</f>
        <v>0</v>
      </c>
      <c r="BG998" s="195">
        <f>IF(N998="zákl. přenesená",J998,0)</f>
        <v>0</v>
      </c>
      <c r="BH998" s="195">
        <f>IF(N998="sníž. přenesená",J998,0)</f>
        <v>0</v>
      </c>
      <c r="BI998" s="195">
        <f>IF(N998="nulová",J998,0)</f>
        <v>0</v>
      </c>
      <c r="BJ998" s="25" t="s">
        <v>45</v>
      </c>
      <c r="BK998" s="195">
        <f>ROUND(I998*H998,2)</f>
        <v>0</v>
      </c>
      <c r="BL998" s="25" t="s">
        <v>159</v>
      </c>
      <c r="BM998" s="25" t="s">
        <v>2010</v>
      </c>
    </row>
    <row r="999" spans="2:65" s="1" customFormat="1" ht="135">
      <c r="B999" s="43"/>
      <c r="D999" s="196" t="s">
        <v>161</v>
      </c>
      <c r="F999" s="197" t="s">
        <v>1256</v>
      </c>
      <c r="I999" s="198"/>
      <c r="L999" s="43"/>
      <c r="M999" s="199"/>
      <c r="N999" s="44"/>
      <c r="O999" s="44"/>
      <c r="P999" s="44"/>
      <c r="Q999" s="44"/>
      <c r="R999" s="44"/>
      <c r="S999" s="44"/>
      <c r="T999" s="72"/>
      <c r="AT999" s="25" t="s">
        <v>161</v>
      </c>
      <c r="AU999" s="25" t="s">
        <v>89</v>
      </c>
    </row>
    <row r="1000" spans="2:65" s="12" customFormat="1">
      <c r="B1000" s="200"/>
      <c r="D1000" s="196" t="s">
        <v>163</v>
      </c>
      <c r="E1000" s="201" t="s">
        <v>5</v>
      </c>
      <c r="F1000" s="202" t="s">
        <v>540</v>
      </c>
      <c r="H1000" s="203" t="s">
        <v>5</v>
      </c>
      <c r="I1000" s="204"/>
      <c r="L1000" s="200"/>
      <c r="M1000" s="205"/>
      <c r="N1000" s="206"/>
      <c r="O1000" s="206"/>
      <c r="P1000" s="206"/>
      <c r="Q1000" s="206"/>
      <c r="R1000" s="206"/>
      <c r="S1000" s="206"/>
      <c r="T1000" s="207"/>
      <c r="AT1000" s="203" t="s">
        <v>163</v>
      </c>
      <c r="AU1000" s="203" t="s">
        <v>89</v>
      </c>
      <c r="AV1000" s="12" t="s">
        <v>45</v>
      </c>
      <c r="AW1000" s="12" t="s">
        <v>42</v>
      </c>
      <c r="AX1000" s="12" t="s">
        <v>82</v>
      </c>
      <c r="AY1000" s="203" t="s">
        <v>152</v>
      </c>
    </row>
    <row r="1001" spans="2:65" s="12" customFormat="1">
      <c r="B1001" s="200"/>
      <c r="D1001" s="196" t="s">
        <v>163</v>
      </c>
      <c r="E1001" s="201" t="s">
        <v>5</v>
      </c>
      <c r="F1001" s="202" t="s">
        <v>1614</v>
      </c>
      <c r="H1001" s="203" t="s">
        <v>5</v>
      </c>
      <c r="I1001" s="204"/>
      <c r="L1001" s="200"/>
      <c r="M1001" s="205"/>
      <c r="N1001" s="206"/>
      <c r="O1001" s="206"/>
      <c r="P1001" s="206"/>
      <c r="Q1001" s="206"/>
      <c r="R1001" s="206"/>
      <c r="S1001" s="206"/>
      <c r="T1001" s="207"/>
      <c r="AT1001" s="203" t="s">
        <v>163</v>
      </c>
      <c r="AU1001" s="203" t="s">
        <v>89</v>
      </c>
      <c r="AV1001" s="12" t="s">
        <v>45</v>
      </c>
      <c r="AW1001" s="12" t="s">
        <v>42</v>
      </c>
      <c r="AX1001" s="12" t="s">
        <v>82</v>
      </c>
      <c r="AY1001" s="203" t="s">
        <v>152</v>
      </c>
    </row>
    <row r="1002" spans="2:65" s="13" customFormat="1">
      <c r="B1002" s="208"/>
      <c r="D1002" s="196" t="s">
        <v>163</v>
      </c>
      <c r="E1002" s="209" t="s">
        <v>5</v>
      </c>
      <c r="F1002" s="210" t="s">
        <v>1705</v>
      </c>
      <c r="H1002" s="211">
        <v>112.56</v>
      </c>
      <c r="I1002" s="212"/>
      <c r="L1002" s="208"/>
      <c r="M1002" s="213"/>
      <c r="N1002" s="214"/>
      <c r="O1002" s="214"/>
      <c r="P1002" s="214"/>
      <c r="Q1002" s="214"/>
      <c r="R1002" s="214"/>
      <c r="S1002" s="214"/>
      <c r="T1002" s="215"/>
      <c r="AT1002" s="209" t="s">
        <v>163</v>
      </c>
      <c r="AU1002" s="209" t="s">
        <v>89</v>
      </c>
      <c r="AV1002" s="13" t="s">
        <v>89</v>
      </c>
      <c r="AW1002" s="13" t="s">
        <v>42</v>
      </c>
      <c r="AX1002" s="13" t="s">
        <v>82</v>
      </c>
      <c r="AY1002" s="209" t="s">
        <v>152</v>
      </c>
    </row>
    <row r="1003" spans="2:65" s="13" customFormat="1">
      <c r="B1003" s="208"/>
      <c r="D1003" s="196" t="s">
        <v>163</v>
      </c>
      <c r="E1003" s="209" t="s">
        <v>5</v>
      </c>
      <c r="F1003" s="210" t="s">
        <v>1706</v>
      </c>
      <c r="H1003" s="211">
        <v>171.6</v>
      </c>
      <c r="I1003" s="212"/>
      <c r="L1003" s="208"/>
      <c r="M1003" s="213"/>
      <c r="N1003" s="214"/>
      <c r="O1003" s="214"/>
      <c r="P1003" s="214"/>
      <c r="Q1003" s="214"/>
      <c r="R1003" s="214"/>
      <c r="S1003" s="214"/>
      <c r="T1003" s="215"/>
      <c r="AT1003" s="209" t="s">
        <v>163</v>
      </c>
      <c r="AU1003" s="209" t="s">
        <v>89</v>
      </c>
      <c r="AV1003" s="13" t="s">
        <v>89</v>
      </c>
      <c r="AW1003" s="13" t="s">
        <v>42</v>
      </c>
      <c r="AX1003" s="13" t="s">
        <v>82</v>
      </c>
      <c r="AY1003" s="209" t="s">
        <v>152</v>
      </c>
    </row>
    <row r="1004" spans="2:65" s="12" customFormat="1">
      <c r="B1004" s="200"/>
      <c r="D1004" s="196" t="s">
        <v>163</v>
      </c>
      <c r="E1004" s="201" t="s">
        <v>5</v>
      </c>
      <c r="F1004" s="202" t="s">
        <v>1707</v>
      </c>
      <c r="H1004" s="203" t="s">
        <v>5</v>
      </c>
      <c r="I1004" s="204"/>
      <c r="L1004" s="200"/>
      <c r="M1004" s="205"/>
      <c r="N1004" s="206"/>
      <c r="O1004" s="206"/>
      <c r="P1004" s="206"/>
      <c r="Q1004" s="206"/>
      <c r="R1004" s="206"/>
      <c r="S1004" s="206"/>
      <c r="T1004" s="207"/>
      <c r="AT1004" s="203" t="s">
        <v>163</v>
      </c>
      <c r="AU1004" s="203" t="s">
        <v>89</v>
      </c>
      <c r="AV1004" s="12" t="s">
        <v>45</v>
      </c>
      <c r="AW1004" s="12" t="s">
        <v>42</v>
      </c>
      <c r="AX1004" s="12" t="s">
        <v>82</v>
      </c>
      <c r="AY1004" s="203" t="s">
        <v>152</v>
      </c>
    </row>
    <row r="1005" spans="2:65" s="13" customFormat="1">
      <c r="B1005" s="208"/>
      <c r="D1005" s="196" t="s">
        <v>163</v>
      </c>
      <c r="E1005" s="209" t="s">
        <v>5</v>
      </c>
      <c r="F1005" s="210" t="s">
        <v>1708</v>
      </c>
      <c r="H1005" s="211">
        <v>27.103999999999999</v>
      </c>
      <c r="I1005" s="212"/>
      <c r="L1005" s="208"/>
      <c r="M1005" s="213"/>
      <c r="N1005" s="214"/>
      <c r="O1005" s="214"/>
      <c r="P1005" s="214"/>
      <c r="Q1005" s="214"/>
      <c r="R1005" s="214"/>
      <c r="S1005" s="214"/>
      <c r="T1005" s="215"/>
      <c r="AT1005" s="209" t="s">
        <v>163</v>
      </c>
      <c r="AU1005" s="209" t="s">
        <v>89</v>
      </c>
      <c r="AV1005" s="13" t="s">
        <v>89</v>
      </c>
      <c r="AW1005" s="13" t="s">
        <v>42</v>
      </c>
      <c r="AX1005" s="13" t="s">
        <v>82</v>
      </c>
      <c r="AY1005" s="209" t="s">
        <v>152</v>
      </c>
    </row>
    <row r="1006" spans="2:65" s="12" customFormat="1">
      <c r="B1006" s="200"/>
      <c r="D1006" s="196" t="s">
        <v>163</v>
      </c>
      <c r="E1006" s="201" t="s">
        <v>5</v>
      </c>
      <c r="F1006" s="202" t="s">
        <v>1709</v>
      </c>
      <c r="H1006" s="203" t="s">
        <v>5</v>
      </c>
      <c r="I1006" s="204"/>
      <c r="L1006" s="200"/>
      <c r="M1006" s="205"/>
      <c r="N1006" s="206"/>
      <c r="O1006" s="206"/>
      <c r="P1006" s="206"/>
      <c r="Q1006" s="206"/>
      <c r="R1006" s="206"/>
      <c r="S1006" s="206"/>
      <c r="T1006" s="207"/>
      <c r="AT1006" s="203" t="s">
        <v>163</v>
      </c>
      <c r="AU1006" s="203" t="s">
        <v>89</v>
      </c>
      <c r="AV1006" s="12" t="s">
        <v>45</v>
      </c>
      <c r="AW1006" s="12" t="s">
        <v>42</v>
      </c>
      <c r="AX1006" s="12" t="s">
        <v>82</v>
      </c>
      <c r="AY1006" s="203" t="s">
        <v>152</v>
      </c>
    </row>
    <row r="1007" spans="2:65" s="13" customFormat="1">
      <c r="B1007" s="208"/>
      <c r="D1007" s="196" t="s">
        <v>163</v>
      </c>
      <c r="E1007" s="209" t="s">
        <v>5</v>
      </c>
      <c r="F1007" s="210" t="s">
        <v>2003</v>
      </c>
      <c r="H1007" s="211">
        <v>46.69</v>
      </c>
      <c r="I1007" s="212"/>
      <c r="L1007" s="208"/>
      <c r="M1007" s="213"/>
      <c r="N1007" s="214"/>
      <c r="O1007" s="214"/>
      <c r="P1007" s="214"/>
      <c r="Q1007" s="214"/>
      <c r="R1007" s="214"/>
      <c r="S1007" s="214"/>
      <c r="T1007" s="215"/>
      <c r="AT1007" s="209" t="s">
        <v>163</v>
      </c>
      <c r="AU1007" s="209" t="s">
        <v>89</v>
      </c>
      <c r="AV1007" s="13" t="s">
        <v>89</v>
      </c>
      <c r="AW1007" s="13" t="s">
        <v>42</v>
      </c>
      <c r="AX1007" s="13" t="s">
        <v>82</v>
      </c>
      <c r="AY1007" s="209" t="s">
        <v>152</v>
      </c>
    </row>
    <row r="1008" spans="2:65" s="15" customFormat="1">
      <c r="B1008" s="224"/>
      <c r="D1008" s="225" t="s">
        <v>163</v>
      </c>
      <c r="E1008" s="226" t="s">
        <v>5</v>
      </c>
      <c r="F1008" s="227" t="s">
        <v>170</v>
      </c>
      <c r="H1008" s="228">
        <v>357.95400000000001</v>
      </c>
      <c r="I1008" s="229"/>
      <c r="L1008" s="224"/>
      <c r="M1008" s="230"/>
      <c r="N1008" s="231"/>
      <c r="O1008" s="231"/>
      <c r="P1008" s="231"/>
      <c r="Q1008" s="231"/>
      <c r="R1008" s="231"/>
      <c r="S1008" s="231"/>
      <c r="T1008" s="232"/>
      <c r="AT1008" s="233" t="s">
        <v>163</v>
      </c>
      <c r="AU1008" s="233" t="s">
        <v>89</v>
      </c>
      <c r="AV1008" s="15" t="s">
        <v>159</v>
      </c>
      <c r="AW1008" s="15" t="s">
        <v>42</v>
      </c>
      <c r="AX1008" s="15" t="s">
        <v>45</v>
      </c>
      <c r="AY1008" s="233" t="s">
        <v>152</v>
      </c>
    </row>
    <row r="1009" spans="2:65" s="1" customFormat="1" ht="31.5" customHeight="1">
      <c r="B1009" s="183"/>
      <c r="C1009" s="184" t="s">
        <v>664</v>
      </c>
      <c r="D1009" s="184" t="s">
        <v>154</v>
      </c>
      <c r="E1009" s="185" t="s">
        <v>2011</v>
      </c>
      <c r="F1009" s="186" t="s">
        <v>2012</v>
      </c>
      <c r="G1009" s="187" t="s">
        <v>247</v>
      </c>
      <c r="H1009" s="188">
        <v>1693.24</v>
      </c>
      <c r="I1009" s="189"/>
      <c r="J1009" s="190">
        <f>ROUND(I1009*H1009,2)</f>
        <v>0</v>
      </c>
      <c r="K1009" s="186" t="s">
        <v>158</v>
      </c>
      <c r="L1009" s="43"/>
      <c r="M1009" s="191" t="s">
        <v>5</v>
      </c>
      <c r="N1009" s="192" t="s">
        <v>53</v>
      </c>
      <c r="O1009" s="44"/>
      <c r="P1009" s="193">
        <f>O1009*H1009</f>
        <v>0</v>
      </c>
      <c r="Q1009" s="193">
        <v>1.9949999999999999E-2</v>
      </c>
      <c r="R1009" s="193">
        <f>Q1009*H1009</f>
        <v>33.780138000000001</v>
      </c>
      <c r="S1009" s="193">
        <v>0</v>
      </c>
      <c r="T1009" s="194">
        <f>S1009*H1009</f>
        <v>0</v>
      </c>
      <c r="AR1009" s="25" t="s">
        <v>159</v>
      </c>
      <c r="AT1009" s="25" t="s">
        <v>154</v>
      </c>
      <c r="AU1009" s="25" t="s">
        <v>89</v>
      </c>
      <c r="AY1009" s="25" t="s">
        <v>152</v>
      </c>
      <c r="BE1009" s="195">
        <f>IF(N1009="základní",J1009,0)</f>
        <v>0</v>
      </c>
      <c r="BF1009" s="195">
        <f>IF(N1009="snížená",J1009,0)</f>
        <v>0</v>
      </c>
      <c r="BG1009" s="195">
        <f>IF(N1009="zákl. přenesená",J1009,0)</f>
        <v>0</v>
      </c>
      <c r="BH1009" s="195">
        <f>IF(N1009="sníž. přenesená",J1009,0)</f>
        <v>0</v>
      </c>
      <c r="BI1009" s="195">
        <f>IF(N1009="nulová",J1009,0)</f>
        <v>0</v>
      </c>
      <c r="BJ1009" s="25" t="s">
        <v>45</v>
      </c>
      <c r="BK1009" s="195">
        <f>ROUND(I1009*H1009,2)</f>
        <v>0</v>
      </c>
      <c r="BL1009" s="25" t="s">
        <v>159</v>
      </c>
      <c r="BM1009" s="25" t="s">
        <v>2013</v>
      </c>
    </row>
    <row r="1010" spans="2:65" s="1" customFormat="1" ht="135">
      <c r="B1010" s="43"/>
      <c r="D1010" s="196" t="s">
        <v>161</v>
      </c>
      <c r="F1010" s="197" t="s">
        <v>1256</v>
      </c>
      <c r="I1010" s="198"/>
      <c r="L1010" s="43"/>
      <c r="M1010" s="199"/>
      <c r="N1010" s="44"/>
      <c r="O1010" s="44"/>
      <c r="P1010" s="44"/>
      <c r="Q1010" s="44"/>
      <c r="R1010" s="44"/>
      <c r="S1010" s="44"/>
      <c r="T1010" s="72"/>
      <c r="AT1010" s="25" t="s">
        <v>161</v>
      </c>
      <c r="AU1010" s="25" t="s">
        <v>89</v>
      </c>
    </row>
    <row r="1011" spans="2:65" s="12" customFormat="1">
      <c r="B1011" s="200"/>
      <c r="D1011" s="196" t="s">
        <v>163</v>
      </c>
      <c r="E1011" s="201" t="s">
        <v>5</v>
      </c>
      <c r="F1011" s="202" t="s">
        <v>540</v>
      </c>
      <c r="H1011" s="203" t="s">
        <v>5</v>
      </c>
      <c r="I1011" s="204"/>
      <c r="L1011" s="200"/>
      <c r="M1011" s="205"/>
      <c r="N1011" s="206"/>
      <c r="O1011" s="206"/>
      <c r="P1011" s="206"/>
      <c r="Q1011" s="206"/>
      <c r="R1011" s="206"/>
      <c r="S1011" s="206"/>
      <c r="T1011" s="207"/>
      <c r="AT1011" s="203" t="s">
        <v>163</v>
      </c>
      <c r="AU1011" s="203" t="s">
        <v>89</v>
      </c>
      <c r="AV1011" s="12" t="s">
        <v>45</v>
      </c>
      <c r="AW1011" s="12" t="s">
        <v>42</v>
      </c>
      <c r="AX1011" s="12" t="s">
        <v>82</v>
      </c>
      <c r="AY1011" s="203" t="s">
        <v>152</v>
      </c>
    </row>
    <row r="1012" spans="2:65" s="13" customFormat="1">
      <c r="B1012" s="208"/>
      <c r="D1012" s="196" t="s">
        <v>163</v>
      </c>
      <c r="E1012" s="209" t="s">
        <v>5</v>
      </c>
      <c r="F1012" s="210" t="s">
        <v>1789</v>
      </c>
      <c r="H1012" s="211">
        <v>233.94</v>
      </c>
      <c r="I1012" s="212"/>
      <c r="L1012" s="208"/>
      <c r="M1012" s="213"/>
      <c r="N1012" s="214"/>
      <c r="O1012" s="214"/>
      <c r="P1012" s="214"/>
      <c r="Q1012" s="214"/>
      <c r="R1012" s="214"/>
      <c r="S1012" s="214"/>
      <c r="T1012" s="215"/>
      <c r="AT1012" s="209" t="s">
        <v>163</v>
      </c>
      <c r="AU1012" s="209" t="s">
        <v>89</v>
      </c>
      <c r="AV1012" s="13" t="s">
        <v>89</v>
      </c>
      <c r="AW1012" s="13" t="s">
        <v>42</v>
      </c>
      <c r="AX1012" s="13" t="s">
        <v>82</v>
      </c>
      <c r="AY1012" s="209" t="s">
        <v>152</v>
      </c>
    </row>
    <row r="1013" spans="2:65" s="13" customFormat="1">
      <c r="B1013" s="208"/>
      <c r="D1013" s="196" t="s">
        <v>163</v>
      </c>
      <c r="E1013" s="209" t="s">
        <v>5</v>
      </c>
      <c r="F1013" s="210" t="s">
        <v>1790</v>
      </c>
      <c r="H1013" s="211">
        <v>1445.8</v>
      </c>
      <c r="I1013" s="212"/>
      <c r="L1013" s="208"/>
      <c r="M1013" s="213"/>
      <c r="N1013" s="214"/>
      <c r="O1013" s="214"/>
      <c r="P1013" s="214"/>
      <c r="Q1013" s="214"/>
      <c r="R1013" s="214"/>
      <c r="S1013" s="214"/>
      <c r="T1013" s="215"/>
      <c r="AT1013" s="209" t="s">
        <v>163</v>
      </c>
      <c r="AU1013" s="209" t="s">
        <v>89</v>
      </c>
      <c r="AV1013" s="13" t="s">
        <v>89</v>
      </c>
      <c r="AW1013" s="13" t="s">
        <v>42</v>
      </c>
      <c r="AX1013" s="13" t="s">
        <v>82</v>
      </c>
      <c r="AY1013" s="209" t="s">
        <v>152</v>
      </c>
    </row>
    <row r="1014" spans="2:65" s="13" customFormat="1">
      <c r="B1014" s="208"/>
      <c r="D1014" s="196" t="s">
        <v>163</v>
      </c>
      <c r="E1014" s="209" t="s">
        <v>5</v>
      </c>
      <c r="F1014" s="210" t="s">
        <v>1792</v>
      </c>
      <c r="H1014" s="211">
        <v>6.3</v>
      </c>
      <c r="I1014" s="212"/>
      <c r="L1014" s="208"/>
      <c r="M1014" s="213"/>
      <c r="N1014" s="214"/>
      <c r="O1014" s="214"/>
      <c r="P1014" s="214"/>
      <c r="Q1014" s="214"/>
      <c r="R1014" s="214"/>
      <c r="S1014" s="214"/>
      <c r="T1014" s="215"/>
      <c r="AT1014" s="209" t="s">
        <v>163</v>
      </c>
      <c r="AU1014" s="209" t="s">
        <v>89</v>
      </c>
      <c r="AV1014" s="13" t="s">
        <v>89</v>
      </c>
      <c r="AW1014" s="13" t="s">
        <v>42</v>
      </c>
      <c r="AX1014" s="13" t="s">
        <v>82</v>
      </c>
      <c r="AY1014" s="209" t="s">
        <v>152</v>
      </c>
    </row>
    <row r="1015" spans="2:65" s="13" customFormat="1">
      <c r="B1015" s="208"/>
      <c r="D1015" s="196" t="s">
        <v>163</v>
      </c>
      <c r="E1015" s="209" t="s">
        <v>5</v>
      </c>
      <c r="F1015" s="210" t="s">
        <v>1793</v>
      </c>
      <c r="H1015" s="211">
        <v>7.2</v>
      </c>
      <c r="I1015" s="212"/>
      <c r="L1015" s="208"/>
      <c r="M1015" s="213"/>
      <c r="N1015" s="214"/>
      <c r="O1015" s="214"/>
      <c r="P1015" s="214"/>
      <c r="Q1015" s="214"/>
      <c r="R1015" s="214"/>
      <c r="S1015" s="214"/>
      <c r="T1015" s="215"/>
      <c r="AT1015" s="209" t="s">
        <v>163</v>
      </c>
      <c r="AU1015" s="209" t="s">
        <v>89</v>
      </c>
      <c r="AV1015" s="13" t="s">
        <v>89</v>
      </c>
      <c r="AW1015" s="13" t="s">
        <v>42</v>
      </c>
      <c r="AX1015" s="13" t="s">
        <v>82</v>
      </c>
      <c r="AY1015" s="209" t="s">
        <v>152</v>
      </c>
    </row>
    <row r="1016" spans="2:65" s="15" customFormat="1">
      <c r="B1016" s="224"/>
      <c r="D1016" s="225" t="s">
        <v>163</v>
      </c>
      <c r="E1016" s="226" t="s">
        <v>5</v>
      </c>
      <c r="F1016" s="227" t="s">
        <v>170</v>
      </c>
      <c r="H1016" s="228">
        <v>1693.24</v>
      </c>
      <c r="I1016" s="229"/>
      <c r="L1016" s="224"/>
      <c r="M1016" s="230"/>
      <c r="N1016" s="231"/>
      <c r="O1016" s="231"/>
      <c r="P1016" s="231"/>
      <c r="Q1016" s="231"/>
      <c r="R1016" s="231"/>
      <c r="S1016" s="231"/>
      <c r="T1016" s="232"/>
      <c r="AT1016" s="233" t="s">
        <v>163</v>
      </c>
      <c r="AU1016" s="233" t="s">
        <v>89</v>
      </c>
      <c r="AV1016" s="15" t="s">
        <v>159</v>
      </c>
      <c r="AW1016" s="15" t="s">
        <v>42</v>
      </c>
      <c r="AX1016" s="15" t="s">
        <v>45</v>
      </c>
      <c r="AY1016" s="233" t="s">
        <v>152</v>
      </c>
    </row>
    <row r="1017" spans="2:65" s="1" customFormat="1" ht="22.5" customHeight="1">
      <c r="B1017" s="183"/>
      <c r="C1017" s="184" t="s">
        <v>670</v>
      </c>
      <c r="D1017" s="184" t="s">
        <v>154</v>
      </c>
      <c r="E1017" s="185" t="s">
        <v>567</v>
      </c>
      <c r="F1017" s="186" t="s">
        <v>568</v>
      </c>
      <c r="G1017" s="187" t="s">
        <v>247</v>
      </c>
      <c r="H1017" s="188">
        <v>2051.194</v>
      </c>
      <c r="I1017" s="189"/>
      <c r="J1017" s="190">
        <f>ROUND(I1017*H1017,2)</f>
        <v>0</v>
      </c>
      <c r="K1017" s="186" t="s">
        <v>158</v>
      </c>
      <c r="L1017" s="43"/>
      <c r="M1017" s="191" t="s">
        <v>5</v>
      </c>
      <c r="N1017" s="192" t="s">
        <v>53</v>
      </c>
      <c r="O1017" s="44"/>
      <c r="P1017" s="193">
        <f>O1017*H1017</f>
        <v>0</v>
      </c>
      <c r="Q1017" s="193">
        <v>1.58E-3</v>
      </c>
      <c r="R1017" s="193">
        <f>Q1017*H1017</f>
        <v>3.2408865200000001</v>
      </c>
      <c r="S1017" s="193">
        <v>0</v>
      </c>
      <c r="T1017" s="194">
        <f>S1017*H1017</f>
        <v>0</v>
      </c>
      <c r="AR1017" s="25" t="s">
        <v>159</v>
      </c>
      <c r="AT1017" s="25" t="s">
        <v>154</v>
      </c>
      <c r="AU1017" s="25" t="s">
        <v>89</v>
      </c>
      <c r="AY1017" s="25" t="s">
        <v>152</v>
      </c>
      <c r="BE1017" s="195">
        <f>IF(N1017="základní",J1017,0)</f>
        <v>0</v>
      </c>
      <c r="BF1017" s="195">
        <f>IF(N1017="snížená",J1017,0)</f>
        <v>0</v>
      </c>
      <c r="BG1017" s="195">
        <f>IF(N1017="zákl. přenesená",J1017,0)</f>
        <v>0</v>
      </c>
      <c r="BH1017" s="195">
        <f>IF(N1017="sníž. přenesená",J1017,0)</f>
        <v>0</v>
      </c>
      <c r="BI1017" s="195">
        <f>IF(N1017="nulová",J1017,0)</f>
        <v>0</v>
      </c>
      <c r="BJ1017" s="25" t="s">
        <v>45</v>
      </c>
      <c r="BK1017" s="195">
        <f>ROUND(I1017*H1017,2)</f>
        <v>0</v>
      </c>
      <c r="BL1017" s="25" t="s">
        <v>159</v>
      </c>
      <c r="BM1017" s="25" t="s">
        <v>2014</v>
      </c>
    </row>
    <row r="1018" spans="2:65" s="12" customFormat="1">
      <c r="B1018" s="200"/>
      <c r="D1018" s="196" t="s">
        <v>163</v>
      </c>
      <c r="E1018" s="201" t="s">
        <v>5</v>
      </c>
      <c r="F1018" s="202" t="s">
        <v>540</v>
      </c>
      <c r="H1018" s="203" t="s">
        <v>5</v>
      </c>
      <c r="I1018" s="204"/>
      <c r="L1018" s="200"/>
      <c r="M1018" s="205"/>
      <c r="N1018" s="206"/>
      <c r="O1018" s="206"/>
      <c r="P1018" s="206"/>
      <c r="Q1018" s="206"/>
      <c r="R1018" s="206"/>
      <c r="S1018" s="206"/>
      <c r="T1018" s="207"/>
      <c r="AT1018" s="203" t="s">
        <v>163</v>
      </c>
      <c r="AU1018" s="203" t="s">
        <v>89</v>
      </c>
      <c r="AV1018" s="12" t="s">
        <v>45</v>
      </c>
      <c r="AW1018" s="12" t="s">
        <v>42</v>
      </c>
      <c r="AX1018" s="12" t="s">
        <v>82</v>
      </c>
      <c r="AY1018" s="203" t="s">
        <v>152</v>
      </c>
    </row>
    <row r="1019" spans="2:65" s="12" customFormat="1">
      <c r="B1019" s="200"/>
      <c r="D1019" s="196" t="s">
        <v>163</v>
      </c>
      <c r="E1019" s="201" t="s">
        <v>5</v>
      </c>
      <c r="F1019" s="202" t="s">
        <v>1614</v>
      </c>
      <c r="H1019" s="203" t="s">
        <v>5</v>
      </c>
      <c r="I1019" s="204"/>
      <c r="L1019" s="200"/>
      <c r="M1019" s="205"/>
      <c r="N1019" s="206"/>
      <c r="O1019" s="206"/>
      <c r="P1019" s="206"/>
      <c r="Q1019" s="206"/>
      <c r="R1019" s="206"/>
      <c r="S1019" s="206"/>
      <c r="T1019" s="207"/>
      <c r="AT1019" s="203" t="s">
        <v>163</v>
      </c>
      <c r="AU1019" s="203" t="s">
        <v>89</v>
      </c>
      <c r="AV1019" s="12" t="s">
        <v>45</v>
      </c>
      <c r="AW1019" s="12" t="s">
        <v>42</v>
      </c>
      <c r="AX1019" s="12" t="s">
        <v>82</v>
      </c>
      <c r="AY1019" s="203" t="s">
        <v>152</v>
      </c>
    </row>
    <row r="1020" spans="2:65" s="13" customFormat="1">
      <c r="B1020" s="208"/>
      <c r="D1020" s="196" t="s">
        <v>163</v>
      </c>
      <c r="E1020" s="209" t="s">
        <v>5</v>
      </c>
      <c r="F1020" s="210" t="s">
        <v>1705</v>
      </c>
      <c r="H1020" s="211">
        <v>112.56</v>
      </c>
      <c r="I1020" s="212"/>
      <c r="L1020" s="208"/>
      <c r="M1020" s="213"/>
      <c r="N1020" s="214"/>
      <c r="O1020" s="214"/>
      <c r="P1020" s="214"/>
      <c r="Q1020" s="214"/>
      <c r="R1020" s="214"/>
      <c r="S1020" s="214"/>
      <c r="T1020" s="215"/>
      <c r="AT1020" s="209" t="s">
        <v>163</v>
      </c>
      <c r="AU1020" s="209" t="s">
        <v>89</v>
      </c>
      <c r="AV1020" s="13" t="s">
        <v>89</v>
      </c>
      <c r="AW1020" s="13" t="s">
        <v>42</v>
      </c>
      <c r="AX1020" s="13" t="s">
        <v>82</v>
      </c>
      <c r="AY1020" s="209" t="s">
        <v>152</v>
      </c>
    </row>
    <row r="1021" spans="2:65" s="13" customFormat="1">
      <c r="B1021" s="208"/>
      <c r="D1021" s="196" t="s">
        <v>163</v>
      </c>
      <c r="E1021" s="209" t="s">
        <v>5</v>
      </c>
      <c r="F1021" s="210" t="s">
        <v>1706</v>
      </c>
      <c r="H1021" s="211">
        <v>171.6</v>
      </c>
      <c r="I1021" s="212"/>
      <c r="L1021" s="208"/>
      <c r="M1021" s="213"/>
      <c r="N1021" s="214"/>
      <c r="O1021" s="214"/>
      <c r="P1021" s="214"/>
      <c r="Q1021" s="214"/>
      <c r="R1021" s="214"/>
      <c r="S1021" s="214"/>
      <c r="T1021" s="215"/>
      <c r="AT1021" s="209" t="s">
        <v>163</v>
      </c>
      <c r="AU1021" s="209" t="s">
        <v>89</v>
      </c>
      <c r="AV1021" s="13" t="s">
        <v>89</v>
      </c>
      <c r="AW1021" s="13" t="s">
        <v>42</v>
      </c>
      <c r="AX1021" s="13" t="s">
        <v>82</v>
      </c>
      <c r="AY1021" s="209" t="s">
        <v>152</v>
      </c>
    </row>
    <row r="1022" spans="2:65" s="12" customFormat="1">
      <c r="B1022" s="200"/>
      <c r="D1022" s="196" t="s">
        <v>163</v>
      </c>
      <c r="E1022" s="201" t="s">
        <v>5</v>
      </c>
      <c r="F1022" s="202" t="s">
        <v>1707</v>
      </c>
      <c r="H1022" s="203" t="s">
        <v>5</v>
      </c>
      <c r="I1022" s="204"/>
      <c r="L1022" s="200"/>
      <c r="M1022" s="205"/>
      <c r="N1022" s="206"/>
      <c r="O1022" s="206"/>
      <c r="P1022" s="206"/>
      <c r="Q1022" s="206"/>
      <c r="R1022" s="206"/>
      <c r="S1022" s="206"/>
      <c r="T1022" s="207"/>
      <c r="AT1022" s="203" t="s">
        <v>163</v>
      </c>
      <c r="AU1022" s="203" t="s">
        <v>89</v>
      </c>
      <c r="AV1022" s="12" t="s">
        <v>45</v>
      </c>
      <c r="AW1022" s="12" t="s">
        <v>42</v>
      </c>
      <c r="AX1022" s="12" t="s">
        <v>82</v>
      </c>
      <c r="AY1022" s="203" t="s">
        <v>152</v>
      </c>
    </row>
    <row r="1023" spans="2:65" s="13" customFormat="1">
      <c r="B1023" s="208"/>
      <c r="D1023" s="196" t="s">
        <v>163</v>
      </c>
      <c r="E1023" s="209" t="s">
        <v>5</v>
      </c>
      <c r="F1023" s="210" t="s">
        <v>1708</v>
      </c>
      <c r="H1023" s="211">
        <v>27.103999999999999</v>
      </c>
      <c r="I1023" s="212"/>
      <c r="L1023" s="208"/>
      <c r="M1023" s="213"/>
      <c r="N1023" s="214"/>
      <c r="O1023" s="214"/>
      <c r="P1023" s="214"/>
      <c r="Q1023" s="214"/>
      <c r="R1023" s="214"/>
      <c r="S1023" s="214"/>
      <c r="T1023" s="215"/>
      <c r="AT1023" s="209" t="s">
        <v>163</v>
      </c>
      <c r="AU1023" s="209" t="s">
        <v>89</v>
      </c>
      <c r="AV1023" s="13" t="s">
        <v>89</v>
      </c>
      <c r="AW1023" s="13" t="s">
        <v>42</v>
      </c>
      <c r="AX1023" s="13" t="s">
        <v>82</v>
      </c>
      <c r="AY1023" s="209" t="s">
        <v>152</v>
      </c>
    </row>
    <row r="1024" spans="2:65" s="12" customFormat="1">
      <c r="B1024" s="200"/>
      <c r="D1024" s="196" t="s">
        <v>163</v>
      </c>
      <c r="E1024" s="201" t="s">
        <v>5</v>
      </c>
      <c r="F1024" s="202" t="s">
        <v>1709</v>
      </c>
      <c r="H1024" s="203" t="s">
        <v>5</v>
      </c>
      <c r="I1024" s="204"/>
      <c r="L1024" s="200"/>
      <c r="M1024" s="205"/>
      <c r="N1024" s="206"/>
      <c r="O1024" s="206"/>
      <c r="P1024" s="206"/>
      <c r="Q1024" s="206"/>
      <c r="R1024" s="206"/>
      <c r="S1024" s="206"/>
      <c r="T1024" s="207"/>
      <c r="AT1024" s="203" t="s">
        <v>163</v>
      </c>
      <c r="AU1024" s="203" t="s">
        <v>89</v>
      </c>
      <c r="AV1024" s="12" t="s">
        <v>45</v>
      </c>
      <c r="AW1024" s="12" t="s">
        <v>42</v>
      </c>
      <c r="AX1024" s="12" t="s">
        <v>82</v>
      </c>
      <c r="AY1024" s="203" t="s">
        <v>152</v>
      </c>
    </row>
    <row r="1025" spans="2:65" s="13" customFormat="1">
      <c r="B1025" s="208"/>
      <c r="D1025" s="196" t="s">
        <v>163</v>
      </c>
      <c r="E1025" s="209" t="s">
        <v>5</v>
      </c>
      <c r="F1025" s="210" t="s">
        <v>2003</v>
      </c>
      <c r="H1025" s="211">
        <v>46.69</v>
      </c>
      <c r="I1025" s="212"/>
      <c r="L1025" s="208"/>
      <c r="M1025" s="213"/>
      <c r="N1025" s="214"/>
      <c r="O1025" s="214"/>
      <c r="P1025" s="214"/>
      <c r="Q1025" s="214"/>
      <c r="R1025" s="214"/>
      <c r="S1025" s="214"/>
      <c r="T1025" s="215"/>
      <c r="AT1025" s="209" t="s">
        <v>163</v>
      </c>
      <c r="AU1025" s="209" t="s">
        <v>89</v>
      </c>
      <c r="AV1025" s="13" t="s">
        <v>89</v>
      </c>
      <c r="AW1025" s="13" t="s">
        <v>42</v>
      </c>
      <c r="AX1025" s="13" t="s">
        <v>82</v>
      </c>
      <c r="AY1025" s="209" t="s">
        <v>152</v>
      </c>
    </row>
    <row r="1026" spans="2:65" s="14" customFormat="1">
      <c r="B1026" s="216"/>
      <c r="D1026" s="196" t="s">
        <v>163</v>
      </c>
      <c r="E1026" s="217" t="s">
        <v>5</v>
      </c>
      <c r="F1026" s="218" t="s">
        <v>1247</v>
      </c>
      <c r="H1026" s="219">
        <v>357.95400000000001</v>
      </c>
      <c r="I1026" s="220"/>
      <c r="L1026" s="216"/>
      <c r="M1026" s="221"/>
      <c r="N1026" s="222"/>
      <c r="O1026" s="222"/>
      <c r="P1026" s="222"/>
      <c r="Q1026" s="222"/>
      <c r="R1026" s="222"/>
      <c r="S1026" s="222"/>
      <c r="T1026" s="223"/>
      <c r="AT1026" s="217" t="s">
        <v>163</v>
      </c>
      <c r="AU1026" s="217" t="s">
        <v>89</v>
      </c>
      <c r="AV1026" s="14" t="s">
        <v>169</v>
      </c>
      <c r="AW1026" s="14" t="s">
        <v>42</v>
      </c>
      <c r="AX1026" s="14" t="s">
        <v>82</v>
      </c>
      <c r="AY1026" s="217" t="s">
        <v>152</v>
      </c>
    </row>
    <row r="1027" spans="2:65" s="13" customFormat="1">
      <c r="B1027" s="208"/>
      <c r="D1027" s="196" t="s">
        <v>163</v>
      </c>
      <c r="E1027" s="209" t="s">
        <v>5</v>
      </c>
      <c r="F1027" s="210" t="s">
        <v>1789</v>
      </c>
      <c r="H1027" s="211">
        <v>233.94</v>
      </c>
      <c r="I1027" s="212"/>
      <c r="L1027" s="208"/>
      <c r="M1027" s="213"/>
      <c r="N1027" s="214"/>
      <c r="O1027" s="214"/>
      <c r="P1027" s="214"/>
      <c r="Q1027" s="214"/>
      <c r="R1027" s="214"/>
      <c r="S1027" s="214"/>
      <c r="T1027" s="215"/>
      <c r="AT1027" s="209" t="s">
        <v>163</v>
      </c>
      <c r="AU1027" s="209" t="s">
        <v>89</v>
      </c>
      <c r="AV1027" s="13" t="s">
        <v>89</v>
      </c>
      <c r="AW1027" s="13" t="s">
        <v>42</v>
      </c>
      <c r="AX1027" s="13" t="s">
        <v>82</v>
      </c>
      <c r="AY1027" s="209" t="s">
        <v>152</v>
      </c>
    </row>
    <row r="1028" spans="2:65" s="13" customFormat="1">
      <c r="B1028" s="208"/>
      <c r="D1028" s="196" t="s">
        <v>163</v>
      </c>
      <c r="E1028" s="209" t="s">
        <v>5</v>
      </c>
      <c r="F1028" s="210" t="s">
        <v>1790</v>
      </c>
      <c r="H1028" s="211">
        <v>1445.8</v>
      </c>
      <c r="I1028" s="212"/>
      <c r="L1028" s="208"/>
      <c r="M1028" s="213"/>
      <c r="N1028" s="214"/>
      <c r="O1028" s="214"/>
      <c r="P1028" s="214"/>
      <c r="Q1028" s="214"/>
      <c r="R1028" s="214"/>
      <c r="S1028" s="214"/>
      <c r="T1028" s="215"/>
      <c r="AT1028" s="209" t="s">
        <v>163</v>
      </c>
      <c r="AU1028" s="209" t="s">
        <v>89</v>
      </c>
      <c r="AV1028" s="13" t="s">
        <v>89</v>
      </c>
      <c r="AW1028" s="13" t="s">
        <v>42</v>
      </c>
      <c r="AX1028" s="13" t="s">
        <v>82</v>
      </c>
      <c r="AY1028" s="209" t="s">
        <v>152</v>
      </c>
    </row>
    <row r="1029" spans="2:65" s="13" customFormat="1">
      <c r="B1029" s="208"/>
      <c r="D1029" s="196" t="s">
        <v>163</v>
      </c>
      <c r="E1029" s="209" t="s">
        <v>5</v>
      </c>
      <c r="F1029" s="210" t="s">
        <v>1792</v>
      </c>
      <c r="H1029" s="211">
        <v>6.3</v>
      </c>
      <c r="I1029" s="212"/>
      <c r="L1029" s="208"/>
      <c r="M1029" s="213"/>
      <c r="N1029" s="214"/>
      <c r="O1029" s="214"/>
      <c r="P1029" s="214"/>
      <c r="Q1029" s="214"/>
      <c r="R1029" s="214"/>
      <c r="S1029" s="214"/>
      <c r="T1029" s="215"/>
      <c r="AT1029" s="209" t="s">
        <v>163</v>
      </c>
      <c r="AU1029" s="209" t="s">
        <v>89</v>
      </c>
      <c r="AV1029" s="13" t="s">
        <v>89</v>
      </c>
      <c r="AW1029" s="13" t="s">
        <v>42</v>
      </c>
      <c r="AX1029" s="13" t="s">
        <v>82</v>
      </c>
      <c r="AY1029" s="209" t="s">
        <v>152</v>
      </c>
    </row>
    <row r="1030" spans="2:65" s="13" customFormat="1">
      <c r="B1030" s="208"/>
      <c r="D1030" s="196" t="s">
        <v>163</v>
      </c>
      <c r="E1030" s="209" t="s">
        <v>5</v>
      </c>
      <c r="F1030" s="210" t="s">
        <v>1793</v>
      </c>
      <c r="H1030" s="211">
        <v>7.2</v>
      </c>
      <c r="I1030" s="212"/>
      <c r="L1030" s="208"/>
      <c r="M1030" s="213"/>
      <c r="N1030" s="214"/>
      <c r="O1030" s="214"/>
      <c r="P1030" s="214"/>
      <c r="Q1030" s="214"/>
      <c r="R1030" s="214"/>
      <c r="S1030" s="214"/>
      <c r="T1030" s="215"/>
      <c r="AT1030" s="209" t="s">
        <v>163</v>
      </c>
      <c r="AU1030" s="209" t="s">
        <v>89</v>
      </c>
      <c r="AV1030" s="13" t="s">
        <v>89</v>
      </c>
      <c r="AW1030" s="13" t="s">
        <v>42</v>
      </c>
      <c r="AX1030" s="13" t="s">
        <v>82</v>
      </c>
      <c r="AY1030" s="209" t="s">
        <v>152</v>
      </c>
    </row>
    <row r="1031" spans="2:65" s="14" customFormat="1">
      <c r="B1031" s="216"/>
      <c r="D1031" s="196" t="s">
        <v>163</v>
      </c>
      <c r="E1031" s="217" t="s">
        <v>5</v>
      </c>
      <c r="F1031" s="218" t="s">
        <v>2008</v>
      </c>
      <c r="H1031" s="219">
        <v>1693.24</v>
      </c>
      <c r="I1031" s="220"/>
      <c r="L1031" s="216"/>
      <c r="M1031" s="221"/>
      <c r="N1031" s="222"/>
      <c r="O1031" s="222"/>
      <c r="P1031" s="222"/>
      <c r="Q1031" s="222"/>
      <c r="R1031" s="222"/>
      <c r="S1031" s="222"/>
      <c r="T1031" s="223"/>
      <c r="AT1031" s="217" t="s">
        <v>163</v>
      </c>
      <c r="AU1031" s="217" t="s">
        <v>89</v>
      </c>
      <c r="AV1031" s="14" t="s">
        <v>169</v>
      </c>
      <c r="AW1031" s="14" t="s">
        <v>42</v>
      </c>
      <c r="AX1031" s="14" t="s">
        <v>82</v>
      </c>
      <c r="AY1031" s="217" t="s">
        <v>152</v>
      </c>
    </row>
    <row r="1032" spans="2:65" s="15" customFormat="1">
      <c r="B1032" s="224"/>
      <c r="D1032" s="225" t="s">
        <v>163</v>
      </c>
      <c r="E1032" s="226" t="s">
        <v>5</v>
      </c>
      <c r="F1032" s="227" t="s">
        <v>170</v>
      </c>
      <c r="H1032" s="228">
        <v>2051.194</v>
      </c>
      <c r="I1032" s="229"/>
      <c r="L1032" s="224"/>
      <c r="M1032" s="230"/>
      <c r="N1032" s="231"/>
      <c r="O1032" s="231"/>
      <c r="P1032" s="231"/>
      <c r="Q1032" s="231"/>
      <c r="R1032" s="231"/>
      <c r="S1032" s="231"/>
      <c r="T1032" s="232"/>
      <c r="AT1032" s="233" t="s">
        <v>163</v>
      </c>
      <c r="AU1032" s="233" t="s">
        <v>89</v>
      </c>
      <c r="AV1032" s="15" t="s">
        <v>159</v>
      </c>
      <c r="AW1032" s="15" t="s">
        <v>42</v>
      </c>
      <c r="AX1032" s="15" t="s">
        <v>45</v>
      </c>
      <c r="AY1032" s="233" t="s">
        <v>152</v>
      </c>
    </row>
    <row r="1033" spans="2:65" s="1" customFormat="1" ht="44.25" customHeight="1">
      <c r="B1033" s="183"/>
      <c r="C1033" s="184" t="s">
        <v>673</v>
      </c>
      <c r="D1033" s="184" t="s">
        <v>154</v>
      </c>
      <c r="E1033" s="185" t="s">
        <v>2015</v>
      </c>
      <c r="F1033" s="186" t="s">
        <v>2016</v>
      </c>
      <c r="G1033" s="187" t="s">
        <v>201</v>
      </c>
      <c r="H1033" s="188">
        <v>335</v>
      </c>
      <c r="I1033" s="189"/>
      <c r="J1033" s="190">
        <f>ROUND(I1033*H1033,2)</f>
        <v>0</v>
      </c>
      <c r="K1033" s="186" t="s">
        <v>158</v>
      </c>
      <c r="L1033" s="43"/>
      <c r="M1033" s="191" t="s">
        <v>5</v>
      </c>
      <c r="N1033" s="192" t="s">
        <v>53</v>
      </c>
      <c r="O1033" s="44"/>
      <c r="P1033" s="193">
        <f>O1033*H1033</f>
        <v>0</v>
      </c>
      <c r="Q1033" s="193">
        <v>1.1000000000000001E-3</v>
      </c>
      <c r="R1033" s="193">
        <f>Q1033*H1033</f>
        <v>0.36850000000000005</v>
      </c>
      <c r="S1033" s="193">
        <v>1E-3</v>
      </c>
      <c r="T1033" s="194">
        <f>S1033*H1033</f>
        <v>0.33500000000000002</v>
      </c>
      <c r="AR1033" s="25" t="s">
        <v>159</v>
      </c>
      <c r="AT1033" s="25" t="s">
        <v>154</v>
      </c>
      <c r="AU1033" s="25" t="s">
        <v>89</v>
      </c>
      <c r="AY1033" s="25" t="s">
        <v>152</v>
      </c>
      <c r="BE1033" s="195">
        <f>IF(N1033="základní",J1033,0)</f>
        <v>0</v>
      </c>
      <c r="BF1033" s="195">
        <f>IF(N1033="snížená",J1033,0)</f>
        <v>0</v>
      </c>
      <c r="BG1033" s="195">
        <f>IF(N1033="zákl. přenesená",J1033,0)</f>
        <v>0</v>
      </c>
      <c r="BH1033" s="195">
        <f>IF(N1033="sníž. přenesená",J1033,0)</f>
        <v>0</v>
      </c>
      <c r="BI1033" s="195">
        <f>IF(N1033="nulová",J1033,0)</f>
        <v>0</v>
      </c>
      <c r="BJ1033" s="25" t="s">
        <v>45</v>
      </c>
      <c r="BK1033" s="195">
        <f>ROUND(I1033*H1033,2)</f>
        <v>0</v>
      </c>
      <c r="BL1033" s="25" t="s">
        <v>159</v>
      </c>
      <c r="BM1033" s="25" t="s">
        <v>2017</v>
      </c>
    </row>
    <row r="1034" spans="2:65" s="1" customFormat="1" ht="67.5">
      <c r="B1034" s="43"/>
      <c r="D1034" s="196" t="s">
        <v>161</v>
      </c>
      <c r="F1034" s="197" t="s">
        <v>2018</v>
      </c>
      <c r="I1034" s="198"/>
      <c r="L1034" s="43"/>
      <c r="M1034" s="199"/>
      <c r="N1034" s="44"/>
      <c r="O1034" s="44"/>
      <c r="P1034" s="44"/>
      <c r="Q1034" s="44"/>
      <c r="R1034" s="44"/>
      <c r="S1034" s="44"/>
      <c r="T1034" s="72"/>
      <c r="AT1034" s="25" t="s">
        <v>161</v>
      </c>
      <c r="AU1034" s="25" t="s">
        <v>89</v>
      </c>
    </row>
    <row r="1035" spans="2:65" s="12" customFormat="1">
      <c r="B1035" s="200"/>
      <c r="D1035" s="196" t="s">
        <v>163</v>
      </c>
      <c r="E1035" s="201" t="s">
        <v>5</v>
      </c>
      <c r="F1035" s="202" t="s">
        <v>2019</v>
      </c>
      <c r="H1035" s="203" t="s">
        <v>5</v>
      </c>
      <c r="I1035" s="204"/>
      <c r="L1035" s="200"/>
      <c r="M1035" s="205"/>
      <c r="N1035" s="206"/>
      <c r="O1035" s="206"/>
      <c r="P1035" s="206"/>
      <c r="Q1035" s="206"/>
      <c r="R1035" s="206"/>
      <c r="S1035" s="206"/>
      <c r="T1035" s="207"/>
      <c r="AT1035" s="203" t="s">
        <v>163</v>
      </c>
      <c r="AU1035" s="203" t="s">
        <v>89</v>
      </c>
      <c r="AV1035" s="12" t="s">
        <v>45</v>
      </c>
      <c r="AW1035" s="12" t="s">
        <v>42</v>
      </c>
      <c r="AX1035" s="12" t="s">
        <v>82</v>
      </c>
      <c r="AY1035" s="203" t="s">
        <v>152</v>
      </c>
    </row>
    <row r="1036" spans="2:65" s="13" customFormat="1">
      <c r="B1036" s="208"/>
      <c r="D1036" s="196" t="s">
        <v>163</v>
      </c>
      <c r="E1036" s="209" t="s">
        <v>5</v>
      </c>
      <c r="F1036" s="210" t="s">
        <v>2020</v>
      </c>
      <c r="H1036" s="211">
        <v>335</v>
      </c>
      <c r="I1036" s="212"/>
      <c r="L1036" s="208"/>
      <c r="M1036" s="213"/>
      <c r="N1036" s="214"/>
      <c r="O1036" s="214"/>
      <c r="P1036" s="214"/>
      <c r="Q1036" s="214"/>
      <c r="R1036" s="214"/>
      <c r="S1036" s="214"/>
      <c r="T1036" s="215"/>
      <c r="AT1036" s="209" t="s">
        <v>163</v>
      </c>
      <c r="AU1036" s="209" t="s">
        <v>89</v>
      </c>
      <c r="AV1036" s="13" t="s">
        <v>89</v>
      </c>
      <c r="AW1036" s="13" t="s">
        <v>42</v>
      </c>
      <c r="AX1036" s="13" t="s">
        <v>82</v>
      </c>
      <c r="AY1036" s="209" t="s">
        <v>152</v>
      </c>
    </row>
    <row r="1037" spans="2:65" s="15" customFormat="1">
      <c r="B1037" s="224"/>
      <c r="D1037" s="196" t="s">
        <v>163</v>
      </c>
      <c r="E1037" s="247" t="s">
        <v>5</v>
      </c>
      <c r="F1037" s="248" t="s">
        <v>170</v>
      </c>
      <c r="H1037" s="249">
        <v>335</v>
      </c>
      <c r="I1037" s="229"/>
      <c r="L1037" s="224"/>
      <c r="M1037" s="230"/>
      <c r="N1037" s="231"/>
      <c r="O1037" s="231"/>
      <c r="P1037" s="231"/>
      <c r="Q1037" s="231"/>
      <c r="R1037" s="231"/>
      <c r="S1037" s="231"/>
      <c r="T1037" s="232"/>
      <c r="AT1037" s="233" t="s">
        <v>163</v>
      </c>
      <c r="AU1037" s="233" t="s">
        <v>89</v>
      </c>
      <c r="AV1037" s="15" t="s">
        <v>159</v>
      </c>
      <c r="AW1037" s="15" t="s">
        <v>42</v>
      </c>
      <c r="AX1037" s="15" t="s">
        <v>45</v>
      </c>
      <c r="AY1037" s="233" t="s">
        <v>152</v>
      </c>
    </row>
    <row r="1038" spans="2:65" s="11" customFormat="1" ht="29.85" customHeight="1">
      <c r="B1038" s="169"/>
      <c r="D1038" s="180" t="s">
        <v>81</v>
      </c>
      <c r="E1038" s="181" t="s">
        <v>590</v>
      </c>
      <c r="F1038" s="181" t="s">
        <v>591</v>
      </c>
      <c r="I1038" s="172"/>
      <c r="J1038" s="182">
        <f>BK1038</f>
        <v>0</v>
      </c>
      <c r="L1038" s="169"/>
      <c r="M1038" s="174"/>
      <c r="N1038" s="175"/>
      <c r="O1038" s="175"/>
      <c r="P1038" s="176">
        <f>SUM(P1039:P1064)</f>
        <v>0</v>
      </c>
      <c r="Q1038" s="175"/>
      <c r="R1038" s="176">
        <f>SUM(R1039:R1064)</f>
        <v>0</v>
      </c>
      <c r="S1038" s="175"/>
      <c r="T1038" s="177">
        <f>SUM(T1039:T1064)</f>
        <v>0</v>
      </c>
      <c r="AR1038" s="170" t="s">
        <v>45</v>
      </c>
      <c r="AT1038" s="178" t="s">
        <v>81</v>
      </c>
      <c r="AU1038" s="178" t="s">
        <v>45</v>
      </c>
      <c r="AY1038" s="170" t="s">
        <v>152</v>
      </c>
      <c r="BK1038" s="179">
        <f>SUM(BK1039:BK1064)</f>
        <v>0</v>
      </c>
    </row>
    <row r="1039" spans="2:65" s="1" customFormat="1" ht="31.5" customHeight="1">
      <c r="B1039" s="183"/>
      <c r="C1039" s="184" t="s">
        <v>677</v>
      </c>
      <c r="D1039" s="184" t="s">
        <v>154</v>
      </c>
      <c r="E1039" s="185" t="s">
        <v>2021</v>
      </c>
      <c r="F1039" s="186" t="s">
        <v>2022</v>
      </c>
      <c r="G1039" s="187" t="s">
        <v>193</v>
      </c>
      <c r="H1039" s="188">
        <v>1180.1189999999999</v>
      </c>
      <c r="I1039" s="189"/>
      <c r="J1039" s="190">
        <f>ROUND(I1039*H1039,2)</f>
        <v>0</v>
      </c>
      <c r="K1039" s="186" t="s">
        <v>158</v>
      </c>
      <c r="L1039" s="43"/>
      <c r="M1039" s="191" t="s">
        <v>5</v>
      </c>
      <c r="N1039" s="192" t="s">
        <v>53</v>
      </c>
      <c r="O1039" s="44"/>
      <c r="P1039" s="193">
        <f>O1039*H1039</f>
        <v>0</v>
      </c>
      <c r="Q1039" s="193">
        <v>0</v>
      </c>
      <c r="R1039" s="193">
        <f>Q1039*H1039</f>
        <v>0</v>
      </c>
      <c r="S1039" s="193">
        <v>0</v>
      </c>
      <c r="T1039" s="194">
        <f>S1039*H1039</f>
        <v>0</v>
      </c>
      <c r="AR1039" s="25" t="s">
        <v>159</v>
      </c>
      <c r="AT1039" s="25" t="s">
        <v>154</v>
      </c>
      <c r="AU1039" s="25" t="s">
        <v>89</v>
      </c>
      <c r="AY1039" s="25" t="s">
        <v>152</v>
      </c>
      <c r="BE1039" s="195">
        <f>IF(N1039="základní",J1039,0)</f>
        <v>0</v>
      </c>
      <c r="BF1039" s="195">
        <f>IF(N1039="snížená",J1039,0)</f>
        <v>0</v>
      </c>
      <c r="BG1039" s="195">
        <f>IF(N1039="zákl. přenesená",J1039,0)</f>
        <v>0</v>
      </c>
      <c r="BH1039" s="195">
        <f>IF(N1039="sníž. přenesená",J1039,0)</f>
        <v>0</v>
      </c>
      <c r="BI1039" s="195">
        <f>IF(N1039="nulová",J1039,0)</f>
        <v>0</v>
      </c>
      <c r="BJ1039" s="25" t="s">
        <v>45</v>
      </c>
      <c r="BK1039" s="195">
        <f>ROUND(I1039*H1039,2)</f>
        <v>0</v>
      </c>
      <c r="BL1039" s="25" t="s">
        <v>159</v>
      </c>
      <c r="BM1039" s="25" t="s">
        <v>2023</v>
      </c>
    </row>
    <row r="1040" spans="2:65" s="1" customFormat="1" ht="121.5">
      <c r="B1040" s="43"/>
      <c r="D1040" s="225" t="s">
        <v>161</v>
      </c>
      <c r="F1040" s="236" t="s">
        <v>596</v>
      </c>
      <c r="I1040" s="198"/>
      <c r="L1040" s="43"/>
      <c r="M1040" s="199"/>
      <c r="N1040" s="44"/>
      <c r="O1040" s="44"/>
      <c r="P1040" s="44"/>
      <c r="Q1040" s="44"/>
      <c r="R1040" s="44"/>
      <c r="S1040" s="44"/>
      <c r="T1040" s="72"/>
      <c r="AT1040" s="25" t="s">
        <v>161</v>
      </c>
      <c r="AU1040" s="25" t="s">
        <v>89</v>
      </c>
    </row>
    <row r="1041" spans="2:65" s="1" customFormat="1" ht="44.25" customHeight="1">
      <c r="B1041" s="183"/>
      <c r="C1041" s="184" t="s">
        <v>680</v>
      </c>
      <c r="D1041" s="184" t="s">
        <v>154</v>
      </c>
      <c r="E1041" s="185" t="s">
        <v>2024</v>
      </c>
      <c r="F1041" s="186" t="s">
        <v>2025</v>
      </c>
      <c r="G1041" s="187" t="s">
        <v>193</v>
      </c>
      <c r="H1041" s="188">
        <v>5900.5950000000003</v>
      </c>
      <c r="I1041" s="189"/>
      <c r="J1041" s="190">
        <f>ROUND(I1041*H1041,2)</f>
        <v>0</v>
      </c>
      <c r="K1041" s="186" t="s">
        <v>158</v>
      </c>
      <c r="L1041" s="43"/>
      <c r="M1041" s="191" t="s">
        <v>5</v>
      </c>
      <c r="N1041" s="192" t="s">
        <v>53</v>
      </c>
      <c r="O1041" s="44"/>
      <c r="P1041" s="193">
        <f>O1041*H1041</f>
        <v>0</v>
      </c>
      <c r="Q1041" s="193">
        <v>0</v>
      </c>
      <c r="R1041" s="193">
        <f>Q1041*H1041</f>
        <v>0</v>
      </c>
      <c r="S1041" s="193">
        <v>0</v>
      </c>
      <c r="T1041" s="194">
        <f>S1041*H1041</f>
        <v>0</v>
      </c>
      <c r="AR1041" s="25" t="s">
        <v>159</v>
      </c>
      <c r="AT1041" s="25" t="s">
        <v>154</v>
      </c>
      <c r="AU1041" s="25" t="s">
        <v>89</v>
      </c>
      <c r="AY1041" s="25" t="s">
        <v>152</v>
      </c>
      <c r="BE1041" s="195">
        <f>IF(N1041="základní",J1041,0)</f>
        <v>0</v>
      </c>
      <c r="BF1041" s="195">
        <f>IF(N1041="snížená",J1041,0)</f>
        <v>0</v>
      </c>
      <c r="BG1041" s="195">
        <f>IF(N1041="zákl. přenesená",J1041,0)</f>
        <v>0</v>
      </c>
      <c r="BH1041" s="195">
        <f>IF(N1041="sníž. přenesená",J1041,0)</f>
        <v>0</v>
      </c>
      <c r="BI1041" s="195">
        <f>IF(N1041="nulová",J1041,0)</f>
        <v>0</v>
      </c>
      <c r="BJ1041" s="25" t="s">
        <v>45</v>
      </c>
      <c r="BK1041" s="195">
        <f>ROUND(I1041*H1041,2)</f>
        <v>0</v>
      </c>
      <c r="BL1041" s="25" t="s">
        <v>159</v>
      </c>
      <c r="BM1041" s="25" t="s">
        <v>2026</v>
      </c>
    </row>
    <row r="1042" spans="2:65" s="1" customFormat="1" ht="121.5">
      <c r="B1042" s="43"/>
      <c r="D1042" s="196" t="s">
        <v>161</v>
      </c>
      <c r="F1042" s="197" t="s">
        <v>596</v>
      </c>
      <c r="I1042" s="198"/>
      <c r="L1042" s="43"/>
      <c r="M1042" s="199"/>
      <c r="N1042" s="44"/>
      <c r="O1042" s="44"/>
      <c r="P1042" s="44"/>
      <c r="Q1042" s="44"/>
      <c r="R1042" s="44"/>
      <c r="S1042" s="44"/>
      <c r="T1042" s="72"/>
      <c r="AT1042" s="25" t="s">
        <v>161</v>
      </c>
      <c r="AU1042" s="25" t="s">
        <v>89</v>
      </c>
    </row>
    <row r="1043" spans="2:65" s="13" customFormat="1">
      <c r="B1043" s="208"/>
      <c r="D1043" s="225" t="s">
        <v>163</v>
      </c>
      <c r="F1043" s="234" t="s">
        <v>2027</v>
      </c>
      <c r="H1043" s="235">
        <v>5900.5950000000003</v>
      </c>
      <c r="I1043" s="212"/>
      <c r="L1043" s="208"/>
      <c r="M1043" s="213"/>
      <c r="N1043" s="214"/>
      <c r="O1043" s="214"/>
      <c r="P1043" s="214"/>
      <c r="Q1043" s="214"/>
      <c r="R1043" s="214"/>
      <c r="S1043" s="214"/>
      <c r="T1043" s="215"/>
      <c r="AT1043" s="209" t="s">
        <v>163</v>
      </c>
      <c r="AU1043" s="209" t="s">
        <v>89</v>
      </c>
      <c r="AV1043" s="13" t="s">
        <v>89</v>
      </c>
      <c r="AW1043" s="13" t="s">
        <v>6</v>
      </c>
      <c r="AX1043" s="13" t="s">
        <v>45</v>
      </c>
      <c r="AY1043" s="209" t="s">
        <v>152</v>
      </c>
    </row>
    <row r="1044" spans="2:65" s="1" customFormat="1" ht="31.5" customHeight="1">
      <c r="B1044" s="183"/>
      <c r="C1044" s="184" t="s">
        <v>685</v>
      </c>
      <c r="D1044" s="184" t="s">
        <v>154</v>
      </c>
      <c r="E1044" s="185" t="s">
        <v>598</v>
      </c>
      <c r="F1044" s="186" t="s">
        <v>599</v>
      </c>
      <c r="G1044" s="187" t="s">
        <v>193</v>
      </c>
      <c r="H1044" s="188">
        <v>1180.1189999999999</v>
      </c>
      <c r="I1044" s="189"/>
      <c r="J1044" s="190">
        <f>ROUND(I1044*H1044,2)</f>
        <v>0</v>
      </c>
      <c r="K1044" s="186" t="s">
        <v>158</v>
      </c>
      <c r="L1044" s="43"/>
      <c r="M1044" s="191" t="s">
        <v>5</v>
      </c>
      <c r="N1044" s="192" t="s">
        <v>53</v>
      </c>
      <c r="O1044" s="44"/>
      <c r="P1044" s="193">
        <f>O1044*H1044</f>
        <v>0</v>
      </c>
      <c r="Q1044" s="193">
        <v>0</v>
      </c>
      <c r="R1044" s="193">
        <f>Q1044*H1044</f>
        <v>0</v>
      </c>
      <c r="S1044" s="193">
        <v>0</v>
      </c>
      <c r="T1044" s="194">
        <f>S1044*H1044</f>
        <v>0</v>
      </c>
      <c r="AR1044" s="25" t="s">
        <v>159</v>
      </c>
      <c r="AT1044" s="25" t="s">
        <v>154</v>
      </c>
      <c r="AU1044" s="25" t="s">
        <v>89</v>
      </c>
      <c r="AY1044" s="25" t="s">
        <v>152</v>
      </c>
      <c r="BE1044" s="195">
        <f>IF(N1044="základní",J1044,0)</f>
        <v>0</v>
      </c>
      <c r="BF1044" s="195">
        <f>IF(N1044="snížená",J1044,0)</f>
        <v>0</v>
      </c>
      <c r="BG1044" s="195">
        <f>IF(N1044="zákl. přenesená",J1044,0)</f>
        <v>0</v>
      </c>
      <c r="BH1044" s="195">
        <f>IF(N1044="sníž. přenesená",J1044,0)</f>
        <v>0</v>
      </c>
      <c r="BI1044" s="195">
        <f>IF(N1044="nulová",J1044,0)</f>
        <v>0</v>
      </c>
      <c r="BJ1044" s="25" t="s">
        <v>45</v>
      </c>
      <c r="BK1044" s="195">
        <f>ROUND(I1044*H1044,2)</f>
        <v>0</v>
      </c>
      <c r="BL1044" s="25" t="s">
        <v>159</v>
      </c>
      <c r="BM1044" s="25" t="s">
        <v>2028</v>
      </c>
    </row>
    <row r="1045" spans="2:65" s="1" customFormat="1" ht="81">
      <c r="B1045" s="43"/>
      <c r="D1045" s="225" t="s">
        <v>161</v>
      </c>
      <c r="F1045" s="236" t="s">
        <v>601</v>
      </c>
      <c r="I1045" s="198"/>
      <c r="L1045" s="43"/>
      <c r="M1045" s="199"/>
      <c r="N1045" s="44"/>
      <c r="O1045" s="44"/>
      <c r="P1045" s="44"/>
      <c r="Q1045" s="44"/>
      <c r="R1045" s="44"/>
      <c r="S1045" s="44"/>
      <c r="T1045" s="72"/>
      <c r="AT1045" s="25" t="s">
        <v>161</v>
      </c>
      <c r="AU1045" s="25" t="s">
        <v>89</v>
      </c>
    </row>
    <row r="1046" spans="2:65" s="1" customFormat="1" ht="31.5" customHeight="1">
      <c r="B1046" s="183"/>
      <c r="C1046" s="184" t="s">
        <v>689</v>
      </c>
      <c r="D1046" s="184" t="s">
        <v>154</v>
      </c>
      <c r="E1046" s="185" t="s">
        <v>603</v>
      </c>
      <c r="F1046" s="186" t="s">
        <v>604</v>
      </c>
      <c r="G1046" s="187" t="s">
        <v>193</v>
      </c>
      <c r="H1046" s="188">
        <v>16521.666000000001</v>
      </c>
      <c r="I1046" s="189"/>
      <c r="J1046" s="190">
        <f>ROUND(I1046*H1046,2)</f>
        <v>0</v>
      </c>
      <c r="K1046" s="186" t="s">
        <v>158</v>
      </c>
      <c r="L1046" s="43"/>
      <c r="M1046" s="191" t="s">
        <v>5</v>
      </c>
      <c r="N1046" s="192" t="s">
        <v>53</v>
      </c>
      <c r="O1046" s="44"/>
      <c r="P1046" s="193">
        <f>O1046*H1046</f>
        <v>0</v>
      </c>
      <c r="Q1046" s="193">
        <v>0</v>
      </c>
      <c r="R1046" s="193">
        <f>Q1046*H1046</f>
        <v>0</v>
      </c>
      <c r="S1046" s="193">
        <v>0</v>
      </c>
      <c r="T1046" s="194">
        <f>S1046*H1046</f>
        <v>0</v>
      </c>
      <c r="AR1046" s="25" t="s">
        <v>159</v>
      </c>
      <c r="AT1046" s="25" t="s">
        <v>154</v>
      </c>
      <c r="AU1046" s="25" t="s">
        <v>89</v>
      </c>
      <c r="AY1046" s="25" t="s">
        <v>152</v>
      </c>
      <c r="BE1046" s="195">
        <f>IF(N1046="základní",J1046,0)</f>
        <v>0</v>
      </c>
      <c r="BF1046" s="195">
        <f>IF(N1046="snížená",J1046,0)</f>
        <v>0</v>
      </c>
      <c r="BG1046" s="195">
        <f>IF(N1046="zákl. přenesená",J1046,0)</f>
        <v>0</v>
      </c>
      <c r="BH1046" s="195">
        <f>IF(N1046="sníž. přenesená",J1046,0)</f>
        <v>0</v>
      </c>
      <c r="BI1046" s="195">
        <f>IF(N1046="nulová",J1046,0)</f>
        <v>0</v>
      </c>
      <c r="BJ1046" s="25" t="s">
        <v>45</v>
      </c>
      <c r="BK1046" s="195">
        <f>ROUND(I1046*H1046,2)</f>
        <v>0</v>
      </c>
      <c r="BL1046" s="25" t="s">
        <v>159</v>
      </c>
      <c r="BM1046" s="25" t="s">
        <v>2029</v>
      </c>
    </row>
    <row r="1047" spans="2:65" s="1" customFormat="1" ht="81">
      <c r="B1047" s="43"/>
      <c r="D1047" s="196" t="s">
        <v>161</v>
      </c>
      <c r="F1047" s="197" t="s">
        <v>601</v>
      </c>
      <c r="I1047" s="198"/>
      <c r="L1047" s="43"/>
      <c r="M1047" s="199"/>
      <c r="N1047" s="44"/>
      <c r="O1047" s="44"/>
      <c r="P1047" s="44"/>
      <c r="Q1047" s="44"/>
      <c r="R1047" s="44"/>
      <c r="S1047" s="44"/>
      <c r="T1047" s="72"/>
      <c r="AT1047" s="25" t="s">
        <v>161</v>
      </c>
      <c r="AU1047" s="25" t="s">
        <v>89</v>
      </c>
    </row>
    <row r="1048" spans="2:65" s="13" customFormat="1">
      <c r="B1048" s="208"/>
      <c r="D1048" s="225" t="s">
        <v>163</v>
      </c>
      <c r="F1048" s="234" t="s">
        <v>2030</v>
      </c>
      <c r="H1048" s="235">
        <v>16521.666000000001</v>
      </c>
      <c r="I1048" s="212"/>
      <c r="L1048" s="208"/>
      <c r="M1048" s="213"/>
      <c r="N1048" s="214"/>
      <c r="O1048" s="214"/>
      <c r="P1048" s="214"/>
      <c r="Q1048" s="214"/>
      <c r="R1048" s="214"/>
      <c r="S1048" s="214"/>
      <c r="T1048" s="215"/>
      <c r="AT1048" s="209" t="s">
        <v>163</v>
      </c>
      <c r="AU1048" s="209" t="s">
        <v>89</v>
      </c>
      <c r="AV1048" s="13" t="s">
        <v>89</v>
      </c>
      <c r="AW1048" s="13" t="s">
        <v>6</v>
      </c>
      <c r="AX1048" s="13" t="s">
        <v>45</v>
      </c>
      <c r="AY1048" s="209" t="s">
        <v>152</v>
      </c>
    </row>
    <row r="1049" spans="2:65" s="1" customFormat="1" ht="22.5" customHeight="1">
      <c r="B1049" s="183"/>
      <c r="C1049" s="184" t="s">
        <v>695</v>
      </c>
      <c r="D1049" s="184" t="s">
        <v>154</v>
      </c>
      <c r="E1049" s="185" t="s">
        <v>1287</v>
      </c>
      <c r="F1049" s="186" t="s">
        <v>1288</v>
      </c>
      <c r="G1049" s="187" t="s">
        <v>193</v>
      </c>
      <c r="H1049" s="188">
        <v>121.92700000000001</v>
      </c>
      <c r="I1049" s="189"/>
      <c r="J1049" s="190">
        <f>ROUND(I1049*H1049,2)</f>
        <v>0</v>
      </c>
      <c r="K1049" s="186" t="s">
        <v>158</v>
      </c>
      <c r="L1049" s="43"/>
      <c r="M1049" s="191" t="s">
        <v>5</v>
      </c>
      <c r="N1049" s="192" t="s">
        <v>53</v>
      </c>
      <c r="O1049" s="44"/>
      <c r="P1049" s="193">
        <f>O1049*H1049</f>
        <v>0</v>
      </c>
      <c r="Q1049" s="193">
        <v>0</v>
      </c>
      <c r="R1049" s="193">
        <f>Q1049*H1049</f>
        <v>0</v>
      </c>
      <c r="S1049" s="193">
        <v>0</v>
      </c>
      <c r="T1049" s="194">
        <f>S1049*H1049</f>
        <v>0</v>
      </c>
      <c r="AR1049" s="25" t="s">
        <v>159</v>
      </c>
      <c r="AT1049" s="25" t="s">
        <v>154</v>
      </c>
      <c r="AU1049" s="25" t="s">
        <v>89</v>
      </c>
      <c r="AY1049" s="25" t="s">
        <v>152</v>
      </c>
      <c r="BE1049" s="195">
        <f>IF(N1049="základní",J1049,0)</f>
        <v>0</v>
      </c>
      <c r="BF1049" s="195">
        <f>IF(N1049="snížená",J1049,0)</f>
        <v>0</v>
      </c>
      <c r="BG1049" s="195">
        <f>IF(N1049="zákl. přenesená",J1049,0)</f>
        <v>0</v>
      </c>
      <c r="BH1049" s="195">
        <f>IF(N1049="sníž. přenesená",J1049,0)</f>
        <v>0</v>
      </c>
      <c r="BI1049" s="195">
        <f>IF(N1049="nulová",J1049,0)</f>
        <v>0</v>
      </c>
      <c r="BJ1049" s="25" t="s">
        <v>45</v>
      </c>
      <c r="BK1049" s="195">
        <f>ROUND(I1049*H1049,2)</f>
        <v>0</v>
      </c>
      <c r="BL1049" s="25" t="s">
        <v>159</v>
      </c>
      <c r="BM1049" s="25" t="s">
        <v>2031</v>
      </c>
    </row>
    <row r="1050" spans="2:65" s="1" customFormat="1" ht="67.5">
      <c r="B1050" s="43"/>
      <c r="D1050" s="196" t="s">
        <v>161</v>
      </c>
      <c r="F1050" s="197" t="s">
        <v>611</v>
      </c>
      <c r="I1050" s="198"/>
      <c r="L1050" s="43"/>
      <c r="M1050" s="199"/>
      <c r="N1050" s="44"/>
      <c r="O1050" s="44"/>
      <c r="P1050" s="44"/>
      <c r="Q1050" s="44"/>
      <c r="R1050" s="44"/>
      <c r="S1050" s="44"/>
      <c r="T1050" s="72"/>
      <c r="AT1050" s="25" t="s">
        <v>161</v>
      </c>
      <c r="AU1050" s="25" t="s">
        <v>89</v>
      </c>
    </row>
    <row r="1051" spans="2:65" s="13" customFormat="1">
      <c r="B1051" s="208"/>
      <c r="D1051" s="225" t="s">
        <v>163</v>
      </c>
      <c r="E1051" s="250" t="s">
        <v>5</v>
      </c>
      <c r="F1051" s="234" t="s">
        <v>2032</v>
      </c>
      <c r="H1051" s="235">
        <v>121.92700000000001</v>
      </c>
      <c r="I1051" s="212"/>
      <c r="L1051" s="208"/>
      <c r="M1051" s="213"/>
      <c r="N1051" s="214"/>
      <c r="O1051" s="214"/>
      <c r="P1051" s="214"/>
      <c r="Q1051" s="214"/>
      <c r="R1051" s="214"/>
      <c r="S1051" s="214"/>
      <c r="T1051" s="215"/>
      <c r="AT1051" s="209" t="s">
        <v>163</v>
      </c>
      <c r="AU1051" s="209" t="s">
        <v>89</v>
      </c>
      <c r="AV1051" s="13" t="s">
        <v>89</v>
      </c>
      <c r="AW1051" s="13" t="s">
        <v>42</v>
      </c>
      <c r="AX1051" s="13" t="s">
        <v>45</v>
      </c>
      <c r="AY1051" s="209" t="s">
        <v>152</v>
      </c>
    </row>
    <row r="1052" spans="2:65" s="1" customFormat="1" ht="22.5" customHeight="1">
      <c r="B1052" s="183"/>
      <c r="C1052" s="184" t="s">
        <v>703</v>
      </c>
      <c r="D1052" s="184" t="s">
        <v>154</v>
      </c>
      <c r="E1052" s="185" t="s">
        <v>608</v>
      </c>
      <c r="F1052" s="186" t="s">
        <v>609</v>
      </c>
      <c r="G1052" s="187" t="s">
        <v>193</v>
      </c>
      <c r="H1052" s="188">
        <v>807.26800000000003</v>
      </c>
      <c r="I1052" s="189"/>
      <c r="J1052" s="190">
        <f>ROUND(I1052*H1052,2)</f>
        <v>0</v>
      </c>
      <c r="K1052" s="186" t="s">
        <v>158</v>
      </c>
      <c r="L1052" s="43"/>
      <c r="M1052" s="191" t="s">
        <v>5</v>
      </c>
      <c r="N1052" s="192" t="s">
        <v>53</v>
      </c>
      <c r="O1052" s="44"/>
      <c r="P1052" s="193">
        <f>O1052*H1052</f>
        <v>0</v>
      </c>
      <c r="Q1052" s="193">
        <v>0</v>
      </c>
      <c r="R1052" s="193">
        <f>Q1052*H1052</f>
        <v>0</v>
      </c>
      <c r="S1052" s="193">
        <v>0</v>
      </c>
      <c r="T1052" s="194">
        <f>S1052*H1052</f>
        <v>0</v>
      </c>
      <c r="AR1052" s="25" t="s">
        <v>159</v>
      </c>
      <c r="AT1052" s="25" t="s">
        <v>154</v>
      </c>
      <c r="AU1052" s="25" t="s">
        <v>89</v>
      </c>
      <c r="AY1052" s="25" t="s">
        <v>152</v>
      </c>
      <c r="BE1052" s="195">
        <f>IF(N1052="základní",J1052,0)</f>
        <v>0</v>
      </c>
      <c r="BF1052" s="195">
        <f>IF(N1052="snížená",J1052,0)</f>
        <v>0</v>
      </c>
      <c r="BG1052" s="195">
        <f>IF(N1052="zákl. přenesená",J1052,0)</f>
        <v>0</v>
      </c>
      <c r="BH1052" s="195">
        <f>IF(N1052="sníž. přenesená",J1052,0)</f>
        <v>0</v>
      </c>
      <c r="BI1052" s="195">
        <f>IF(N1052="nulová",J1052,0)</f>
        <v>0</v>
      </c>
      <c r="BJ1052" s="25" t="s">
        <v>45</v>
      </c>
      <c r="BK1052" s="195">
        <f>ROUND(I1052*H1052,2)</f>
        <v>0</v>
      </c>
      <c r="BL1052" s="25" t="s">
        <v>159</v>
      </c>
      <c r="BM1052" s="25" t="s">
        <v>2033</v>
      </c>
    </row>
    <row r="1053" spans="2:65" s="1" customFormat="1" ht="67.5">
      <c r="B1053" s="43"/>
      <c r="D1053" s="196" t="s">
        <v>161</v>
      </c>
      <c r="F1053" s="197" t="s">
        <v>611</v>
      </c>
      <c r="I1053" s="198"/>
      <c r="L1053" s="43"/>
      <c r="M1053" s="199"/>
      <c r="N1053" s="44"/>
      <c r="O1053" s="44"/>
      <c r="P1053" s="44"/>
      <c r="Q1053" s="44"/>
      <c r="R1053" s="44"/>
      <c r="S1053" s="44"/>
      <c r="T1053" s="72"/>
      <c r="AT1053" s="25" t="s">
        <v>161</v>
      </c>
      <c r="AU1053" s="25" t="s">
        <v>89</v>
      </c>
    </row>
    <row r="1054" spans="2:65" s="13" customFormat="1">
      <c r="B1054" s="208"/>
      <c r="D1054" s="225" t="s">
        <v>163</v>
      </c>
      <c r="E1054" s="250" t="s">
        <v>5</v>
      </c>
      <c r="F1054" s="234" t="s">
        <v>2034</v>
      </c>
      <c r="H1054" s="235">
        <v>807.26800000000003</v>
      </c>
      <c r="I1054" s="212"/>
      <c r="L1054" s="208"/>
      <c r="M1054" s="213"/>
      <c r="N1054" s="214"/>
      <c r="O1054" s="214"/>
      <c r="P1054" s="214"/>
      <c r="Q1054" s="214"/>
      <c r="R1054" s="214"/>
      <c r="S1054" s="214"/>
      <c r="T1054" s="215"/>
      <c r="AT1054" s="209" t="s">
        <v>163</v>
      </c>
      <c r="AU1054" s="209" t="s">
        <v>89</v>
      </c>
      <c r="AV1054" s="13" t="s">
        <v>89</v>
      </c>
      <c r="AW1054" s="13" t="s">
        <v>42</v>
      </c>
      <c r="AX1054" s="13" t="s">
        <v>45</v>
      </c>
      <c r="AY1054" s="209" t="s">
        <v>152</v>
      </c>
    </row>
    <row r="1055" spans="2:65" s="1" customFormat="1" ht="22.5" customHeight="1">
      <c r="B1055" s="183"/>
      <c r="C1055" s="184" t="s">
        <v>707</v>
      </c>
      <c r="D1055" s="184" t="s">
        <v>154</v>
      </c>
      <c r="E1055" s="185" t="s">
        <v>614</v>
      </c>
      <c r="F1055" s="186" t="s">
        <v>615</v>
      </c>
      <c r="G1055" s="187" t="s">
        <v>193</v>
      </c>
      <c r="H1055" s="188">
        <v>232.95699999999999</v>
      </c>
      <c r="I1055" s="189"/>
      <c r="J1055" s="190">
        <f>ROUND(I1055*H1055,2)</f>
        <v>0</v>
      </c>
      <c r="K1055" s="186" t="s">
        <v>158</v>
      </c>
      <c r="L1055" s="43"/>
      <c r="M1055" s="191" t="s">
        <v>5</v>
      </c>
      <c r="N1055" s="192" t="s">
        <v>53</v>
      </c>
      <c r="O1055" s="44"/>
      <c r="P1055" s="193">
        <f>O1055*H1055</f>
        <v>0</v>
      </c>
      <c r="Q1055" s="193">
        <v>0</v>
      </c>
      <c r="R1055" s="193">
        <f>Q1055*H1055</f>
        <v>0</v>
      </c>
      <c r="S1055" s="193">
        <v>0</v>
      </c>
      <c r="T1055" s="194">
        <f>S1055*H1055</f>
        <v>0</v>
      </c>
      <c r="AR1055" s="25" t="s">
        <v>159</v>
      </c>
      <c r="AT1055" s="25" t="s">
        <v>154</v>
      </c>
      <c r="AU1055" s="25" t="s">
        <v>89</v>
      </c>
      <c r="AY1055" s="25" t="s">
        <v>152</v>
      </c>
      <c r="BE1055" s="195">
        <f>IF(N1055="základní",J1055,0)</f>
        <v>0</v>
      </c>
      <c r="BF1055" s="195">
        <f>IF(N1055="snížená",J1055,0)</f>
        <v>0</v>
      </c>
      <c r="BG1055" s="195">
        <f>IF(N1055="zákl. přenesená",J1055,0)</f>
        <v>0</v>
      </c>
      <c r="BH1055" s="195">
        <f>IF(N1055="sníž. přenesená",J1055,0)</f>
        <v>0</v>
      </c>
      <c r="BI1055" s="195">
        <f>IF(N1055="nulová",J1055,0)</f>
        <v>0</v>
      </c>
      <c r="BJ1055" s="25" t="s">
        <v>45</v>
      </c>
      <c r="BK1055" s="195">
        <f>ROUND(I1055*H1055,2)</f>
        <v>0</v>
      </c>
      <c r="BL1055" s="25" t="s">
        <v>159</v>
      </c>
      <c r="BM1055" s="25" t="s">
        <v>2035</v>
      </c>
    </row>
    <row r="1056" spans="2:65" s="1" customFormat="1" ht="67.5">
      <c r="B1056" s="43"/>
      <c r="D1056" s="196" t="s">
        <v>161</v>
      </c>
      <c r="F1056" s="197" t="s">
        <v>611</v>
      </c>
      <c r="I1056" s="198"/>
      <c r="L1056" s="43"/>
      <c r="M1056" s="199"/>
      <c r="N1056" s="44"/>
      <c r="O1056" s="44"/>
      <c r="P1056" s="44"/>
      <c r="Q1056" s="44"/>
      <c r="R1056" s="44"/>
      <c r="S1056" s="44"/>
      <c r="T1056" s="72"/>
      <c r="AT1056" s="25" t="s">
        <v>161</v>
      </c>
      <c r="AU1056" s="25" t="s">
        <v>89</v>
      </c>
    </row>
    <row r="1057" spans="2:65" s="13" customFormat="1">
      <c r="B1057" s="208"/>
      <c r="D1057" s="225" t="s">
        <v>163</v>
      </c>
      <c r="E1057" s="250" t="s">
        <v>5</v>
      </c>
      <c r="F1057" s="234" t="s">
        <v>2036</v>
      </c>
      <c r="H1057" s="235">
        <v>232.95699999999999</v>
      </c>
      <c r="I1057" s="212"/>
      <c r="L1057" s="208"/>
      <c r="M1057" s="213"/>
      <c r="N1057" s="214"/>
      <c r="O1057" s="214"/>
      <c r="P1057" s="214"/>
      <c r="Q1057" s="214"/>
      <c r="R1057" s="214"/>
      <c r="S1057" s="214"/>
      <c r="T1057" s="215"/>
      <c r="AT1057" s="209" t="s">
        <v>163</v>
      </c>
      <c r="AU1057" s="209" t="s">
        <v>89</v>
      </c>
      <c r="AV1057" s="13" t="s">
        <v>89</v>
      </c>
      <c r="AW1057" s="13" t="s">
        <v>42</v>
      </c>
      <c r="AX1057" s="13" t="s">
        <v>45</v>
      </c>
      <c r="AY1057" s="209" t="s">
        <v>152</v>
      </c>
    </row>
    <row r="1058" spans="2:65" s="1" customFormat="1" ht="22.5" customHeight="1">
      <c r="B1058" s="183"/>
      <c r="C1058" s="184" t="s">
        <v>711</v>
      </c>
      <c r="D1058" s="184" t="s">
        <v>154</v>
      </c>
      <c r="E1058" s="185" t="s">
        <v>619</v>
      </c>
      <c r="F1058" s="186" t="s">
        <v>620</v>
      </c>
      <c r="G1058" s="187" t="s">
        <v>193</v>
      </c>
      <c r="H1058" s="188">
        <v>4.5789999999999997</v>
      </c>
      <c r="I1058" s="189"/>
      <c r="J1058" s="190">
        <f>ROUND(I1058*H1058,2)</f>
        <v>0</v>
      </c>
      <c r="K1058" s="186" t="s">
        <v>158</v>
      </c>
      <c r="L1058" s="43"/>
      <c r="M1058" s="191" t="s">
        <v>5</v>
      </c>
      <c r="N1058" s="192" t="s">
        <v>53</v>
      </c>
      <c r="O1058" s="44"/>
      <c r="P1058" s="193">
        <f>O1058*H1058</f>
        <v>0</v>
      </c>
      <c r="Q1058" s="193">
        <v>0</v>
      </c>
      <c r="R1058" s="193">
        <f>Q1058*H1058</f>
        <v>0</v>
      </c>
      <c r="S1058" s="193">
        <v>0</v>
      </c>
      <c r="T1058" s="194">
        <f>S1058*H1058</f>
        <v>0</v>
      </c>
      <c r="AR1058" s="25" t="s">
        <v>159</v>
      </c>
      <c r="AT1058" s="25" t="s">
        <v>154</v>
      </c>
      <c r="AU1058" s="25" t="s">
        <v>89</v>
      </c>
      <c r="AY1058" s="25" t="s">
        <v>152</v>
      </c>
      <c r="BE1058" s="195">
        <f>IF(N1058="základní",J1058,0)</f>
        <v>0</v>
      </c>
      <c r="BF1058" s="195">
        <f>IF(N1058="snížená",J1058,0)</f>
        <v>0</v>
      </c>
      <c r="BG1058" s="195">
        <f>IF(N1058="zákl. přenesená",J1058,0)</f>
        <v>0</v>
      </c>
      <c r="BH1058" s="195">
        <f>IF(N1058="sníž. přenesená",J1058,0)</f>
        <v>0</v>
      </c>
      <c r="BI1058" s="195">
        <f>IF(N1058="nulová",J1058,0)</f>
        <v>0</v>
      </c>
      <c r="BJ1058" s="25" t="s">
        <v>45</v>
      </c>
      <c r="BK1058" s="195">
        <f>ROUND(I1058*H1058,2)</f>
        <v>0</v>
      </c>
      <c r="BL1058" s="25" t="s">
        <v>159</v>
      </c>
      <c r="BM1058" s="25" t="s">
        <v>2037</v>
      </c>
    </row>
    <row r="1059" spans="2:65" s="1" customFormat="1" ht="67.5">
      <c r="B1059" s="43"/>
      <c r="D1059" s="225" t="s">
        <v>161</v>
      </c>
      <c r="F1059" s="236" t="s">
        <v>611</v>
      </c>
      <c r="I1059" s="198"/>
      <c r="L1059" s="43"/>
      <c r="M1059" s="199"/>
      <c r="N1059" s="44"/>
      <c r="O1059" s="44"/>
      <c r="P1059" s="44"/>
      <c r="Q1059" s="44"/>
      <c r="R1059" s="44"/>
      <c r="S1059" s="44"/>
      <c r="T1059" s="72"/>
      <c r="AT1059" s="25" t="s">
        <v>161</v>
      </c>
      <c r="AU1059" s="25" t="s">
        <v>89</v>
      </c>
    </row>
    <row r="1060" spans="2:65" s="1" customFormat="1" ht="22.5" customHeight="1">
      <c r="B1060" s="183"/>
      <c r="C1060" s="184" t="s">
        <v>715</v>
      </c>
      <c r="D1060" s="184" t="s">
        <v>154</v>
      </c>
      <c r="E1060" s="185" t="s">
        <v>2038</v>
      </c>
      <c r="F1060" s="186" t="s">
        <v>2039</v>
      </c>
      <c r="G1060" s="187" t="s">
        <v>193</v>
      </c>
      <c r="H1060" s="188">
        <v>5.407</v>
      </c>
      <c r="I1060" s="189"/>
      <c r="J1060" s="190">
        <f>ROUND(I1060*H1060,2)</f>
        <v>0</v>
      </c>
      <c r="K1060" s="186" t="s">
        <v>158</v>
      </c>
      <c r="L1060" s="43"/>
      <c r="M1060" s="191" t="s">
        <v>5</v>
      </c>
      <c r="N1060" s="192" t="s">
        <v>53</v>
      </c>
      <c r="O1060" s="44"/>
      <c r="P1060" s="193">
        <f>O1060*H1060</f>
        <v>0</v>
      </c>
      <c r="Q1060" s="193">
        <v>0</v>
      </c>
      <c r="R1060" s="193">
        <f>Q1060*H1060</f>
        <v>0</v>
      </c>
      <c r="S1060" s="193">
        <v>0</v>
      </c>
      <c r="T1060" s="194">
        <f>S1060*H1060</f>
        <v>0</v>
      </c>
      <c r="AR1060" s="25" t="s">
        <v>159</v>
      </c>
      <c r="AT1060" s="25" t="s">
        <v>154</v>
      </c>
      <c r="AU1060" s="25" t="s">
        <v>89</v>
      </c>
      <c r="AY1060" s="25" t="s">
        <v>152</v>
      </c>
      <c r="BE1060" s="195">
        <f>IF(N1060="základní",J1060,0)</f>
        <v>0</v>
      </c>
      <c r="BF1060" s="195">
        <f>IF(N1060="snížená",J1060,0)</f>
        <v>0</v>
      </c>
      <c r="BG1060" s="195">
        <f>IF(N1060="zákl. přenesená",J1060,0)</f>
        <v>0</v>
      </c>
      <c r="BH1060" s="195">
        <f>IF(N1060="sníž. přenesená",J1060,0)</f>
        <v>0</v>
      </c>
      <c r="BI1060" s="195">
        <f>IF(N1060="nulová",J1060,0)</f>
        <v>0</v>
      </c>
      <c r="BJ1060" s="25" t="s">
        <v>45</v>
      </c>
      <c r="BK1060" s="195">
        <f>ROUND(I1060*H1060,2)</f>
        <v>0</v>
      </c>
      <c r="BL1060" s="25" t="s">
        <v>159</v>
      </c>
      <c r="BM1060" s="25" t="s">
        <v>2040</v>
      </c>
    </row>
    <row r="1061" spans="2:65" s="1" customFormat="1" ht="67.5">
      <c r="B1061" s="43"/>
      <c r="D1061" s="225" t="s">
        <v>161</v>
      </c>
      <c r="F1061" s="236" t="s">
        <v>611</v>
      </c>
      <c r="I1061" s="198"/>
      <c r="L1061" s="43"/>
      <c r="M1061" s="199"/>
      <c r="N1061" s="44"/>
      <c r="O1061" s="44"/>
      <c r="P1061" s="44"/>
      <c r="Q1061" s="44"/>
      <c r="R1061" s="44"/>
      <c r="S1061" s="44"/>
      <c r="T1061" s="72"/>
      <c r="AT1061" s="25" t="s">
        <v>161</v>
      </c>
      <c r="AU1061" s="25" t="s">
        <v>89</v>
      </c>
    </row>
    <row r="1062" spans="2:65" s="1" customFormat="1" ht="22.5" customHeight="1">
      <c r="B1062" s="183"/>
      <c r="C1062" s="184" t="s">
        <v>720</v>
      </c>
      <c r="D1062" s="184" t="s">
        <v>154</v>
      </c>
      <c r="E1062" s="185" t="s">
        <v>2041</v>
      </c>
      <c r="F1062" s="186" t="s">
        <v>2042</v>
      </c>
      <c r="G1062" s="187" t="s">
        <v>193</v>
      </c>
      <c r="H1062" s="188">
        <v>7.9809999999999999</v>
      </c>
      <c r="I1062" s="189"/>
      <c r="J1062" s="190">
        <f>ROUND(I1062*H1062,2)</f>
        <v>0</v>
      </c>
      <c r="K1062" s="186" t="s">
        <v>158</v>
      </c>
      <c r="L1062" s="43"/>
      <c r="M1062" s="191" t="s">
        <v>5</v>
      </c>
      <c r="N1062" s="192" t="s">
        <v>53</v>
      </c>
      <c r="O1062" s="44"/>
      <c r="P1062" s="193">
        <f>O1062*H1062</f>
        <v>0</v>
      </c>
      <c r="Q1062" s="193">
        <v>0</v>
      </c>
      <c r="R1062" s="193">
        <f>Q1062*H1062</f>
        <v>0</v>
      </c>
      <c r="S1062" s="193">
        <v>0</v>
      </c>
      <c r="T1062" s="194">
        <f>S1062*H1062</f>
        <v>0</v>
      </c>
      <c r="AR1062" s="25" t="s">
        <v>159</v>
      </c>
      <c r="AT1062" s="25" t="s">
        <v>154</v>
      </c>
      <c r="AU1062" s="25" t="s">
        <v>89</v>
      </c>
      <c r="AY1062" s="25" t="s">
        <v>152</v>
      </c>
      <c r="BE1062" s="195">
        <f>IF(N1062="základní",J1062,0)</f>
        <v>0</v>
      </c>
      <c r="BF1062" s="195">
        <f>IF(N1062="snížená",J1062,0)</f>
        <v>0</v>
      </c>
      <c r="BG1062" s="195">
        <f>IF(N1062="zákl. přenesená",J1062,0)</f>
        <v>0</v>
      </c>
      <c r="BH1062" s="195">
        <f>IF(N1062="sníž. přenesená",J1062,0)</f>
        <v>0</v>
      </c>
      <c r="BI1062" s="195">
        <f>IF(N1062="nulová",J1062,0)</f>
        <v>0</v>
      </c>
      <c r="BJ1062" s="25" t="s">
        <v>45</v>
      </c>
      <c r="BK1062" s="195">
        <f>ROUND(I1062*H1062,2)</f>
        <v>0</v>
      </c>
      <c r="BL1062" s="25" t="s">
        <v>159</v>
      </c>
      <c r="BM1062" s="25" t="s">
        <v>2043</v>
      </c>
    </row>
    <row r="1063" spans="2:65" s="1" customFormat="1" ht="67.5">
      <c r="B1063" s="43"/>
      <c r="D1063" s="196" t="s">
        <v>161</v>
      </c>
      <c r="F1063" s="197" t="s">
        <v>611</v>
      </c>
      <c r="I1063" s="198"/>
      <c r="L1063" s="43"/>
      <c r="M1063" s="199"/>
      <c r="N1063" s="44"/>
      <c r="O1063" s="44"/>
      <c r="P1063" s="44"/>
      <c r="Q1063" s="44"/>
      <c r="R1063" s="44"/>
      <c r="S1063" s="44"/>
      <c r="T1063" s="72"/>
      <c r="AT1063" s="25" t="s">
        <v>161</v>
      </c>
      <c r="AU1063" s="25" t="s">
        <v>89</v>
      </c>
    </row>
    <row r="1064" spans="2:65" s="13" customFormat="1">
      <c r="B1064" s="208"/>
      <c r="D1064" s="196" t="s">
        <v>163</v>
      </c>
      <c r="E1064" s="209" t="s">
        <v>5</v>
      </c>
      <c r="F1064" s="210" t="s">
        <v>2044</v>
      </c>
      <c r="H1064" s="211">
        <v>7.9809999999999999</v>
      </c>
      <c r="I1064" s="212"/>
      <c r="L1064" s="208"/>
      <c r="M1064" s="213"/>
      <c r="N1064" s="214"/>
      <c r="O1064" s="214"/>
      <c r="P1064" s="214"/>
      <c r="Q1064" s="214"/>
      <c r="R1064" s="214"/>
      <c r="S1064" s="214"/>
      <c r="T1064" s="215"/>
      <c r="AT1064" s="209" t="s">
        <v>163</v>
      </c>
      <c r="AU1064" s="209" t="s">
        <v>89</v>
      </c>
      <c r="AV1064" s="13" t="s">
        <v>89</v>
      </c>
      <c r="AW1064" s="13" t="s">
        <v>42</v>
      </c>
      <c r="AX1064" s="13" t="s">
        <v>45</v>
      </c>
      <c r="AY1064" s="209" t="s">
        <v>152</v>
      </c>
    </row>
    <row r="1065" spans="2:65" s="11" customFormat="1" ht="29.85" customHeight="1">
      <c r="B1065" s="169"/>
      <c r="D1065" s="180" t="s">
        <v>81</v>
      </c>
      <c r="E1065" s="181" t="s">
        <v>622</v>
      </c>
      <c r="F1065" s="181" t="s">
        <v>623</v>
      </c>
      <c r="I1065" s="172"/>
      <c r="J1065" s="182">
        <f>BK1065</f>
        <v>0</v>
      </c>
      <c r="L1065" s="169"/>
      <c r="M1065" s="174"/>
      <c r="N1065" s="175"/>
      <c r="O1065" s="175"/>
      <c r="P1065" s="176">
        <f>SUM(P1066:P1067)</f>
        <v>0</v>
      </c>
      <c r="Q1065" s="175"/>
      <c r="R1065" s="176">
        <f>SUM(R1066:R1067)</f>
        <v>0</v>
      </c>
      <c r="S1065" s="175"/>
      <c r="T1065" s="177">
        <f>SUM(T1066:T1067)</f>
        <v>0</v>
      </c>
      <c r="AR1065" s="170" t="s">
        <v>45</v>
      </c>
      <c r="AT1065" s="178" t="s">
        <v>81</v>
      </c>
      <c r="AU1065" s="178" t="s">
        <v>45</v>
      </c>
      <c r="AY1065" s="170" t="s">
        <v>152</v>
      </c>
      <c r="BK1065" s="179">
        <f>SUM(BK1066:BK1067)</f>
        <v>0</v>
      </c>
    </row>
    <row r="1066" spans="2:65" s="1" customFormat="1" ht="44.25" customHeight="1">
      <c r="B1066" s="183"/>
      <c r="C1066" s="184" t="s">
        <v>724</v>
      </c>
      <c r="D1066" s="184" t="s">
        <v>154</v>
      </c>
      <c r="E1066" s="185" t="s">
        <v>2045</v>
      </c>
      <c r="F1066" s="186" t="s">
        <v>2046</v>
      </c>
      <c r="G1066" s="187" t="s">
        <v>193</v>
      </c>
      <c r="H1066" s="188">
        <v>1696.5550000000001</v>
      </c>
      <c r="I1066" s="189"/>
      <c r="J1066" s="190">
        <f>ROUND(I1066*H1066,2)</f>
        <v>0</v>
      </c>
      <c r="K1066" s="186" t="s">
        <v>158</v>
      </c>
      <c r="L1066" s="43"/>
      <c r="M1066" s="191" t="s">
        <v>5</v>
      </c>
      <c r="N1066" s="192" t="s">
        <v>53</v>
      </c>
      <c r="O1066" s="44"/>
      <c r="P1066" s="193">
        <f>O1066*H1066</f>
        <v>0</v>
      </c>
      <c r="Q1066" s="193">
        <v>0</v>
      </c>
      <c r="R1066" s="193">
        <f>Q1066*H1066</f>
        <v>0</v>
      </c>
      <c r="S1066" s="193">
        <v>0</v>
      </c>
      <c r="T1066" s="194">
        <f>S1066*H1066</f>
        <v>0</v>
      </c>
      <c r="AR1066" s="25" t="s">
        <v>159</v>
      </c>
      <c r="AT1066" s="25" t="s">
        <v>154</v>
      </c>
      <c r="AU1066" s="25" t="s">
        <v>89</v>
      </c>
      <c r="AY1066" s="25" t="s">
        <v>152</v>
      </c>
      <c r="BE1066" s="195">
        <f>IF(N1066="základní",J1066,0)</f>
        <v>0</v>
      </c>
      <c r="BF1066" s="195">
        <f>IF(N1066="snížená",J1066,0)</f>
        <v>0</v>
      </c>
      <c r="BG1066" s="195">
        <f>IF(N1066="zákl. přenesená",J1066,0)</f>
        <v>0</v>
      </c>
      <c r="BH1066" s="195">
        <f>IF(N1066="sníž. přenesená",J1066,0)</f>
        <v>0</v>
      </c>
      <c r="BI1066" s="195">
        <f>IF(N1066="nulová",J1066,0)</f>
        <v>0</v>
      </c>
      <c r="BJ1066" s="25" t="s">
        <v>45</v>
      </c>
      <c r="BK1066" s="195">
        <f>ROUND(I1066*H1066,2)</f>
        <v>0</v>
      </c>
      <c r="BL1066" s="25" t="s">
        <v>159</v>
      </c>
      <c r="BM1066" s="25" t="s">
        <v>2047</v>
      </c>
    </row>
    <row r="1067" spans="2:65" s="1" customFormat="1" ht="81">
      <c r="B1067" s="43"/>
      <c r="D1067" s="196" t="s">
        <v>161</v>
      </c>
      <c r="F1067" s="197" t="s">
        <v>628</v>
      </c>
      <c r="I1067" s="198"/>
      <c r="L1067" s="43"/>
      <c r="M1067" s="199"/>
      <c r="N1067" s="44"/>
      <c r="O1067" s="44"/>
      <c r="P1067" s="44"/>
      <c r="Q1067" s="44"/>
      <c r="R1067" s="44"/>
      <c r="S1067" s="44"/>
      <c r="T1067" s="72"/>
      <c r="AT1067" s="25" t="s">
        <v>161</v>
      </c>
      <c r="AU1067" s="25" t="s">
        <v>89</v>
      </c>
    </row>
    <row r="1068" spans="2:65" s="11" customFormat="1" ht="37.35" customHeight="1">
      <c r="B1068" s="169"/>
      <c r="D1068" s="170" t="s">
        <v>81</v>
      </c>
      <c r="E1068" s="171" t="s">
        <v>629</v>
      </c>
      <c r="F1068" s="171" t="s">
        <v>630</v>
      </c>
      <c r="I1068" s="172"/>
      <c r="J1068" s="173">
        <f>BK1068</f>
        <v>0</v>
      </c>
      <c r="L1068" s="169"/>
      <c r="M1068" s="174"/>
      <c r="N1068" s="175"/>
      <c r="O1068" s="175"/>
      <c r="P1068" s="176">
        <f>P1069+P1157+P1202+P1277+P1319+P1400+P1541</f>
        <v>0</v>
      </c>
      <c r="Q1068" s="175"/>
      <c r="R1068" s="176">
        <f>R1069+R1157+R1202+R1277+R1319+R1400+R1541</f>
        <v>165.65796601</v>
      </c>
      <c r="S1068" s="175"/>
      <c r="T1068" s="177">
        <f>T1069+T1157+T1202+T1277+T1319+T1400+T1541</f>
        <v>130.20802169999999</v>
      </c>
      <c r="AR1068" s="170" t="s">
        <v>89</v>
      </c>
      <c r="AT1068" s="178" t="s">
        <v>81</v>
      </c>
      <c r="AU1068" s="178" t="s">
        <v>82</v>
      </c>
      <c r="AY1068" s="170" t="s">
        <v>152</v>
      </c>
      <c r="BK1068" s="179">
        <f>BK1069+BK1157+BK1202+BK1277+BK1319+BK1400+BK1541</f>
        <v>0</v>
      </c>
    </row>
    <row r="1069" spans="2:65" s="11" customFormat="1" ht="19.899999999999999" customHeight="1">
      <c r="B1069" s="169"/>
      <c r="D1069" s="180" t="s">
        <v>81</v>
      </c>
      <c r="E1069" s="181" t="s">
        <v>631</v>
      </c>
      <c r="F1069" s="181" t="s">
        <v>632</v>
      </c>
      <c r="I1069" s="172"/>
      <c r="J1069" s="182">
        <f>BK1069</f>
        <v>0</v>
      </c>
      <c r="L1069" s="169"/>
      <c r="M1069" s="174"/>
      <c r="N1069" s="175"/>
      <c r="O1069" s="175"/>
      <c r="P1069" s="176">
        <f>SUM(P1070:P1156)</f>
        <v>0</v>
      </c>
      <c r="Q1069" s="175"/>
      <c r="R1069" s="176">
        <f>SUM(R1070:R1156)</f>
        <v>18.534508880000001</v>
      </c>
      <c r="S1069" s="175"/>
      <c r="T1069" s="177">
        <f>SUM(T1070:T1156)</f>
        <v>0</v>
      </c>
      <c r="AR1069" s="170" t="s">
        <v>89</v>
      </c>
      <c r="AT1069" s="178" t="s">
        <v>81</v>
      </c>
      <c r="AU1069" s="178" t="s">
        <v>45</v>
      </c>
      <c r="AY1069" s="170" t="s">
        <v>152</v>
      </c>
      <c r="BK1069" s="179">
        <f>SUM(BK1070:BK1156)</f>
        <v>0</v>
      </c>
    </row>
    <row r="1070" spans="2:65" s="1" customFormat="1" ht="31.5" customHeight="1">
      <c r="B1070" s="183"/>
      <c r="C1070" s="184" t="s">
        <v>729</v>
      </c>
      <c r="D1070" s="184" t="s">
        <v>154</v>
      </c>
      <c r="E1070" s="185" t="s">
        <v>2048</v>
      </c>
      <c r="F1070" s="186" t="s">
        <v>2049</v>
      </c>
      <c r="G1070" s="187" t="s">
        <v>247</v>
      </c>
      <c r="H1070" s="188">
        <v>2574.65</v>
      </c>
      <c r="I1070" s="189"/>
      <c r="J1070" s="190">
        <f>ROUND(I1070*H1070,2)</f>
        <v>0</v>
      </c>
      <c r="K1070" s="186" t="s">
        <v>158</v>
      </c>
      <c r="L1070" s="43"/>
      <c r="M1070" s="191" t="s">
        <v>5</v>
      </c>
      <c r="N1070" s="192" t="s">
        <v>53</v>
      </c>
      <c r="O1070" s="44"/>
      <c r="P1070" s="193">
        <f>O1070*H1070</f>
        <v>0</v>
      </c>
      <c r="Q1070" s="193">
        <v>4.5799999999999999E-3</v>
      </c>
      <c r="R1070" s="193">
        <f>Q1070*H1070</f>
        <v>11.791897000000001</v>
      </c>
      <c r="S1070" s="193">
        <v>0</v>
      </c>
      <c r="T1070" s="194">
        <f>S1070*H1070</f>
        <v>0</v>
      </c>
      <c r="AR1070" s="25" t="s">
        <v>259</v>
      </c>
      <c r="AT1070" s="25" t="s">
        <v>154</v>
      </c>
      <c r="AU1070" s="25" t="s">
        <v>89</v>
      </c>
      <c r="AY1070" s="25" t="s">
        <v>152</v>
      </c>
      <c r="BE1070" s="195">
        <f>IF(N1070="základní",J1070,0)</f>
        <v>0</v>
      </c>
      <c r="BF1070" s="195">
        <f>IF(N1070="snížená",J1070,0)</f>
        <v>0</v>
      </c>
      <c r="BG1070" s="195">
        <f>IF(N1070="zákl. přenesená",J1070,0)</f>
        <v>0</v>
      </c>
      <c r="BH1070" s="195">
        <f>IF(N1070="sníž. přenesená",J1070,0)</f>
        <v>0</v>
      </c>
      <c r="BI1070" s="195">
        <f>IF(N1070="nulová",J1070,0)</f>
        <v>0</v>
      </c>
      <c r="BJ1070" s="25" t="s">
        <v>45</v>
      </c>
      <c r="BK1070" s="195">
        <f>ROUND(I1070*H1070,2)</f>
        <v>0</v>
      </c>
      <c r="BL1070" s="25" t="s">
        <v>259</v>
      </c>
      <c r="BM1070" s="25" t="s">
        <v>2050</v>
      </c>
    </row>
    <row r="1071" spans="2:65" s="12" customFormat="1">
      <c r="B1071" s="200"/>
      <c r="D1071" s="196" t="s">
        <v>163</v>
      </c>
      <c r="E1071" s="201" t="s">
        <v>5</v>
      </c>
      <c r="F1071" s="202" t="s">
        <v>540</v>
      </c>
      <c r="H1071" s="203" t="s">
        <v>5</v>
      </c>
      <c r="I1071" s="204"/>
      <c r="L1071" s="200"/>
      <c r="M1071" s="205"/>
      <c r="N1071" s="206"/>
      <c r="O1071" s="206"/>
      <c r="P1071" s="206"/>
      <c r="Q1071" s="206"/>
      <c r="R1071" s="206"/>
      <c r="S1071" s="206"/>
      <c r="T1071" s="207"/>
      <c r="AT1071" s="203" t="s">
        <v>163</v>
      </c>
      <c r="AU1071" s="203" t="s">
        <v>89</v>
      </c>
      <c r="AV1071" s="12" t="s">
        <v>45</v>
      </c>
      <c r="AW1071" s="12" t="s">
        <v>42</v>
      </c>
      <c r="AX1071" s="12" t="s">
        <v>82</v>
      </c>
      <c r="AY1071" s="203" t="s">
        <v>152</v>
      </c>
    </row>
    <row r="1072" spans="2:65" s="13" customFormat="1">
      <c r="B1072" s="208"/>
      <c r="D1072" s="196" t="s">
        <v>163</v>
      </c>
      <c r="E1072" s="209" t="s">
        <v>5</v>
      </c>
      <c r="F1072" s="210" t="s">
        <v>1774</v>
      </c>
      <c r="H1072" s="211">
        <v>66.88</v>
      </c>
      <c r="I1072" s="212"/>
      <c r="L1072" s="208"/>
      <c r="M1072" s="213"/>
      <c r="N1072" s="214"/>
      <c r="O1072" s="214"/>
      <c r="P1072" s="214"/>
      <c r="Q1072" s="214"/>
      <c r="R1072" s="214"/>
      <c r="S1072" s="214"/>
      <c r="T1072" s="215"/>
      <c r="AT1072" s="209" t="s">
        <v>163</v>
      </c>
      <c r="AU1072" s="209" t="s">
        <v>89</v>
      </c>
      <c r="AV1072" s="13" t="s">
        <v>89</v>
      </c>
      <c r="AW1072" s="13" t="s">
        <v>42</v>
      </c>
      <c r="AX1072" s="13" t="s">
        <v>82</v>
      </c>
      <c r="AY1072" s="209" t="s">
        <v>152</v>
      </c>
    </row>
    <row r="1073" spans="2:51" s="13" customFormat="1">
      <c r="B1073" s="208"/>
      <c r="D1073" s="196" t="s">
        <v>163</v>
      </c>
      <c r="E1073" s="209" t="s">
        <v>5</v>
      </c>
      <c r="F1073" s="210" t="s">
        <v>1775</v>
      </c>
      <c r="H1073" s="211">
        <v>11.88</v>
      </c>
      <c r="I1073" s="212"/>
      <c r="L1073" s="208"/>
      <c r="M1073" s="213"/>
      <c r="N1073" s="214"/>
      <c r="O1073" s="214"/>
      <c r="P1073" s="214"/>
      <c r="Q1073" s="214"/>
      <c r="R1073" s="214"/>
      <c r="S1073" s="214"/>
      <c r="T1073" s="215"/>
      <c r="AT1073" s="209" t="s">
        <v>163</v>
      </c>
      <c r="AU1073" s="209" t="s">
        <v>89</v>
      </c>
      <c r="AV1073" s="13" t="s">
        <v>89</v>
      </c>
      <c r="AW1073" s="13" t="s">
        <v>42</v>
      </c>
      <c r="AX1073" s="13" t="s">
        <v>82</v>
      </c>
      <c r="AY1073" s="209" t="s">
        <v>152</v>
      </c>
    </row>
    <row r="1074" spans="2:51" s="13" customFormat="1">
      <c r="B1074" s="208"/>
      <c r="D1074" s="196" t="s">
        <v>163</v>
      </c>
      <c r="E1074" s="209" t="s">
        <v>5</v>
      </c>
      <c r="F1074" s="210" t="s">
        <v>1776</v>
      </c>
      <c r="H1074" s="211">
        <v>7.9</v>
      </c>
      <c r="I1074" s="212"/>
      <c r="L1074" s="208"/>
      <c r="M1074" s="213"/>
      <c r="N1074" s="214"/>
      <c r="O1074" s="214"/>
      <c r="P1074" s="214"/>
      <c r="Q1074" s="214"/>
      <c r="R1074" s="214"/>
      <c r="S1074" s="214"/>
      <c r="T1074" s="215"/>
      <c r="AT1074" s="209" t="s">
        <v>163</v>
      </c>
      <c r="AU1074" s="209" t="s">
        <v>89</v>
      </c>
      <c r="AV1074" s="13" t="s">
        <v>89</v>
      </c>
      <c r="AW1074" s="13" t="s">
        <v>42</v>
      </c>
      <c r="AX1074" s="13" t="s">
        <v>82</v>
      </c>
      <c r="AY1074" s="209" t="s">
        <v>152</v>
      </c>
    </row>
    <row r="1075" spans="2:51" s="13" customFormat="1">
      <c r="B1075" s="208"/>
      <c r="D1075" s="196" t="s">
        <v>163</v>
      </c>
      <c r="E1075" s="209" t="s">
        <v>5</v>
      </c>
      <c r="F1075" s="210" t="s">
        <v>1777</v>
      </c>
      <c r="H1075" s="211">
        <v>7.9</v>
      </c>
      <c r="I1075" s="212"/>
      <c r="L1075" s="208"/>
      <c r="M1075" s="213"/>
      <c r="N1075" s="214"/>
      <c r="O1075" s="214"/>
      <c r="P1075" s="214"/>
      <c r="Q1075" s="214"/>
      <c r="R1075" s="214"/>
      <c r="S1075" s="214"/>
      <c r="T1075" s="215"/>
      <c r="AT1075" s="209" t="s">
        <v>163</v>
      </c>
      <c r="AU1075" s="209" t="s">
        <v>89</v>
      </c>
      <c r="AV1075" s="13" t="s">
        <v>89</v>
      </c>
      <c r="AW1075" s="13" t="s">
        <v>42</v>
      </c>
      <c r="AX1075" s="13" t="s">
        <v>82</v>
      </c>
      <c r="AY1075" s="209" t="s">
        <v>152</v>
      </c>
    </row>
    <row r="1076" spans="2:51" s="13" customFormat="1">
      <c r="B1076" s="208"/>
      <c r="D1076" s="196" t="s">
        <v>163</v>
      </c>
      <c r="E1076" s="209" t="s">
        <v>5</v>
      </c>
      <c r="F1076" s="210" t="s">
        <v>1778</v>
      </c>
      <c r="H1076" s="211">
        <v>12</v>
      </c>
      <c r="I1076" s="212"/>
      <c r="L1076" s="208"/>
      <c r="M1076" s="213"/>
      <c r="N1076" s="214"/>
      <c r="O1076" s="214"/>
      <c r="P1076" s="214"/>
      <c r="Q1076" s="214"/>
      <c r="R1076" s="214"/>
      <c r="S1076" s="214"/>
      <c r="T1076" s="215"/>
      <c r="AT1076" s="209" t="s">
        <v>163</v>
      </c>
      <c r="AU1076" s="209" t="s">
        <v>89</v>
      </c>
      <c r="AV1076" s="13" t="s">
        <v>89</v>
      </c>
      <c r="AW1076" s="13" t="s">
        <v>42</v>
      </c>
      <c r="AX1076" s="13" t="s">
        <v>82</v>
      </c>
      <c r="AY1076" s="209" t="s">
        <v>152</v>
      </c>
    </row>
    <row r="1077" spans="2:51" s="13" customFormat="1">
      <c r="B1077" s="208"/>
      <c r="D1077" s="196" t="s">
        <v>163</v>
      </c>
      <c r="E1077" s="209" t="s">
        <v>5</v>
      </c>
      <c r="F1077" s="210" t="s">
        <v>1779</v>
      </c>
      <c r="H1077" s="211">
        <v>12</v>
      </c>
      <c r="I1077" s="212"/>
      <c r="L1077" s="208"/>
      <c r="M1077" s="213"/>
      <c r="N1077" s="214"/>
      <c r="O1077" s="214"/>
      <c r="P1077" s="214"/>
      <c r="Q1077" s="214"/>
      <c r="R1077" s="214"/>
      <c r="S1077" s="214"/>
      <c r="T1077" s="215"/>
      <c r="AT1077" s="209" t="s">
        <v>163</v>
      </c>
      <c r="AU1077" s="209" t="s">
        <v>89</v>
      </c>
      <c r="AV1077" s="13" t="s">
        <v>89</v>
      </c>
      <c r="AW1077" s="13" t="s">
        <v>42</v>
      </c>
      <c r="AX1077" s="13" t="s">
        <v>82</v>
      </c>
      <c r="AY1077" s="209" t="s">
        <v>152</v>
      </c>
    </row>
    <row r="1078" spans="2:51" s="13" customFormat="1">
      <c r="B1078" s="208"/>
      <c r="D1078" s="196" t="s">
        <v>163</v>
      </c>
      <c r="E1078" s="209" t="s">
        <v>5</v>
      </c>
      <c r="F1078" s="210" t="s">
        <v>1780</v>
      </c>
      <c r="H1078" s="211">
        <v>7.9</v>
      </c>
      <c r="I1078" s="212"/>
      <c r="L1078" s="208"/>
      <c r="M1078" s="213"/>
      <c r="N1078" s="214"/>
      <c r="O1078" s="214"/>
      <c r="P1078" s="214"/>
      <c r="Q1078" s="214"/>
      <c r="R1078" s="214"/>
      <c r="S1078" s="214"/>
      <c r="T1078" s="215"/>
      <c r="AT1078" s="209" t="s">
        <v>163</v>
      </c>
      <c r="AU1078" s="209" t="s">
        <v>89</v>
      </c>
      <c r="AV1078" s="13" t="s">
        <v>89</v>
      </c>
      <c r="AW1078" s="13" t="s">
        <v>42</v>
      </c>
      <c r="AX1078" s="13" t="s">
        <v>82</v>
      </c>
      <c r="AY1078" s="209" t="s">
        <v>152</v>
      </c>
    </row>
    <row r="1079" spans="2:51" s="13" customFormat="1">
      <c r="B1079" s="208"/>
      <c r="D1079" s="196" t="s">
        <v>163</v>
      </c>
      <c r="E1079" s="209" t="s">
        <v>5</v>
      </c>
      <c r="F1079" s="210" t="s">
        <v>1781</v>
      </c>
      <c r="H1079" s="211">
        <v>7.9</v>
      </c>
      <c r="I1079" s="212"/>
      <c r="L1079" s="208"/>
      <c r="M1079" s="213"/>
      <c r="N1079" s="214"/>
      <c r="O1079" s="214"/>
      <c r="P1079" s="214"/>
      <c r="Q1079" s="214"/>
      <c r="R1079" s="214"/>
      <c r="S1079" s="214"/>
      <c r="T1079" s="215"/>
      <c r="AT1079" s="209" t="s">
        <v>163</v>
      </c>
      <c r="AU1079" s="209" t="s">
        <v>89</v>
      </c>
      <c r="AV1079" s="13" t="s">
        <v>89</v>
      </c>
      <c r="AW1079" s="13" t="s">
        <v>42</v>
      </c>
      <c r="AX1079" s="13" t="s">
        <v>82</v>
      </c>
      <c r="AY1079" s="209" t="s">
        <v>152</v>
      </c>
    </row>
    <row r="1080" spans="2:51" s="13" customFormat="1">
      <c r="B1080" s="208"/>
      <c r="D1080" s="196" t="s">
        <v>163</v>
      </c>
      <c r="E1080" s="209" t="s">
        <v>5</v>
      </c>
      <c r="F1080" s="210" t="s">
        <v>1782</v>
      </c>
      <c r="H1080" s="211">
        <v>12.64</v>
      </c>
      <c r="I1080" s="212"/>
      <c r="L1080" s="208"/>
      <c r="M1080" s="213"/>
      <c r="N1080" s="214"/>
      <c r="O1080" s="214"/>
      <c r="P1080" s="214"/>
      <c r="Q1080" s="214"/>
      <c r="R1080" s="214"/>
      <c r="S1080" s="214"/>
      <c r="T1080" s="215"/>
      <c r="AT1080" s="209" t="s">
        <v>163</v>
      </c>
      <c r="AU1080" s="209" t="s">
        <v>89</v>
      </c>
      <c r="AV1080" s="13" t="s">
        <v>89</v>
      </c>
      <c r="AW1080" s="13" t="s">
        <v>42</v>
      </c>
      <c r="AX1080" s="13" t="s">
        <v>82</v>
      </c>
      <c r="AY1080" s="209" t="s">
        <v>152</v>
      </c>
    </row>
    <row r="1081" spans="2:51" s="13" customFormat="1">
      <c r="B1081" s="208"/>
      <c r="D1081" s="196" t="s">
        <v>163</v>
      </c>
      <c r="E1081" s="209" t="s">
        <v>5</v>
      </c>
      <c r="F1081" s="210" t="s">
        <v>1783</v>
      </c>
      <c r="H1081" s="211">
        <v>8.39</v>
      </c>
      <c r="I1081" s="212"/>
      <c r="L1081" s="208"/>
      <c r="M1081" s="213"/>
      <c r="N1081" s="214"/>
      <c r="O1081" s="214"/>
      <c r="P1081" s="214"/>
      <c r="Q1081" s="214"/>
      <c r="R1081" s="214"/>
      <c r="S1081" s="214"/>
      <c r="T1081" s="215"/>
      <c r="AT1081" s="209" t="s">
        <v>163</v>
      </c>
      <c r="AU1081" s="209" t="s">
        <v>89</v>
      </c>
      <c r="AV1081" s="13" t="s">
        <v>89</v>
      </c>
      <c r="AW1081" s="13" t="s">
        <v>42</v>
      </c>
      <c r="AX1081" s="13" t="s">
        <v>82</v>
      </c>
      <c r="AY1081" s="209" t="s">
        <v>152</v>
      </c>
    </row>
    <row r="1082" spans="2:51" s="13" customFormat="1">
      <c r="B1082" s="208"/>
      <c r="D1082" s="196" t="s">
        <v>163</v>
      </c>
      <c r="E1082" s="209" t="s">
        <v>5</v>
      </c>
      <c r="F1082" s="210" t="s">
        <v>1784</v>
      </c>
      <c r="H1082" s="211">
        <v>8.3800000000000008</v>
      </c>
      <c r="I1082" s="212"/>
      <c r="L1082" s="208"/>
      <c r="M1082" s="213"/>
      <c r="N1082" s="214"/>
      <c r="O1082" s="214"/>
      <c r="P1082" s="214"/>
      <c r="Q1082" s="214"/>
      <c r="R1082" s="214"/>
      <c r="S1082" s="214"/>
      <c r="T1082" s="215"/>
      <c r="AT1082" s="209" t="s">
        <v>163</v>
      </c>
      <c r="AU1082" s="209" t="s">
        <v>89</v>
      </c>
      <c r="AV1082" s="13" t="s">
        <v>89</v>
      </c>
      <c r="AW1082" s="13" t="s">
        <v>42</v>
      </c>
      <c r="AX1082" s="13" t="s">
        <v>82</v>
      </c>
      <c r="AY1082" s="209" t="s">
        <v>152</v>
      </c>
    </row>
    <row r="1083" spans="2:51" s="13" customFormat="1">
      <c r="B1083" s="208"/>
      <c r="D1083" s="196" t="s">
        <v>163</v>
      </c>
      <c r="E1083" s="209" t="s">
        <v>5</v>
      </c>
      <c r="F1083" s="210" t="s">
        <v>1785</v>
      </c>
      <c r="H1083" s="211">
        <v>2.0699999999999998</v>
      </c>
      <c r="I1083" s="212"/>
      <c r="L1083" s="208"/>
      <c r="M1083" s="213"/>
      <c r="N1083" s="214"/>
      <c r="O1083" s="214"/>
      <c r="P1083" s="214"/>
      <c r="Q1083" s="214"/>
      <c r="R1083" s="214"/>
      <c r="S1083" s="214"/>
      <c r="T1083" s="215"/>
      <c r="AT1083" s="209" t="s">
        <v>163</v>
      </c>
      <c r="AU1083" s="209" t="s">
        <v>89</v>
      </c>
      <c r="AV1083" s="13" t="s">
        <v>89</v>
      </c>
      <c r="AW1083" s="13" t="s">
        <v>42</v>
      </c>
      <c r="AX1083" s="13" t="s">
        <v>82</v>
      </c>
      <c r="AY1083" s="209" t="s">
        <v>152</v>
      </c>
    </row>
    <row r="1084" spans="2:51" s="13" customFormat="1">
      <c r="B1084" s="208"/>
      <c r="D1084" s="196" t="s">
        <v>163</v>
      </c>
      <c r="E1084" s="209" t="s">
        <v>5</v>
      </c>
      <c r="F1084" s="210" t="s">
        <v>1786</v>
      </c>
      <c r="H1084" s="211">
        <v>4.32</v>
      </c>
      <c r="I1084" s="212"/>
      <c r="L1084" s="208"/>
      <c r="M1084" s="213"/>
      <c r="N1084" s="214"/>
      <c r="O1084" s="214"/>
      <c r="P1084" s="214"/>
      <c r="Q1084" s="214"/>
      <c r="R1084" s="214"/>
      <c r="S1084" s="214"/>
      <c r="T1084" s="215"/>
      <c r="AT1084" s="209" t="s">
        <v>163</v>
      </c>
      <c r="AU1084" s="209" t="s">
        <v>89</v>
      </c>
      <c r="AV1084" s="13" t="s">
        <v>89</v>
      </c>
      <c r="AW1084" s="13" t="s">
        <v>42</v>
      </c>
      <c r="AX1084" s="13" t="s">
        <v>82</v>
      </c>
      <c r="AY1084" s="209" t="s">
        <v>152</v>
      </c>
    </row>
    <row r="1085" spans="2:51" s="13" customFormat="1">
      <c r="B1085" s="208"/>
      <c r="D1085" s="196" t="s">
        <v>163</v>
      </c>
      <c r="E1085" s="209" t="s">
        <v>5</v>
      </c>
      <c r="F1085" s="210" t="s">
        <v>1787</v>
      </c>
      <c r="H1085" s="211">
        <v>5.03</v>
      </c>
      <c r="I1085" s="212"/>
      <c r="L1085" s="208"/>
      <c r="M1085" s="213"/>
      <c r="N1085" s="214"/>
      <c r="O1085" s="214"/>
      <c r="P1085" s="214"/>
      <c r="Q1085" s="214"/>
      <c r="R1085" s="214"/>
      <c r="S1085" s="214"/>
      <c r="T1085" s="215"/>
      <c r="AT1085" s="209" t="s">
        <v>163</v>
      </c>
      <c r="AU1085" s="209" t="s">
        <v>89</v>
      </c>
      <c r="AV1085" s="13" t="s">
        <v>89</v>
      </c>
      <c r="AW1085" s="13" t="s">
        <v>42</v>
      </c>
      <c r="AX1085" s="13" t="s">
        <v>82</v>
      </c>
      <c r="AY1085" s="209" t="s">
        <v>152</v>
      </c>
    </row>
    <row r="1086" spans="2:51" s="13" customFormat="1">
      <c r="B1086" s="208"/>
      <c r="D1086" s="196" t="s">
        <v>163</v>
      </c>
      <c r="E1086" s="209" t="s">
        <v>5</v>
      </c>
      <c r="F1086" s="210" t="s">
        <v>1788</v>
      </c>
      <c r="H1086" s="211">
        <v>5.03</v>
      </c>
      <c r="I1086" s="212"/>
      <c r="L1086" s="208"/>
      <c r="M1086" s="213"/>
      <c r="N1086" s="214"/>
      <c r="O1086" s="214"/>
      <c r="P1086" s="214"/>
      <c r="Q1086" s="214"/>
      <c r="R1086" s="214"/>
      <c r="S1086" s="214"/>
      <c r="T1086" s="215"/>
      <c r="AT1086" s="209" t="s">
        <v>163</v>
      </c>
      <c r="AU1086" s="209" t="s">
        <v>89</v>
      </c>
      <c r="AV1086" s="13" t="s">
        <v>89</v>
      </c>
      <c r="AW1086" s="13" t="s">
        <v>42</v>
      </c>
      <c r="AX1086" s="13" t="s">
        <v>82</v>
      </c>
      <c r="AY1086" s="209" t="s">
        <v>152</v>
      </c>
    </row>
    <row r="1087" spans="2:51" s="13" customFormat="1">
      <c r="B1087" s="208"/>
      <c r="D1087" s="196" t="s">
        <v>163</v>
      </c>
      <c r="E1087" s="209" t="s">
        <v>5</v>
      </c>
      <c r="F1087" s="210" t="s">
        <v>1789</v>
      </c>
      <c r="H1087" s="211">
        <v>233.94</v>
      </c>
      <c r="I1087" s="212"/>
      <c r="L1087" s="208"/>
      <c r="M1087" s="213"/>
      <c r="N1087" s="214"/>
      <c r="O1087" s="214"/>
      <c r="P1087" s="214"/>
      <c r="Q1087" s="214"/>
      <c r="R1087" s="214"/>
      <c r="S1087" s="214"/>
      <c r="T1087" s="215"/>
      <c r="AT1087" s="209" t="s">
        <v>163</v>
      </c>
      <c r="AU1087" s="209" t="s">
        <v>89</v>
      </c>
      <c r="AV1087" s="13" t="s">
        <v>89</v>
      </c>
      <c r="AW1087" s="13" t="s">
        <v>42</v>
      </c>
      <c r="AX1087" s="13" t="s">
        <v>82</v>
      </c>
      <c r="AY1087" s="209" t="s">
        <v>152</v>
      </c>
    </row>
    <row r="1088" spans="2:51" s="13" customFormat="1">
      <c r="B1088" s="208"/>
      <c r="D1088" s="196" t="s">
        <v>163</v>
      </c>
      <c r="E1088" s="209" t="s">
        <v>5</v>
      </c>
      <c r="F1088" s="210" t="s">
        <v>1790</v>
      </c>
      <c r="H1088" s="211">
        <v>1445.8</v>
      </c>
      <c r="I1088" s="212"/>
      <c r="L1088" s="208"/>
      <c r="M1088" s="213"/>
      <c r="N1088" s="214"/>
      <c r="O1088" s="214"/>
      <c r="P1088" s="214"/>
      <c r="Q1088" s="214"/>
      <c r="R1088" s="214"/>
      <c r="S1088" s="214"/>
      <c r="T1088" s="215"/>
      <c r="AT1088" s="209" t="s">
        <v>163</v>
      </c>
      <c r="AU1088" s="209" t="s">
        <v>89</v>
      </c>
      <c r="AV1088" s="13" t="s">
        <v>89</v>
      </c>
      <c r="AW1088" s="13" t="s">
        <v>42</v>
      </c>
      <c r="AX1088" s="13" t="s">
        <v>82</v>
      </c>
      <c r="AY1088" s="209" t="s">
        <v>152</v>
      </c>
    </row>
    <row r="1089" spans="2:65" s="13" customFormat="1">
      <c r="B1089" s="208"/>
      <c r="D1089" s="196" t="s">
        <v>163</v>
      </c>
      <c r="E1089" s="209" t="s">
        <v>5</v>
      </c>
      <c r="F1089" s="210" t="s">
        <v>1791</v>
      </c>
      <c r="H1089" s="211">
        <v>701.19</v>
      </c>
      <c r="I1089" s="212"/>
      <c r="L1089" s="208"/>
      <c r="M1089" s="213"/>
      <c r="N1089" s="214"/>
      <c r="O1089" s="214"/>
      <c r="P1089" s="214"/>
      <c r="Q1089" s="214"/>
      <c r="R1089" s="214"/>
      <c r="S1089" s="214"/>
      <c r="T1089" s="215"/>
      <c r="AT1089" s="209" t="s">
        <v>163</v>
      </c>
      <c r="AU1089" s="209" t="s">
        <v>89</v>
      </c>
      <c r="AV1089" s="13" t="s">
        <v>89</v>
      </c>
      <c r="AW1089" s="13" t="s">
        <v>42</v>
      </c>
      <c r="AX1089" s="13" t="s">
        <v>82</v>
      </c>
      <c r="AY1089" s="209" t="s">
        <v>152</v>
      </c>
    </row>
    <row r="1090" spans="2:65" s="13" customFormat="1">
      <c r="B1090" s="208"/>
      <c r="D1090" s="196" t="s">
        <v>163</v>
      </c>
      <c r="E1090" s="209" t="s">
        <v>5</v>
      </c>
      <c r="F1090" s="210" t="s">
        <v>1792</v>
      </c>
      <c r="H1090" s="211">
        <v>6.3</v>
      </c>
      <c r="I1090" s="212"/>
      <c r="L1090" s="208"/>
      <c r="M1090" s="213"/>
      <c r="N1090" s="214"/>
      <c r="O1090" s="214"/>
      <c r="P1090" s="214"/>
      <c r="Q1090" s="214"/>
      <c r="R1090" s="214"/>
      <c r="S1090" s="214"/>
      <c r="T1090" s="215"/>
      <c r="AT1090" s="209" t="s">
        <v>163</v>
      </c>
      <c r="AU1090" s="209" t="s">
        <v>89</v>
      </c>
      <c r="AV1090" s="13" t="s">
        <v>89</v>
      </c>
      <c r="AW1090" s="13" t="s">
        <v>42</v>
      </c>
      <c r="AX1090" s="13" t="s">
        <v>82</v>
      </c>
      <c r="AY1090" s="209" t="s">
        <v>152</v>
      </c>
    </row>
    <row r="1091" spans="2:65" s="13" customFormat="1">
      <c r="B1091" s="208"/>
      <c r="D1091" s="196" t="s">
        <v>163</v>
      </c>
      <c r="E1091" s="209" t="s">
        <v>5</v>
      </c>
      <c r="F1091" s="210" t="s">
        <v>1793</v>
      </c>
      <c r="H1091" s="211">
        <v>7.2</v>
      </c>
      <c r="I1091" s="212"/>
      <c r="L1091" s="208"/>
      <c r="M1091" s="213"/>
      <c r="N1091" s="214"/>
      <c r="O1091" s="214"/>
      <c r="P1091" s="214"/>
      <c r="Q1091" s="214"/>
      <c r="R1091" s="214"/>
      <c r="S1091" s="214"/>
      <c r="T1091" s="215"/>
      <c r="AT1091" s="209" t="s">
        <v>163</v>
      </c>
      <c r="AU1091" s="209" t="s">
        <v>89</v>
      </c>
      <c r="AV1091" s="13" t="s">
        <v>89</v>
      </c>
      <c r="AW1091" s="13" t="s">
        <v>42</v>
      </c>
      <c r="AX1091" s="13" t="s">
        <v>82</v>
      </c>
      <c r="AY1091" s="209" t="s">
        <v>152</v>
      </c>
    </row>
    <row r="1092" spans="2:65" s="15" customFormat="1">
      <c r="B1092" s="224"/>
      <c r="D1092" s="225" t="s">
        <v>163</v>
      </c>
      <c r="E1092" s="226" t="s">
        <v>5</v>
      </c>
      <c r="F1092" s="227" t="s">
        <v>170</v>
      </c>
      <c r="H1092" s="228">
        <v>2574.65</v>
      </c>
      <c r="I1092" s="229"/>
      <c r="L1092" s="224"/>
      <c r="M1092" s="230"/>
      <c r="N1092" s="231"/>
      <c r="O1092" s="231"/>
      <c r="P1092" s="231"/>
      <c r="Q1092" s="231"/>
      <c r="R1092" s="231"/>
      <c r="S1092" s="231"/>
      <c r="T1092" s="232"/>
      <c r="AT1092" s="233" t="s">
        <v>163</v>
      </c>
      <c r="AU1092" s="233" t="s">
        <v>89</v>
      </c>
      <c r="AV1092" s="15" t="s">
        <v>159</v>
      </c>
      <c r="AW1092" s="15" t="s">
        <v>42</v>
      </c>
      <c r="AX1092" s="15" t="s">
        <v>45</v>
      </c>
      <c r="AY1092" s="233" t="s">
        <v>152</v>
      </c>
    </row>
    <row r="1093" spans="2:65" s="1" customFormat="1" ht="31.5" customHeight="1">
      <c r="B1093" s="183"/>
      <c r="C1093" s="184" t="s">
        <v>735</v>
      </c>
      <c r="D1093" s="184" t="s">
        <v>154</v>
      </c>
      <c r="E1093" s="185" t="s">
        <v>2051</v>
      </c>
      <c r="F1093" s="186" t="s">
        <v>2052</v>
      </c>
      <c r="G1093" s="187" t="s">
        <v>247</v>
      </c>
      <c r="H1093" s="188">
        <v>1472.1859999999999</v>
      </c>
      <c r="I1093" s="189"/>
      <c r="J1093" s="190">
        <f>ROUND(I1093*H1093,2)</f>
        <v>0</v>
      </c>
      <c r="K1093" s="186" t="s">
        <v>158</v>
      </c>
      <c r="L1093" s="43"/>
      <c r="M1093" s="191" t="s">
        <v>5</v>
      </c>
      <c r="N1093" s="192" t="s">
        <v>53</v>
      </c>
      <c r="O1093" s="44"/>
      <c r="P1093" s="193">
        <f>O1093*H1093</f>
        <v>0</v>
      </c>
      <c r="Q1093" s="193">
        <v>4.5799999999999999E-3</v>
      </c>
      <c r="R1093" s="193">
        <f>Q1093*H1093</f>
        <v>6.7426118799999992</v>
      </c>
      <c r="S1093" s="193">
        <v>0</v>
      </c>
      <c r="T1093" s="194">
        <f>S1093*H1093</f>
        <v>0</v>
      </c>
      <c r="AR1093" s="25" t="s">
        <v>259</v>
      </c>
      <c r="AT1093" s="25" t="s">
        <v>154</v>
      </c>
      <c r="AU1093" s="25" t="s">
        <v>89</v>
      </c>
      <c r="AY1093" s="25" t="s">
        <v>152</v>
      </c>
      <c r="BE1093" s="195">
        <f>IF(N1093="základní",J1093,0)</f>
        <v>0</v>
      </c>
      <c r="BF1093" s="195">
        <f>IF(N1093="snížená",J1093,0)</f>
        <v>0</v>
      </c>
      <c r="BG1093" s="195">
        <f>IF(N1093="zákl. přenesená",J1093,0)</f>
        <v>0</v>
      </c>
      <c r="BH1093" s="195">
        <f>IF(N1093="sníž. přenesená",J1093,0)</f>
        <v>0</v>
      </c>
      <c r="BI1093" s="195">
        <f>IF(N1093="nulová",J1093,0)</f>
        <v>0</v>
      </c>
      <c r="BJ1093" s="25" t="s">
        <v>45</v>
      </c>
      <c r="BK1093" s="195">
        <f>ROUND(I1093*H1093,2)</f>
        <v>0</v>
      </c>
      <c r="BL1093" s="25" t="s">
        <v>259</v>
      </c>
      <c r="BM1093" s="25" t="s">
        <v>2053</v>
      </c>
    </row>
    <row r="1094" spans="2:65" s="12" customFormat="1">
      <c r="B1094" s="200"/>
      <c r="D1094" s="196" t="s">
        <v>163</v>
      </c>
      <c r="E1094" s="201" t="s">
        <v>5</v>
      </c>
      <c r="F1094" s="202" t="s">
        <v>540</v>
      </c>
      <c r="H1094" s="203" t="s">
        <v>5</v>
      </c>
      <c r="I1094" s="204"/>
      <c r="L1094" s="200"/>
      <c r="M1094" s="205"/>
      <c r="N1094" s="206"/>
      <c r="O1094" s="206"/>
      <c r="P1094" s="206"/>
      <c r="Q1094" s="206"/>
      <c r="R1094" s="206"/>
      <c r="S1094" s="206"/>
      <c r="T1094" s="207"/>
      <c r="AT1094" s="203" t="s">
        <v>163</v>
      </c>
      <c r="AU1094" s="203" t="s">
        <v>89</v>
      </c>
      <c r="AV1094" s="12" t="s">
        <v>45</v>
      </c>
      <c r="AW1094" s="12" t="s">
        <v>42</v>
      </c>
      <c r="AX1094" s="12" t="s">
        <v>82</v>
      </c>
      <c r="AY1094" s="203" t="s">
        <v>152</v>
      </c>
    </row>
    <row r="1095" spans="2:65" s="12" customFormat="1">
      <c r="B1095" s="200"/>
      <c r="D1095" s="196" t="s">
        <v>163</v>
      </c>
      <c r="E1095" s="201" t="s">
        <v>5</v>
      </c>
      <c r="F1095" s="202" t="s">
        <v>1674</v>
      </c>
      <c r="H1095" s="203" t="s">
        <v>5</v>
      </c>
      <c r="I1095" s="204"/>
      <c r="L1095" s="200"/>
      <c r="M1095" s="205"/>
      <c r="N1095" s="206"/>
      <c r="O1095" s="206"/>
      <c r="P1095" s="206"/>
      <c r="Q1095" s="206"/>
      <c r="R1095" s="206"/>
      <c r="S1095" s="206"/>
      <c r="T1095" s="207"/>
      <c r="AT1095" s="203" t="s">
        <v>163</v>
      </c>
      <c r="AU1095" s="203" t="s">
        <v>89</v>
      </c>
      <c r="AV1095" s="12" t="s">
        <v>45</v>
      </c>
      <c r="AW1095" s="12" t="s">
        <v>42</v>
      </c>
      <c r="AX1095" s="12" t="s">
        <v>82</v>
      </c>
      <c r="AY1095" s="203" t="s">
        <v>152</v>
      </c>
    </row>
    <row r="1096" spans="2:65" s="13" customFormat="1" ht="27">
      <c r="B1096" s="208"/>
      <c r="D1096" s="196" t="s">
        <v>163</v>
      </c>
      <c r="E1096" s="209" t="s">
        <v>5</v>
      </c>
      <c r="F1096" s="210" t="s">
        <v>1675</v>
      </c>
      <c r="H1096" s="211">
        <v>136.87700000000001</v>
      </c>
      <c r="I1096" s="212"/>
      <c r="L1096" s="208"/>
      <c r="M1096" s="213"/>
      <c r="N1096" s="214"/>
      <c r="O1096" s="214"/>
      <c r="P1096" s="214"/>
      <c r="Q1096" s="214"/>
      <c r="R1096" s="214"/>
      <c r="S1096" s="214"/>
      <c r="T1096" s="215"/>
      <c r="AT1096" s="209" t="s">
        <v>163</v>
      </c>
      <c r="AU1096" s="209" t="s">
        <v>89</v>
      </c>
      <c r="AV1096" s="13" t="s">
        <v>89</v>
      </c>
      <c r="AW1096" s="13" t="s">
        <v>42</v>
      </c>
      <c r="AX1096" s="13" t="s">
        <v>82</v>
      </c>
      <c r="AY1096" s="209" t="s">
        <v>152</v>
      </c>
    </row>
    <row r="1097" spans="2:65" s="13" customFormat="1">
      <c r="B1097" s="208"/>
      <c r="D1097" s="196" t="s">
        <v>163</v>
      </c>
      <c r="E1097" s="209" t="s">
        <v>5</v>
      </c>
      <c r="F1097" s="210" t="s">
        <v>1676</v>
      </c>
      <c r="H1097" s="211">
        <v>-11.032</v>
      </c>
      <c r="I1097" s="212"/>
      <c r="L1097" s="208"/>
      <c r="M1097" s="213"/>
      <c r="N1097" s="214"/>
      <c r="O1097" s="214"/>
      <c r="P1097" s="214"/>
      <c r="Q1097" s="214"/>
      <c r="R1097" s="214"/>
      <c r="S1097" s="214"/>
      <c r="T1097" s="215"/>
      <c r="AT1097" s="209" t="s">
        <v>163</v>
      </c>
      <c r="AU1097" s="209" t="s">
        <v>89</v>
      </c>
      <c r="AV1097" s="13" t="s">
        <v>89</v>
      </c>
      <c r="AW1097" s="13" t="s">
        <v>42</v>
      </c>
      <c r="AX1097" s="13" t="s">
        <v>82</v>
      </c>
      <c r="AY1097" s="209" t="s">
        <v>152</v>
      </c>
    </row>
    <row r="1098" spans="2:65" s="13" customFormat="1">
      <c r="B1098" s="208"/>
      <c r="D1098" s="196" t="s">
        <v>163</v>
      </c>
      <c r="E1098" s="209" t="s">
        <v>5</v>
      </c>
      <c r="F1098" s="210" t="s">
        <v>1677</v>
      </c>
      <c r="H1098" s="211">
        <v>-2.8570000000000002</v>
      </c>
      <c r="I1098" s="212"/>
      <c r="L1098" s="208"/>
      <c r="M1098" s="213"/>
      <c r="N1098" s="214"/>
      <c r="O1098" s="214"/>
      <c r="P1098" s="214"/>
      <c r="Q1098" s="214"/>
      <c r="R1098" s="214"/>
      <c r="S1098" s="214"/>
      <c r="T1098" s="215"/>
      <c r="AT1098" s="209" t="s">
        <v>163</v>
      </c>
      <c r="AU1098" s="209" t="s">
        <v>89</v>
      </c>
      <c r="AV1098" s="13" t="s">
        <v>89</v>
      </c>
      <c r="AW1098" s="13" t="s">
        <v>42</v>
      </c>
      <c r="AX1098" s="13" t="s">
        <v>82</v>
      </c>
      <c r="AY1098" s="209" t="s">
        <v>152</v>
      </c>
    </row>
    <row r="1099" spans="2:65" s="12" customFormat="1">
      <c r="B1099" s="200"/>
      <c r="D1099" s="196" t="s">
        <v>163</v>
      </c>
      <c r="E1099" s="201" t="s">
        <v>5</v>
      </c>
      <c r="F1099" s="202" t="s">
        <v>1678</v>
      </c>
      <c r="H1099" s="203" t="s">
        <v>5</v>
      </c>
      <c r="I1099" s="204"/>
      <c r="L1099" s="200"/>
      <c r="M1099" s="205"/>
      <c r="N1099" s="206"/>
      <c r="O1099" s="206"/>
      <c r="P1099" s="206"/>
      <c r="Q1099" s="206"/>
      <c r="R1099" s="206"/>
      <c r="S1099" s="206"/>
      <c r="T1099" s="207"/>
      <c r="AT1099" s="203" t="s">
        <v>163</v>
      </c>
      <c r="AU1099" s="203" t="s">
        <v>89</v>
      </c>
      <c r="AV1099" s="12" t="s">
        <v>45</v>
      </c>
      <c r="AW1099" s="12" t="s">
        <v>42</v>
      </c>
      <c r="AX1099" s="12" t="s">
        <v>82</v>
      </c>
      <c r="AY1099" s="203" t="s">
        <v>152</v>
      </c>
    </row>
    <row r="1100" spans="2:65" s="13" customFormat="1">
      <c r="B1100" s="208"/>
      <c r="D1100" s="196" t="s">
        <v>163</v>
      </c>
      <c r="E1100" s="209" t="s">
        <v>5</v>
      </c>
      <c r="F1100" s="210" t="s">
        <v>1679</v>
      </c>
      <c r="H1100" s="211">
        <v>59.52</v>
      </c>
      <c r="I1100" s="212"/>
      <c r="L1100" s="208"/>
      <c r="M1100" s="213"/>
      <c r="N1100" s="214"/>
      <c r="O1100" s="214"/>
      <c r="P1100" s="214"/>
      <c r="Q1100" s="214"/>
      <c r="R1100" s="214"/>
      <c r="S1100" s="214"/>
      <c r="T1100" s="215"/>
      <c r="AT1100" s="209" t="s">
        <v>163</v>
      </c>
      <c r="AU1100" s="209" t="s">
        <v>89</v>
      </c>
      <c r="AV1100" s="13" t="s">
        <v>89</v>
      </c>
      <c r="AW1100" s="13" t="s">
        <v>42</v>
      </c>
      <c r="AX1100" s="13" t="s">
        <v>82</v>
      </c>
      <c r="AY1100" s="209" t="s">
        <v>152</v>
      </c>
    </row>
    <row r="1101" spans="2:65" s="13" customFormat="1">
      <c r="B1101" s="208"/>
      <c r="D1101" s="196" t="s">
        <v>163</v>
      </c>
      <c r="E1101" s="209" t="s">
        <v>5</v>
      </c>
      <c r="F1101" s="210" t="s">
        <v>1680</v>
      </c>
      <c r="H1101" s="211">
        <v>-1.379</v>
      </c>
      <c r="I1101" s="212"/>
      <c r="L1101" s="208"/>
      <c r="M1101" s="213"/>
      <c r="N1101" s="214"/>
      <c r="O1101" s="214"/>
      <c r="P1101" s="214"/>
      <c r="Q1101" s="214"/>
      <c r="R1101" s="214"/>
      <c r="S1101" s="214"/>
      <c r="T1101" s="215"/>
      <c r="AT1101" s="209" t="s">
        <v>163</v>
      </c>
      <c r="AU1101" s="209" t="s">
        <v>89</v>
      </c>
      <c r="AV1101" s="13" t="s">
        <v>89</v>
      </c>
      <c r="AW1101" s="13" t="s">
        <v>42</v>
      </c>
      <c r="AX1101" s="13" t="s">
        <v>82</v>
      </c>
      <c r="AY1101" s="209" t="s">
        <v>152</v>
      </c>
    </row>
    <row r="1102" spans="2:65" s="13" customFormat="1">
      <c r="B1102" s="208"/>
      <c r="D1102" s="196" t="s">
        <v>163</v>
      </c>
      <c r="E1102" s="209" t="s">
        <v>5</v>
      </c>
      <c r="F1102" s="210" t="s">
        <v>1681</v>
      </c>
      <c r="H1102" s="211">
        <v>-3.1520000000000001</v>
      </c>
      <c r="I1102" s="212"/>
      <c r="L1102" s="208"/>
      <c r="M1102" s="213"/>
      <c r="N1102" s="214"/>
      <c r="O1102" s="214"/>
      <c r="P1102" s="214"/>
      <c r="Q1102" s="214"/>
      <c r="R1102" s="214"/>
      <c r="S1102" s="214"/>
      <c r="T1102" s="215"/>
      <c r="AT1102" s="209" t="s">
        <v>163</v>
      </c>
      <c r="AU1102" s="209" t="s">
        <v>89</v>
      </c>
      <c r="AV1102" s="13" t="s">
        <v>89</v>
      </c>
      <c r="AW1102" s="13" t="s">
        <v>42</v>
      </c>
      <c r="AX1102" s="13" t="s">
        <v>82</v>
      </c>
      <c r="AY1102" s="209" t="s">
        <v>152</v>
      </c>
    </row>
    <row r="1103" spans="2:65" s="12" customFormat="1">
      <c r="B1103" s="200"/>
      <c r="D1103" s="196" t="s">
        <v>163</v>
      </c>
      <c r="E1103" s="201" t="s">
        <v>5</v>
      </c>
      <c r="F1103" s="202" t="s">
        <v>1682</v>
      </c>
      <c r="H1103" s="203" t="s">
        <v>5</v>
      </c>
      <c r="I1103" s="204"/>
      <c r="L1103" s="200"/>
      <c r="M1103" s="205"/>
      <c r="N1103" s="206"/>
      <c r="O1103" s="206"/>
      <c r="P1103" s="206"/>
      <c r="Q1103" s="206"/>
      <c r="R1103" s="206"/>
      <c r="S1103" s="206"/>
      <c r="T1103" s="207"/>
      <c r="AT1103" s="203" t="s">
        <v>163</v>
      </c>
      <c r="AU1103" s="203" t="s">
        <v>89</v>
      </c>
      <c r="AV1103" s="12" t="s">
        <v>45</v>
      </c>
      <c r="AW1103" s="12" t="s">
        <v>42</v>
      </c>
      <c r="AX1103" s="12" t="s">
        <v>82</v>
      </c>
      <c r="AY1103" s="203" t="s">
        <v>152</v>
      </c>
    </row>
    <row r="1104" spans="2:65" s="13" customFormat="1">
      <c r="B1104" s="208"/>
      <c r="D1104" s="196" t="s">
        <v>163</v>
      </c>
      <c r="E1104" s="209" t="s">
        <v>5</v>
      </c>
      <c r="F1104" s="210" t="s">
        <v>1683</v>
      </c>
      <c r="H1104" s="211">
        <v>60.14</v>
      </c>
      <c r="I1104" s="212"/>
      <c r="L1104" s="208"/>
      <c r="M1104" s="213"/>
      <c r="N1104" s="214"/>
      <c r="O1104" s="214"/>
      <c r="P1104" s="214"/>
      <c r="Q1104" s="214"/>
      <c r="R1104" s="214"/>
      <c r="S1104" s="214"/>
      <c r="T1104" s="215"/>
      <c r="AT1104" s="209" t="s">
        <v>163</v>
      </c>
      <c r="AU1104" s="209" t="s">
        <v>89</v>
      </c>
      <c r="AV1104" s="13" t="s">
        <v>89</v>
      </c>
      <c r="AW1104" s="13" t="s">
        <v>42</v>
      </c>
      <c r="AX1104" s="13" t="s">
        <v>82</v>
      </c>
      <c r="AY1104" s="209" t="s">
        <v>152</v>
      </c>
    </row>
    <row r="1105" spans="2:51" s="13" customFormat="1">
      <c r="B1105" s="208"/>
      <c r="D1105" s="196" t="s">
        <v>163</v>
      </c>
      <c r="E1105" s="209" t="s">
        <v>5</v>
      </c>
      <c r="F1105" s="210" t="s">
        <v>1684</v>
      </c>
      <c r="H1105" s="211">
        <v>-6.8949999999999996</v>
      </c>
      <c r="I1105" s="212"/>
      <c r="L1105" s="208"/>
      <c r="M1105" s="213"/>
      <c r="N1105" s="214"/>
      <c r="O1105" s="214"/>
      <c r="P1105" s="214"/>
      <c r="Q1105" s="214"/>
      <c r="R1105" s="214"/>
      <c r="S1105" s="214"/>
      <c r="T1105" s="215"/>
      <c r="AT1105" s="209" t="s">
        <v>163</v>
      </c>
      <c r="AU1105" s="209" t="s">
        <v>89</v>
      </c>
      <c r="AV1105" s="13" t="s">
        <v>89</v>
      </c>
      <c r="AW1105" s="13" t="s">
        <v>42</v>
      </c>
      <c r="AX1105" s="13" t="s">
        <v>82</v>
      </c>
      <c r="AY1105" s="209" t="s">
        <v>152</v>
      </c>
    </row>
    <row r="1106" spans="2:51" s="12" customFormat="1">
      <c r="B1106" s="200"/>
      <c r="D1106" s="196" t="s">
        <v>163</v>
      </c>
      <c r="E1106" s="201" t="s">
        <v>5</v>
      </c>
      <c r="F1106" s="202" t="s">
        <v>1685</v>
      </c>
      <c r="H1106" s="203" t="s">
        <v>5</v>
      </c>
      <c r="I1106" s="204"/>
      <c r="L1106" s="200"/>
      <c r="M1106" s="205"/>
      <c r="N1106" s="206"/>
      <c r="O1106" s="206"/>
      <c r="P1106" s="206"/>
      <c r="Q1106" s="206"/>
      <c r="R1106" s="206"/>
      <c r="S1106" s="206"/>
      <c r="T1106" s="207"/>
      <c r="AT1106" s="203" t="s">
        <v>163</v>
      </c>
      <c r="AU1106" s="203" t="s">
        <v>89</v>
      </c>
      <c r="AV1106" s="12" t="s">
        <v>45</v>
      </c>
      <c r="AW1106" s="12" t="s">
        <v>42</v>
      </c>
      <c r="AX1106" s="12" t="s">
        <v>82</v>
      </c>
      <c r="AY1106" s="203" t="s">
        <v>152</v>
      </c>
    </row>
    <row r="1107" spans="2:51" s="13" customFormat="1">
      <c r="B1107" s="208"/>
      <c r="D1107" s="196" t="s">
        <v>163</v>
      </c>
      <c r="E1107" s="209" t="s">
        <v>5</v>
      </c>
      <c r="F1107" s="210" t="s">
        <v>1683</v>
      </c>
      <c r="H1107" s="211">
        <v>60.14</v>
      </c>
      <c r="I1107" s="212"/>
      <c r="L1107" s="208"/>
      <c r="M1107" s="213"/>
      <c r="N1107" s="214"/>
      <c r="O1107" s="214"/>
      <c r="P1107" s="214"/>
      <c r="Q1107" s="214"/>
      <c r="R1107" s="214"/>
      <c r="S1107" s="214"/>
      <c r="T1107" s="215"/>
      <c r="AT1107" s="209" t="s">
        <v>163</v>
      </c>
      <c r="AU1107" s="209" t="s">
        <v>89</v>
      </c>
      <c r="AV1107" s="13" t="s">
        <v>89</v>
      </c>
      <c r="AW1107" s="13" t="s">
        <v>42</v>
      </c>
      <c r="AX1107" s="13" t="s">
        <v>82</v>
      </c>
      <c r="AY1107" s="209" t="s">
        <v>152</v>
      </c>
    </row>
    <row r="1108" spans="2:51" s="13" customFormat="1">
      <c r="B1108" s="208"/>
      <c r="D1108" s="196" t="s">
        <v>163</v>
      </c>
      <c r="E1108" s="209" t="s">
        <v>5</v>
      </c>
      <c r="F1108" s="210" t="s">
        <v>1684</v>
      </c>
      <c r="H1108" s="211">
        <v>-6.8949999999999996</v>
      </c>
      <c r="I1108" s="212"/>
      <c r="L1108" s="208"/>
      <c r="M1108" s="213"/>
      <c r="N1108" s="214"/>
      <c r="O1108" s="214"/>
      <c r="P1108" s="214"/>
      <c r="Q1108" s="214"/>
      <c r="R1108" s="214"/>
      <c r="S1108" s="214"/>
      <c r="T1108" s="215"/>
      <c r="AT1108" s="209" t="s">
        <v>163</v>
      </c>
      <c r="AU1108" s="209" t="s">
        <v>89</v>
      </c>
      <c r="AV1108" s="13" t="s">
        <v>89</v>
      </c>
      <c r="AW1108" s="13" t="s">
        <v>42</v>
      </c>
      <c r="AX1108" s="13" t="s">
        <v>82</v>
      </c>
      <c r="AY1108" s="209" t="s">
        <v>152</v>
      </c>
    </row>
    <row r="1109" spans="2:51" s="12" customFormat="1">
      <c r="B1109" s="200"/>
      <c r="D1109" s="196" t="s">
        <v>163</v>
      </c>
      <c r="E1109" s="201" t="s">
        <v>5</v>
      </c>
      <c r="F1109" s="202" t="s">
        <v>1686</v>
      </c>
      <c r="H1109" s="203" t="s">
        <v>5</v>
      </c>
      <c r="I1109" s="204"/>
      <c r="L1109" s="200"/>
      <c r="M1109" s="205"/>
      <c r="N1109" s="206"/>
      <c r="O1109" s="206"/>
      <c r="P1109" s="206"/>
      <c r="Q1109" s="206"/>
      <c r="R1109" s="206"/>
      <c r="S1109" s="206"/>
      <c r="T1109" s="207"/>
      <c r="AT1109" s="203" t="s">
        <v>163</v>
      </c>
      <c r="AU1109" s="203" t="s">
        <v>89</v>
      </c>
      <c r="AV1109" s="12" t="s">
        <v>45</v>
      </c>
      <c r="AW1109" s="12" t="s">
        <v>42</v>
      </c>
      <c r="AX1109" s="12" t="s">
        <v>82</v>
      </c>
      <c r="AY1109" s="203" t="s">
        <v>152</v>
      </c>
    </row>
    <row r="1110" spans="2:51" s="13" customFormat="1">
      <c r="B1110" s="208"/>
      <c r="D1110" s="196" t="s">
        <v>163</v>
      </c>
      <c r="E1110" s="209" t="s">
        <v>5</v>
      </c>
      <c r="F1110" s="210" t="s">
        <v>1687</v>
      </c>
      <c r="H1110" s="211">
        <v>59.674999999999997</v>
      </c>
      <c r="I1110" s="212"/>
      <c r="L1110" s="208"/>
      <c r="M1110" s="213"/>
      <c r="N1110" s="214"/>
      <c r="O1110" s="214"/>
      <c r="P1110" s="214"/>
      <c r="Q1110" s="214"/>
      <c r="R1110" s="214"/>
      <c r="S1110" s="214"/>
      <c r="T1110" s="215"/>
      <c r="AT1110" s="209" t="s">
        <v>163</v>
      </c>
      <c r="AU1110" s="209" t="s">
        <v>89</v>
      </c>
      <c r="AV1110" s="13" t="s">
        <v>89</v>
      </c>
      <c r="AW1110" s="13" t="s">
        <v>42</v>
      </c>
      <c r="AX1110" s="13" t="s">
        <v>82</v>
      </c>
      <c r="AY1110" s="209" t="s">
        <v>152</v>
      </c>
    </row>
    <row r="1111" spans="2:51" s="13" customFormat="1">
      <c r="B1111" s="208"/>
      <c r="D1111" s="196" t="s">
        <v>163</v>
      </c>
      <c r="E1111" s="209" t="s">
        <v>5</v>
      </c>
      <c r="F1111" s="210" t="s">
        <v>1680</v>
      </c>
      <c r="H1111" s="211">
        <v>-1.379</v>
      </c>
      <c r="I1111" s="212"/>
      <c r="L1111" s="208"/>
      <c r="M1111" s="213"/>
      <c r="N1111" s="214"/>
      <c r="O1111" s="214"/>
      <c r="P1111" s="214"/>
      <c r="Q1111" s="214"/>
      <c r="R1111" s="214"/>
      <c r="S1111" s="214"/>
      <c r="T1111" s="215"/>
      <c r="AT1111" s="209" t="s">
        <v>163</v>
      </c>
      <c r="AU1111" s="209" t="s">
        <v>89</v>
      </c>
      <c r="AV1111" s="13" t="s">
        <v>89</v>
      </c>
      <c r="AW1111" s="13" t="s">
        <v>42</v>
      </c>
      <c r="AX1111" s="13" t="s">
        <v>82</v>
      </c>
      <c r="AY1111" s="209" t="s">
        <v>152</v>
      </c>
    </row>
    <row r="1112" spans="2:51" s="13" customFormat="1">
      <c r="B1112" s="208"/>
      <c r="D1112" s="196" t="s">
        <v>163</v>
      </c>
      <c r="E1112" s="209" t="s">
        <v>5</v>
      </c>
      <c r="F1112" s="210" t="s">
        <v>1681</v>
      </c>
      <c r="H1112" s="211">
        <v>-3.1520000000000001</v>
      </c>
      <c r="I1112" s="212"/>
      <c r="L1112" s="208"/>
      <c r="M1112" s="213"/>
      <c r="N1112" s="214"/>
      <c r="O1112" s="214"/>
      <c r="P1112" s="214"/>
      <c r="Q1112" s="214"/>
      <c r="R1112" s="214"/>
      <c r="S1112" s="214"/>
      <c r="T1112" s="215"/>
      <c r="AT1112" s="209" t="s">
        <v>163</v>
      </c>
      <c r="AU1112" s="209" t="s">
        <v>89</v>
      </c>
      <c r="AV1112" s="13" t="s">
        <v>89</v>
      </c>
      <c r="AW1112" s="13" t="s">
        <v>42</v>
      </c>
      <c r="AX1112" s="13" t="s">
        <v>82</v>
      </c>
      <c r="AY1112" s="209" t="s">
        <v>152</v>
      </c>
    </row>
    <row r="1113" spans="2:51" s="12" customFormat="1">
      <c r="B1113" s="200"/>
      <c r="D1113" s="196" t="s">
        <v>163</v>
      </c>
      <c r="E1113" s="201" t="s">
        <v>5</v>
      </c>
      <c r="F1113" s="202" t="s">
        <v>1688</v>
      </c>
      <c r="H1113" s="203" t="s">
        <v>5</v>
      </c>
      <c r="I1113" s="204"/>
      <c r="L1113" s="200"/>
      <c r="M1113" s="205"/>
      <c r="N1113" s="206"/>
      <c r="O1113" s="206"/>
      <c r="P1113" s="206"/>
      <c r="Q1113" s="206"/>
      <c r="R1113" s="206"/>
      <c r="S1113" s="206"/>
      <c r="T1113" s="207"/>
      <c r="AT1113" s="203" t="s">
        <v>163</v>
      </c>
      <c r="AU1113" s="203" t="s">
        <v>89</v>
      </c>
      <c r="AV1113" s="12" t="s">
        <v>45</v>
      </c>
      <c r="AW1113" s="12" t="s">
        <v>42</v>
      </c>
      <c r="AX1113" s="12" t="s">
        <v>82</v>
      </c>
      <c r="AY1113" s="203" t="s">
        <v>152</v>
      </c>
    </row>
    <row r="1114" spans="2:51" s="13" customFormat="1">
      <c r="B1114" s="208"/>
      <c r="D1114" s="196" t="s">
        <v>163</v>
      </c>
      <c r="E1114" s="209" t="s">
        <v>5</v>
      </c>
      <c r="F1114" s="210" t="s">
        <v>1689</v>
      </c>
      <c r="H1114" s="211">
        <v>59.674999999999997</v>
      </c>
      <c r="I1114" s="212"/>
      <c r="L1114" s="208"/>
      <c r="M1114" s="213"/>
      <c r="N1114" s="214"/>
      <c r="O1114" s="214"/>
      <c r="P1114" s="214"/>
      <c r="Q1114" s="214"/>
      <c r="R1114" s="214"/>
      <c r="S1114" s="214"/>
      <c r="T1114" s="215"/>
      <c r="AT1114" s="209" t="s">
        <v>163</v>
      </c>
      <c r="AU1114" s="209" t="s">
        <v>89</v>
      </c>
      <c r="AV1114" s="13" t="s">
        <v>89</v>
      </c>
      <c r="AW1114" s="13" t="s">
        <v>42</v>
      </c>
      <c r="AX1114" s="13" t="s">
        <v>82</v>
      </c>
      <c r="AY1114" s="209" t="s">
        <v>152</v>
      </c>
    </row>
    <row r="1115" spans="2:51" s="13" customFormat="1">
      <c r="B1115" s="208"/>
      <c r="D1115" s="196" t="s">
        <v>163</v>
      </c>
      <c r="E1115" s="209" t="s">
        <v>5</v>
      </c>
      <c r="F1115" s="210" t="s">
        <v>1680</v>
      </c>
      <c r="H1115" s="211">
        <v>-1.379</v>
      </c>
      <c r="I1115" s="212"/>
      <c r="L1115" s="208"/>
      <c r="M1115" s="213"/>
      <c r="N1115" s="214"/>
      <c r="O1115" s="214"/>
      <c r="P1115" s="214"/>
      <c r="Q1115" s="214"/>
      <c r="R1115" s="214"/>
      <c r="S1115" s="214"/>
      <c r="T1115" s="215"/>
      <c r="AT1115" s="209" t="s">
        <v>163</v>
      </c>
      <c r="AU1115" s="209" t="s">
        <v>89</v>
      </c>
      <c r="AV1115" s="13" t="s">
        <v>89</v>
      </c>
      <c r="AW1115" s="13" t="s">
        <v>42</v>
      </c>
      <c r="AX1115" s="13" t="s">
        <v>82</v>
      </c>
      <c r="AY1115" s="209" t="s">
        <v>152</v>
      </c>
    </row>
    <row r="1116" spans="2:51" s="13" customFormat="1">
      <c r="B1116" s="208"/>
      <c r="D1116" s="196" t="s">
        <v>163</v>
      </c>
      <c r="E1116" s="209" t="s">
        <v>5</v>
      </c>
      <c r="F1116" s="210" t="s">
        <v>1681</v>
      </c>
      <c r="H1116" s="211">
        <v>-3.1520000000000001</v>
      </c>
      <c r="I1116" s="212"/>
      <c r="L1116" s="208"/>
      <c r="M1116" s="213"/>
      <c r="N1116" s="214"/>
      <c r="O1116" s="214"/>
      <c r="P1116" s="214"/>
      <c r="Q1116" s="214"/>
      <c r="R1116" s="214"/>
      <c r="S1116" s="214"/>
      <c r="T1116" s="215"/>
      <c r="AT1116" s="209" t="s">
        <v>163</v>
      </c>
      <c r="AU1116" s="209" t="s">
        <v>89</v>
      </c>
      <c r="AV1116" s="13" t="s">
        <v>89</v>
      </c>
      <c r="AW1116" s="13" t="s">
        <v>42</v>
      </c>
      <c r="AX1116" s="13" t="s">
        <v>82</v>
      </c>
      <c r="AY1116" s="209" t="s">
        <v>152</v>
      </c>
    </row>
    <row r="1117" spans="2:51" s="12" customFormat="1">
      <c r="B1117" s="200"/>
      <c r="D1117" s="196" t="s">
        <v>163</v>
      </c>
      <c r="E1117" s="201" t="s">
        <v>5</v>
      </c>
      <c r="F1117" s="202" t="s">
        <v>1690</v>
      </c>
      <c r="H1117" s="203" t="s">
        <v>5</v>
      </c>
      <c r="I1117" s="204"/>
      <c r="L1117" s="200"/>
      <c r="M1117" s="205"/>
      <c r="N1117" s="206"/>
      <c r="O1117" s="206"/>
      <c r="P1117" s="206"/>
      <c r="Q1117" s="206"/>
      <c r="R1117" s="206"/>
      <c r="S1117" s="206"/>
      <c r="T1117" s="207"/>
      <c r="AT1117" s="203" t="s">
        <v>163</v>
      </c>
      <c r="AU1117" s="203" t="s">
        <v>89</v>
      </c>
      <c r="AV1117" s="12" t="s">
        <v>45</v>
      </c>
      <c r="AW1117" s="12" t="s">
        <v>42</v>
      </c>
      <c r="AX1117" s="12" t="s">
        <v>82</v>
      </c>
      <c r="AY1117" s="203" t="s">
        <v>152</v>
      </c>
    </row>
    <row r="1118" spans="2:51" s="13" customFormat="1">
      <c r="B1118" s="208"/>
      <c r="D1118" s="196" t="s">
        <v>163</v>
      </c>
      <c r="E1118" s="209" t="s">
        <v>5</v>
      </c>
      <c r="F1118" s="210" t="s">
        <v>1683</v>
      </c>
      <c r="H1118" s="211">
        <v>60.14</v>
      </c>
      <c r="I1118" s="212"/>
      <c r="L1118" s="208"/>
      <c r="M1118" s="213"/>
      <c r="N1118" s="214"/>
      <c r="O1118" s="214"/>
      <c r="P1118" s="214"/>
      <c r="Q1118" s="214"/>
      <c r="R1118" s="214"/>
      <c r="S1118" s="214"/>
      <c r="T1118" s="215"/>
      <c r="AT1118" s="209" t="s">
        <v>163</v>
      </c>
      <c r="AU1118" s="209" t="s">
        <v>89</v>
      </c>
      <c r="AV1118" s="13" t="s">
        <v>89</v>
      </c>
      <c r="AW1118" s="13" t="s">
        <v>42</v>
      </c>
      <c r="AX1118" s="13" t="s">
        <v>82</v>
      </c>
      <c r="AY1118" s="209" t="s">
        <v>152</v>
      </c>
    </row>
    <row r="1119" spans="2:51" s="13" customFormat="1">
      <c r="B1119" s="208"/>
      <c r="D1119" s="196" t="s">
        <v>163</v>
      </c>
      <c r="E1119" s="209" t="s">
        <v>5</v>
      </c>
      <c r="F1119" s="210" t="s">
        <v>1684</v>
      </c>
      <c r="H1119" s="211">
        <v>-6.8949999999999996</v>
      </c>
      <c r="I1119" s="212"/>
      <c r="L1119" s="208"/>
      <c r="M1119" s="213"/>
      <c r="N1119" s="214"/>
      <c r="O1119" s="214"/>
      <c r="P1119" s="214"/>
      <c r="Q1119" s="214"/>
      <c r="R1119" s="214"/>
      <c r="S1119" s="214"/>
      <c r="T1119" s="215"/>
      <c r="AT1119" s="209" t="s">
        <v>163</v>
      </c>
      <c r="AU1119" s="209" t="s">
        <v>89</v>
      </c>
      <c r="AV1119" s="13" t="s">
        <v>89</v>
      </c>
      <c r="AW1119" s="13" t="s">
        <v>42</v>
      </c>
      <c r="AX1119" s="13" t="s">
        <v>82</v>
      </c>
      <c r="AY1119" s="209" t="s">
        <v>152</v>
      </c>
    </row>
    <row r="1120" spans="2:51" s="12" customFormat="1">
      <c r="B1120" s="200"/>
      <c r="D1120" s="196" t="s">
        <v>163</v>
      </c>
      <c r="E1120" s="201" t="s">
        <v>5</v>
      </c>
      <c r="F1120" s="202" t="s">
        <v>1691</v>
      </c>
      <c r="H1120" s="203" t="s">
        <v>5</v>
      </c>
      <c r="I1120" s="204"/>
      <c r="L1120" s="200"/>
      <c r="M1120" s="205"/>
      <c r="N1120" s="206"/>
      <c r="O1120" s="206"/>
      <c r="P1120" s="206"/>
      <c r="Q1120" s="206"/>
      <c r="R1120" s="206"/>
      <c r="S1120" s="206"/>
      <c r="T1120" s="207"/>
      <c r="AT1120" s="203" t="s">
        <v>163</v>
      </c>
      <c r="AU1120" s="203" t="s">
        <v>89</v>
      </c>
      <c r="AV1120" s="12" t="s">
        <v>45</v>
      </c>
      <c r="AW1120" s="12" t="s">
        <v>42</v>
      </c>
      <c r="AX1120" s="12" t="s">
        <v>82</v>
      </c>
      <c r="AY1120" s="203" t="s">
        <v>152</v>
      </c>
    </row>
    <row r="1121" spans="2:51" s="13" customFormat="1">
      <c r="B1121" s="208"/>
      <c r="D1121" s="196" t="s">
        <v>163</v>
      </c>
      <c r="E1121" s="209" t="s">
        <v>5</v>
      </c>
      <c r="F1121" s="210" t="s">
        <v>1683</v>
      </c>
      <c r="H1121" s="211">
        <v>60.14</v>
      </c>
      <c r="I1121" s="212"/>
      <c r="L1121" s="208"/>
      <c r="M1121" s="213"/>
      <c r="N1121" s="214"/>
      <c r="O1121" s="214"/>
      <c r="P1121" s="214"/>
      <c r="Q1121" s="214"/>
      <c r="R1121" s="214"/>
      <c r="S1121" s="214"/>
      <c r="T1121" s="215"/>
      <c r="AT1121" s="209" t="s">
        <v>163</v>
      </c>
      <c r="AU1121" s="209" t="s">
        <v>89</v>
      </c>
      <c r="AV1121" s="13" t="s">
        <v>89</v>
      </c>
      <c r="AW1121" s="13" t="s">
        <v>42</v>
      </c>
      <c r="AX1121" s="13" t="s">
        <v>82</v>
      </c>
      <c r="AY1121" s="209" t="s">
        <v>152</v>
      </c>
    </row>
    <row r="1122" spans="2:51" s="13" customFormat="1">
      <c r="B1122" s="208"/>
      <c r="D1122" s="196" t="s">
        <v>163</v>
      </c>
      <c r="E1122" s="209" t="s">
        <v>5</v>
      </c>
      <c r="F1122" s="210" t="s">
        <v>1684</v>
      </c>
      <c r="H1122" s="211">
        <v>-6.8949999999999996</v>
      </c>
      <c r="I1122" s="212"/>
      <c r="L1122" s="208"/>
      <c r="M1122" s="213"/>
      <c r="N1122" s="214"/>
      <c r="O1122" s="214"/>
      <c r="P1122" s="214"/>
      <c r="Q1122" s="214"/>
      <c r="R1122" s="214"/>
      <c r="S1122" s="214"/>
      <c r="T1122" s="215"/>
      <c r="AT1122" s="209" t="s">
        <v>163</v>
      </c>
      <c r="AU1122" s="209" t="s">
        <v>89</v>
      </c>
      <c r="AV1122" s="13" t="s">
        <v>89</v>
      </c>
      <c r="AW1122" s="13" t="s">
        <v>42</v>
      </c>
      <c r="AX1122" s="13" t="s">
        <v>82</v>
      </c>
      <c r="AY1122" s="209" t="s">
        <v>152</v>
      </c>
    </row>
    <row r="1123" spans="2:51" s="12" customFormat="1">
      <c r="B1123" s="200"/>
      <c r="D1123" s="196" t="s">
        <v>163</v>
      </c>
      <c r="E1123" s="201" t="s">
        <v>5</v>
      </c>
      <c r="F1123" s="202" t="s">
        <v>1692</v>
      </c>
      <c r="H1123" s="203" t="s">
        <v>5</v>
      </c>
      <c r="I1123" s="204"/>
      <c r="L1123" s="200"/>
      <c r="M1123" s="205"/>
      <c r="N1123" s="206"/>
      <c r="O1123" s="206"/>
      <c r="P1123" s="206"/>
      <c r="Q1123" s="206"/>
      <c r="R1123" s="206"/>
      <c r="S1123" s="206"/>
      <c r="T1123" s="207"/>
      <c r="AT1123" s="203" t="s">
        <v>163</v>
      </c>
      <c r="AU1123" s="203" t="s">
        <v>89</v>
      </c>
      <c r="AV1123" s="12" t="s">
        <v>45</v>
      </c>
      <c r="AW1123" s="12" t="s">
        <v>42</v>
      </c>
      <c r="AX1123" s="12" t="s">
        <v>82</v>
      </c>
      <c r="AY1123" s="203" t="s">
        <v>152</v>
      </c>
    </row>
    <row r="1124" spans="2:51" s="13" customFormat="1">
      <c r="B1124" s="208"/>
      <c r="D1124" s="196" t="s">
        <v>163</v>
      </c>
      <c r="E1124" s="209" t="s">
        <v>5</v>
      </c>
      <c r="F1124" s="210" t="s">
        <v>1693</v>
      </c>
      <c r="H1124" s="211">
        <v>60.45</v>
      </c>
      <c r="I1124" s="212"/>
      <c r="L1124" s="208"/>
      <c r="M1124" s="213"/>
      <c r="N1124" s="214"/>
      <c r="O1124" s="214"/>
      <c r="P1124" s="214"/>
      <c r="Q1124" s="214"/>
      <c r="R1124" s="214"/>
      <c r="S1124" s="214"/>
      <c r="T1124" s="215"/>
      <c r="AT1124" s="209" t="s">
        <v>163</v>
      </c>
      <c r="AU1124" s="209" t="s">
        <v>89</v>
      </c>
      <c r="AV1124" s="13" t="s">
        <v>89</v>
      </c>
      <c r="AW1124" s="13" t="s">
        <v>42</v>
      </c>
      <c r="AX1124" s="13" t="s">
        <v>82</v>
      </c>
      <c r="AY1124" s="209" t="s">
        <v>152</v>
      </c>
    </row>
    <row r="1125" spans="2:51" s="13" customFormat="1">
      <c r="B1125" s="208"/>
      <c r="D1125" s="196" t="s">
        <v>163</v>
      </c>
      <c r="E1125" s="209" t="s">
        <v>5</v>
      </c>
      <c r="F1125" s="210" t="s">
        <v>1680</v>
      </c>
      <c r="H1125" s="211">
        <v>-1.379</v>
      </c>
      <c r="I1125" s="212"/>
      <c r="L1125" s="208"/>
      <c r="M1125" s="213"/>
      <c r="N1125" s="214"/>
      <c r="O1125" s="214"/>
      <c r="P1125" s="214"/>
      <c r="Q1125" s="214"/>
      <c r="R1125" s="214"/>
      <c r="S1125" s="214"/>
      <c r="T1125" s="215"/>
      <c r="AT1125" s="209" t="s">
        <v>163</v>
      </c>
      <c r="AU1125" s="209" t="s">
        <v>89</v>
      </c>
      <c r="AV1125" s="13" t="s">
        <v>89</v>
      </c>
      <c r="AW1125" s="13" t="s">
        <v>42</v>
      </c>
      <c r="AX1125" s="13" t="s">
        <v>82</v>
      </c>
      <c r="AY1125" s="209" t="s">
        <v>152</v>
      </c>
    </row>
    <row r="1126" spans="2:51" s="13" customFormat="1">
      <c r="B1126" s="208"/>
      <c r="D1126" s="196" t="s">
        <v>163</v>
      </c>
      <c r="E1126" s="209" t="s">
        <v>5</v>
      </c>
      <c r="F1126" s="210" t="s">
        <v>1681</v>
      </c>
      <c r="H1126" s="211">
        <v>-3.1520000000000001</v>
      </c>
      <c r="I1126" s="212"/>
      <c r="L1126" s="208"/>
      <c r="M1126" s="213"/>
      <c r="N1126" s="214"/>
      <c r="O1126" s="214"/>
      <c r="P1126" s="214"/>
      <c r="Q1126" s="214"/>
      <c r="R1126" s="214"/>
      <c r="S1126" s="214"/>
      <c r="T1126" s="215"/>
      <c r="AT1126" s="209" t="s">
        <v>163</v>
      </c>
      <c r="AU1126" s="209" t="s">
        <v>89</v>
      </c>
      <c r="AV1126" s="13" t="s">
        <v>89</v>
      </c>
      <c r="AW1126" s="13" t="s">
        <v>42</v>
      </c>
      <c r="AX1126" s="13" t="s">
        <v>82</v>
      </c>
      <c r="AY1126" s="209" t="s">
        <v>152</v>
      </c>
    </row>
    <row r="1127" spans="2:51" s="12" customFormat="1">
      <c r="B1127" s="200"/>
      <c r="D1127" s="196" t="s">
        <v>163</v>
      </c>
      <c r="E1127" s="201" t="s">
        <v>5</v>
      </c>
      <c r="F1127" s="202" t="s">
        <v>1694</v>
      </c>
      <c r="H1127" s="203" t="s">
        <v>5</v>
      </c>
      <c r="I1127" s="204"/>
      <c r="L1127" s="200"/>
      <c r="M1127" s="205"/>
      <c r="N1127" s="206"/>
      <c r="O1127" s="206"/>
      <c r="P1127" s="206"/>
      <c r="Q1127" s="206"/>
      <c r="R1127" s="206"/>
      <c r="S1127" s="206"/>
      <c r="T1127" s="207"/>
      <c r="AT1127" s="203" t="s">
        <v>163</v>
      </c>
      <c r="AU1127" s="203" t="s">
        <v>89</v>
      </c>
      <c r="AV1127" s="12" t="s">
        <v>45</v>
      </c>
      <c r="AW1127" s="12" t="s">
        <v>42</v>
      </c>
      <c r="AX1127" s="12" t="s">
        <v>82</v>
      </c>
      <c r="AY1127" s="203" t="s">
        <v>152</v>
      </c>
    </row>
    <row r="1128" spans="2:51" s="13" customFormat="1">
      <c r="B1128" s="208"/>
      <c r="D1128" s="196" t="s">
        <v>163</v>
      </c>
      <c r="E1128" s="209" t="s">
        <v>5</v>
      </c>
      <c r="F1128" s="210" t="s">
        <v>1695</v>
      </c>
      <c r="H1128" s="211">
        <v>41.825000000000003</v>
      </c>
      <c r="I1128" s="212"/>
      <c r="L1128" s="208"/>
      <c r="M1128" s="213"/>
      <c r="N1128" s="214"/>
      <c r="O1128" s="214"/>
      <c r="P1128" s="214"/>
      <c r="Q1128" s="214"/>
      <c r="R1128" s="214"/>
      <c r="S1128" s="214"/>
      <c r="T1128" s="215"/>
      <c r="AT1128" s="209" t="s">
        <v>163</v>
      </c>
      <c r="AU1128" s="209" t="s">
        <v>89</v>
      </c>
      <c r="AV1128" s="13" t="s">
        <v>89</v>
      </c>
      <c r="AW1128" s="13" t="s">
        <v>42</v>
      </c>
      <c r="AX1128" s="13" t="s">
        <v>82</v>
      </c>
      <c r="AY1128" s="209" t="s">
        <v>152</v>
      </c>
    </row>
    <row r="1129" spans="2:51" s="13" customFormat="1">
      <c r="B1129" s="208"/>
      <c r="D1129" s="196" t="s">
        <v>163</v>
      </c>
      <c r="E1129" s="209" t="s">
        <v>5</v>
      </c>
      <c r="F1129" s="210" t="s">
        <v>1696</v>
      </c>
      <c r="H1129" s="211">
        <v>-5.7130000000000001</v>
      </c>
      <c r="I1129" s="212"/>
      <c r="L1129" s="208"/>
      <c r="M1129" s="213"/>
      <c r="N1129" s="214"/>
      <c r="O1129" s="214"/>
      <c r="P1129" s="214"/>
      <c r="Q1129" s="214"/>
      <c r="R1129" s="214"/>
      <c r="S1129" s="214"/>
      <c r="T1129" s="215"/>
      <c r="AT1129" s="209" t="s">
        <v>163</v>
      </c>
      <c r="AU1129" s="209" t="s">
        <v>89</v>
      </c>
      <c r="AV1129" s="13" t="s">
        <v>89</v>
      </c>
      <c r="AW1129" s="13" t="s">
        <v>42</v>
      </c>
      <c r="AX1129" s="13" t="s">
        <v>82</v>
      </c>
      <c r="AY1129" s="209" t="s">
        <v>152</v>
      </c>
    </row>
    <row r="1130" spans="2:51" s="13" customFormat="1">
      <c r="B1130" s="208"/>
      <c r="D1130" s="196" t="s">
        <v>163</v>
      </c>
      <c r="E1130" s="209" t="s">
        <v>5</v>
      </c>
      <c r="F1130" s="210" t="s">
        <v>702</v>
      </c>
      <c r="H1130" s="211">
        <v>-1.5760000000000001</v>
      </c>
      <c r="I1130" s="212"/>
      <c r="L1130" s="208"/>
      <c r="M1130" s="213"/>
      <c r="N1130" s="214"/>
      <c r="O1130" s="214"/>
      <c r="P1130" s="214"/>
      <c r="Q1130" s="214"/>
      <c r="R1130" s="214"/>
      <c r="S1130" s="214"/>
      <c r="T1130" s="215"/>
      <c r="AT1130" s="209" t="s">
        <v>163</v>
      </c>
      <c r="AU1130" s="209" t="s">
        <v>89</v>
      </c>
      <c r="AV1130" s="13" t="s">
        <v>89</v>
      </c>
      <c r="AW1130" s="13" t="s">
        <v>42</v>
      </c>
      <c r="AX1130" s="13" t="s">
        <v>82</v>
      </c>
      <c r="AY1130" s="209" t="s">
        <v>152</v>
      </c>
    </row>
    <row r="1131" spans="2:51" s="13" customFormat="1">
      <c r="B1131" s="208"/>
      <c r="D1131" s="196" t="s">
        <v>163</v>
      </c>
      <c r="E1131" s="209" t="s">
        <v>5</v>
      </c>
      <c r="F1131" s="210" t="s">
        <v>303</v>
      </c>
      <c r="H1131" s="211">
        <v>-1.7729999999999999</v>
      </c>
      <c r="I1131" s="212"/>
      <c r="L1131" s="208"/>
      <c r="M1131" s="213"/>
      <c r="N1131" s="214"/>
      <c r="O1131" s="214"/>
      <c r="P1131" s="214"/>
      <c r="Q1131" s="214"/>
      <c r="R1131" s="214"/>
      <c r="S1131" s="214"/>
      <c r="T1131" s="215"/>
      <c r="AT1131" s="209" t="s">
        <v>163</v>
      </c>
      <c r="AU1131" s="209" t="s">
        <v>89</v>
      </c>
      <c r="AV1131" s="13" t="s">
        <v>89</v>
      </c>
      <c r="AW1131" s="13" t="s">
        <v>42</v>
      </c>
      <c r="AX1131" s="13" t="s">
        <v>82</v>
      </c>
      <c r="AY1131" s="209" t="s">
        <v>152</v>
      </c>
    </row>
    <row r="1132" spans="2:51" s="12" customFormat="1">
      <c r="B1132" s="200"/>
      <c r="D1132" s="196" t="s">
        <v>163</v>
      </c>
      <c r="E1132" s="201" t="s">
        <v>5</v>
      </c>
      <c r="F1132" s="202" t="s">
        <v>1697</v>
      </c>
      <c r="H1132" s="203" t="s">
        <v>5</v>
      </c>
      <c r="I1132" s="204"/>
      <c r="L1132" s="200"/>
      <c r="M1132" s="205"/>
      <c r="N1132" s="206"/>
      <c r="O1132" s="206"/>
      <c r="P1132" s="206"/>
      <c r="Q1132" s="206"/>
      <c r="R1132" s="206"/>
      <c r="S1132" s="206"/>
      <c r="T1132" s="207"/>
      <c r="AT1132" s="203" t="s">
        <v>163</v>
      </c>
      <c r="AU1132" s="203" t="s">
        <v>89</v>
      </c>
      <c r="AV1132" s="12" t="s">
        <v>45</v>
      </c>
      <c r="AW1132" s="12" t="s">
        <v>42</v>
      </c>
      <c r="AX1132" s="12" t="s">
        <v>82</v>
      </c>
      <c r="AY1132" s="203" t="s">
        <v>152</v>
      </c>
    </row>
    <row r="1133" spans="2:51" s="13" customFormat="1">
      <c r="B1133" s="208"/>
      <c r="D1133" s="196" t="s">
        <v>163</v>
      </c>
      <c r="E1133" s="209" t="s">
        <v>5</v>
      </c>
      <c r="F1133" s="210" t="s">
        <v>1698</v>
      </c>
      <c r="H1133" s="211">
        <v>1.56</v>
      </c>
      <c r="I1133" s="212"/>
      <c r="L1133" s="208"/>
      <c r="M1133" s="213"/>
      <c r="N1133" s="214"/>
      <c r="O1133" s="214"/>
      <c r="P1133" s="214"/>
      <c r="Q1133" s="214"/>
      <c r="R1133" s="214"/>
      <c r="S1133" s="214"/>
      <c r="T1133" s="215"/>
      <c r="AT1133" s="209" t="s">
        <v>163</v>
      </c>
      <c r="AU1133" s="209" t="s">
        <v>89</v>
      </c>
      <c r="AV1133" s="13" t="s">
        <v>89</v>
      </c>
      <c r="AW1133" s="13" t="s">
        <v>42</v>
      </c>
      <c r="AX1133" s="13" t="s">
        <v>82</v>
      </c>
      <c r="AY1133" s="209" t="s">
        <v>152</v>
      </c>
    </row>
    <row r="1134" spans="2:51" s="13" customFormat="1">
      <c r="B1134" s="208"/>
      <c r="D1134" s="196" t="s">
        <v>163</v>
      </c>
      <c r="E1134" s="209" t="s">
        <v>5</v>
      </c>
      <c r="F1134" s="210" t="s">
        <v>1699</v>
      </c>
      <c r="H1134" s="211">
        <v>15.906000000000001</v>
      </c>
      <c r="I1134" s="212"/>
      <c r="L1134" s="208"/>
      <c r="M1134" s="213"/>
      <c r="N1134" s="214"/>
      <c r="O1134" s="214"/>
      <c r="P1134" s="214"/>
      <c r="Q1134" s="214"/>
      <c r="R1134" s="214"/>
      <c r="S1134" s="214"/>
      <c r="T1134" s="215"/>
      <c r="AT1134" s="209" t="s">
        <v>163</v>
      </c>
      <c r="AU1134" s="209" t="s">
        <v>89</v>
      </c>
      <c r="AV1134" s="13" t="s">
        <v>89</v>
      </c>
      <c r="AW1134" s="13" t="s">
        <v>42</v>
      </c>
      <c r="AX1134" s="13" t="s">
        <v>82</v>
      </c>
      <c r="AY1134" s="209" t="s">
        <v>152</v>
      </c>
    </row>
    <row r="1135" spans="2:51" s="12" customFormat="1">
      <c r="B1135" s="200"/>
      <c r="D1135" s="196" t="s">
        <v>163</v>
      </c>
      <c r="E1135" s="201" t="s">
        <v>5</v>
      </c>
      <c r="F1135" s="202" t="s">
        <v>1700</v>
      </c>
      <c r="H1135" s="203" t="s">
        <v>5</v>
      </c>
      <c r="I1135" s="204"/>
      <c r="L1135" s="200"/>
      <c r="M1135" s="205"/>
      <c r="N1135" s="206"/>
      <c r="O1135" s="206"/>
      <c r="P1135" s="206"/>
      <c r="Q1135" s="206"/>
      <c r="R1135" s="206"/>
      <c r="S1135" s="206"/>
      <c r="T1135" s="207"/>
      <c r="AT1135" s="203" t="s">
        <v>163</v>
      </c>
      <c r="AU1135" s="203" t="s">
        <v>89</v>
      </c>
      <c r="AV1135" s="12" t="s">
        <v>45</v>
      </c>
      <c r="AW1135" s="12" t="s">
        <v>42</v>
      </c>
      <c r="AX1135" s="12" t="s">
        <v>82</v>
      </c>
      <c r="AY1135" s="203" t="s">
        <v>152</v>
      </c>
    </row>
    <row r="1136" spans="2:51" s="13" customFormat="1">
      <c r="B1136" s="208"/>
      <c r="D1136" s="196" t="s">
        <v>163</v>
      </c>
      <c r="E1136" s="209" t="s">
        <v>5</v>
      </c>
      <c r="F1136" s="210" t="s">
        <v>1701</v>
      </c>
      <c r="H1136" s="211">
        <v>7.65</v>
      </c>
      <c r="I1136" s="212"/>
      <c r="L1136" s="208"/>
      <c r="M1136" s="213"/>
      <c r="N1136" s="214"/>
      <c r="O1136" s="214"/>
      <c r="P1136" s="214"/>
      <c r="Q1136" s="214"/>
      <c r="R1136" s="214"/>
      <c r="S1136" s="214"/>
      <c r="T1136" s="215"/>
      <c r="AT1136" s="209" t="s">
        <v>163</v>
      </c>
      <c r="AU1136" s="209" t="s">
        <v>89</v>
      </c>
      <c r="AV1136" s="13" t="s">
        <v>89</v>
      </c>
      <c r="AW1136" s="13" t="s">
        <v>42</v>
      </c>
      <c r="AX1136" s="13" t="s">
        <v>82</v>
      </c>
      <c r="AY1136" s="209" t="s">
        <v>152</v>
      </c>
    </row>
    <row r="1137" spans="2:65" s="12" customFormat="1">
      <c r="B1137" s="200"/>
      <c r="D1137" s="196" t="s">
        <v>163</v>
      </c>
      <c r="E1137" s="201" t="s">
        <v>5</v>
      </c>
      <c r="F1137" s="202" t="s">
        <v>1575</v>
      </c>
      <c r="H1137" s="203" t="s">
        <v>5</v>
      </c>
      <c r="I1137" s="204"/>
      <c r="L1137" s="200"/>
      <c r="M1137" s="205"/>
      <c r="N1137" s="206"/>
      <c r="O1137" s="206"/>
      <c r="P1137" s="206"/>
      <c r="Q1137" s="206"/>
      <c r="R1137" s="206"/>
      <c r="S1137" s="206"/>
      <c r="T1137" s="207"/>
      <c r="AT1137" s="203" t="s">
        <v>163</v>
      </c>
      <c r="AU1137" s="203" t="s">
        <v>89</v>
      </c>
      <c r="AV1137" s="12" t="s">
        <v>45</v>
      </c>
      <c r="AW1137" s="12" t="s">
        <v>42</v>
      </c>
      <c r="AX1137" s="12" t="s">
        <v>82</v>
      </c>
      <c r="AY1137" s="203" t="s">
        <v>152</v>
      </c>
    </row>
    <row r="1138" spans="2:65" s="13" customFormat="1">
      <c r="B1138" s="208"/>
      <c r="D1138" s="196" t="s">
        <v>163</v>
      </c>
      <c r="E1138" s="209" t="s">
        <v>5</v>
      </c>
      <c r="F1138" s="210" t="s">
        <v>1702</v>
      </c>
      <c r="H1138" s="211">
        <v>270.755</v>
      </c>
      <c r="I1138" s="212"/>
      <c r="L1138" s="208"/>
      <c r="M1138" s="213"/>
      <c r="N1138" s="214"/>
      <c r="O1138" s="214"/>
      <c r="P1138" s="214"/>
      <c r="Q1138" s="214"/>
      <c r="R1138" s="214"/>
      <c r="S1138" s="214"/>
      <c r="T1138" s="215"/>
      <c r="AT1138" s="209" t="s">
        <v>163</v>
      </c>
      <c r="AU1138" s="209" t="s">
        <v>89</v>
      </c>
      <c r="AV1138" s="13" t="s">
        <v>89</v>
      </c>
      <c r="AW1138" s="13" t="s">
        <v>42</v>
      </c>
      <c r="AX1138" s="13" t="s">
        <v>82</v>
      </c>
      <c r="AY1138" s="209" t="s">
        <v>152</v>
      </c>
    </row>
    <row r="1139" spans="2:65" s="13" customFormat="1" ht="27">
      <c r="B1139" s="208"/>
      <c r="D1139" s="196" t="s">
        <v>163</v>
      </c>
      <c r="E1139" s="209" t="s">
        <v>5</v>
      </c>
      <c r="F1139" s="210" t="s">
        <v>1703</v>
      </c>
      <c r="H1139" s="211">
        <v>66.48</v>
      </c>
      <c r="I1139" s="212"/>
      <c r="L1139" s="208"/>
      <c r="M1139" s="213"/>
      <c r="N1139" s="214"/>
      <c r="O1139" s="214"/>
      <c r="P1139" s="214"/>
      <c r="Q1139" s="214"/>
      <c r="R1139" s="214"/>
      <c r="S1139" s="214"/>
      <c r="T1139" s="215"/>
      <c r="AT1139" s="209" t="s">
        <v>163</v>
      </c>
      <c r="AU1139" s="209" t="s">
        <v>89</v>
      </c>
      <c r="AV1139" s="13" t="s">
        <v>89</v>
      </c>
      <c r="AW1139" s="13" t="s">
        <v>42</v>
      </c>
      <c r="AX1139" s="13" t="s">
        <v>82</v>
      </c>
      <c r="AY1139" s="209" t="s">
        <v>152</v>
      </c>
    </row>
    <row r="1140" spans="2:65" s="13" customFormat="1" ht="27">
      <c r="B1140" s="208"/>
      <c r="D1140" s="196" t="s">
        <v>163</v>
      </c>
      <c r="E1140" s="209" t="s">
        <v>5</v>
      </c>
      <c r="F1140" s="210" t="s">
        <v>1704</v>
      </c>
      <c r="H1140" s="211">
        <v>16.62</v>
      </c>
      <c r="I1140" s="212"/>
      <c r="L1140" s="208"/>
      <c r="M1140" s="213"/>
      <c r="N1140" s="214"/>
      <c r="O1140" s="214"/>
      <c r="P1140" s="214"/>
      <c r="Q1140" s="214"/>
      <c r="R1140" s="214"/>
      <c r="S1140" s="214"/>
      <c r="T1140" s="215"/>
      <c r="AT1140" s="209" t="s">
        <v>163</v>
      </c>
      <c r="AU1140" s="209" t="s">
        <v>89</v>
      </c>
      <c r="AV1140" s="13" t="s">
        <v>89</v>
      </c>
      <c r="AW1140" s="13" t="s">
        <v>42</v>
      </c>
      <c r="AX1140" s="13" t="s">
        <v>82</v>
      </c>
      <c r="AY1140" s="209" t="s">
        <v>152</v>
      </c>
    </row>
    <row r="1141" spans="2:65" s="12" customFormat="1">
      <c r="B1141" s="200"/>
      <c r="D1141" s="196" t="s">
        <v>163</v>
      </c>
      <c r="E1141" s="201" t="s">
        <v>5</v>
      </c>
      <c r="F1141" s="202" t="s">
        <v>1614</v>
      </c>
      <c r="H1141" s="203" t="s">
        <v>5</v>
      </c>
      <c r="I1141" s="204"/>
      <c r="L1141" s="200"/>
      <c r="M1141" s="205"/>
      <c r="N1141" s="206"/>
      <c r="O1141" s="206"/>
      <c r="P1141" s="206"/>
      <c r="Q1141" s="206"/>
      <c r="R1141" s="206"/>
      <c r="S1141" s="206"/>
      <c r="T1141" s="207"/>
      <c r="AT1141" s="203" t="s">
        <v>163</v>
      </c>
      <c r="AU1141" s="203" t="s">
        <v>89</v>
      </c>
      <c r="AV1141" s="12" t="s">
        <v>45</v>
      </c>
      <c r="AW1141" s="12" t="s">
        <v>42</v>
      </c>
      <c r="AX1141" s="12" t="s">
        <v>82</v>
      </c>
      <c r="AY1141" s="203" t="s">
        <v>152</v>
      </c>
    </row>
    <row r="1142" spans="2:65" s="13" customFormat="1">
      <c r="B1142" s="208"/>
      <c r="D1142" s="196" t="s">
        <v>163</v>
      </c>
      <c r="E1142" s="209" t="s">
        <v>5</v>
      </c>
      <c r="F1142" s="210" t="s">
        <v>1705</v>
      </c>
      <c r="H1142" s="211">
        <v>112.56</v>
      </c>
      <c r="I1142" s="212"/>
      <c r="L1142" s="208"/>
      <c r="M1142" s="213"/>
      <c r="N1142" s="214"/>
      <c r="O1142" s="214"/>
      <c r="P1142" s="214"/>
      <c r="Q1142" s="214"/>
      <c r="R1142" s="214"/>
      <c r="S1142" s="214"/>
      <c r="T1142" s="215"/>
      <c r="AT1142" s="209" t="s">
        <v>163</v>
      </c>
      <c r="AU1142" s="209" t="s">
        <v>89</v>
      </c>
      <c r="AV1142" s="13" t="s">
        <v>89</v>
      </c>
      <c r="AW1142" s="13" t="s">
        <v>42</v>
      </c>
      <c r="AX1142" s="13" t="s">
        <v>82</v>
      </c>
      <c r="AY1142" s="209" t="s">
        <v>152</v>
      </c>
    </row>
    <row r="1143" spans="2:65" s="13" customFormat="1">
      <c r="B1143" s="208"/>
      <c r="D1143" s="196" t="s">
        <v>163</v>
      </c>
      <c r="E1143" s="209" t="s">
        <v>5</v>
      </c>
      <c r="F1143" s="210" t="s">
        <v>1706</v>
      </c>
      <c r="H1143" s="211">
        <v>171.6</v>
      </c>
      <c r="I1143" s="212"/>
      <c r="L1143" s="208"/>
      <c r="M1143" s="213"/>
      <c r="N1143" s="214"/>
      <c r="O1143" s="214"/>
      <c r="P1143" s="214"/>
      <c r="Q1143" s="214"/>
      <c r="R1143" s="214"/>
      <c r="S1143" s="214"/>
      <c r="T1143" s="215"/>
      <c r="AT1143" s="209" t="s">
        <v>163</v>
      </c>
      <c r="AU1143" s="209" t="s">
        <v>89</v>
      </c>
      <c r="AV1143" s="13" t="s">
        <v>89</v>
      </c>
      <c r="AW1143" s="13" t="s">
        <v>42</v>
      </c>
      <c r="AX1143" s="13" t="s">
        <v>82</v>
      </c>
      <c r="AY1143" s="209" t="s">
        <v>152</v>
      </c>
    </row>
    <row r="1144" spans="2:65" s="12" customFormat="1">
      <c r="B1144" s="200"/>
      <c r="D1144" s="196" t="s">
        <v>163</v>
      </c>
      <c r="E1144" s="201" t="s">
        <v>5</v>
      </c>
      <c r="F1144" s="202" t="s">
        <v>1707</v>
      </c>
      <c r="H1144" s="203" t="s">
        <v>5</v>
      </c>
      <c r="I1144" s="204"/>
      <c r="L1144" s="200"/>
      <c r="M1144" s="205"/>
      <c r="N1144" s="206"/>
      <c r="O1144" s="206"/>
      <c r="P1144" s="206"/>
      <c r="Q1144" s="206"/>
      <c r="R1144" s="206"/>
      <c r="S1144" s="206"/>
      <c r="T1144" s="207"/>
      <c r="AT1144" s="203" t="s">
        <v>163</v>
      </c>
      <c r="AU1144" s="203" t="s">
        <v>89</v>
      </c>
      <c r="AV1144" s="12" t="s">
        <v>45</v>
      </c>
      <c r="AW1144" s="12" t="s">
        <v>42</v>
      </c>
      <c r="AX1144" s="12" t="s">
        <v>82</v>
      </c>
      <c r="AY1144" s="203" t="s">
        <v>152</v>
      </c>
    </row>
    <row r="1145" spans="2:65" s="13" customFormat="1">
      <c r="B1145" s="208"/>
      <c r="D1145" s="196" t="s">
        <v>163</v>
      </c>
      <c r="E1145" s="209" t="s">
        <v>5</v>
      </c>
      <c r="F1145" s="210" t="s">
        <v>1708</v>
      </c>
      <c r="H1145" s="211">
        <v>27.103999999999999</v>
      </c>
      <c r="I1145" s="212"/>
      <c r="L1145" s="208"/>
      <c r="M1145" s="213"/>
      <c r="N1145" s="214"/>
      <c r="O1145" s="214"/>
      <c r="P1145" s="214"/>
      <c r="Q1145" s="214"/>
      <c r="R1145" s="214"/>
      <c r="S1145" s="214"/>
      <c r="T1145" s="215"/>
      <c r="AT1145" s="209" t="s">
        <v>163</v>
      </c>
      <c r="AU1145" s="209" t="s">
        <v>89</v>
      </c>
      <c r="AV1145" s="13" t="s">
        <v>89</v>
      </c>
      <c r="AW1145" s="13" t="s">
        <v>42</v>
      </c>
      <c r="AX1145" s="13" t="s">
        <v>82</v>
      </c>
      <c r="AY1145" s="209" t="s">
        <v>152</v>
      </c>
    </row>
    <row r="1146" spans="2:65" s="14" customFormat="1">
      <c r="B1146" s="216"/>
      <c r="D1146" s="196" t="s">
        <v>163</v>
      </c>
      <c r="E1146" s="217" t="s">
        <v>5</v>
      </c>
      <c r="F1146" s="218" t="s">
        <v>373</v>
      </c>
      <c r="H1146" s="219">
        <v>1280.162</v>
      </c>
      <c r="I1146" s="220"/>
      <c r="L1146" s="216"/>
      <c r="M1146" s="221"/>
      <c r="N1146" s="222"/>
      <c r="O1146" s="222"/>
      <c r="P1146" s="222"/>
      <c r="Q1146" s="222"/>
      <c r="R1146" s="222"/>
      <c r="S1146" s="222"/>
      <c r="T1146" s="223"/>
      <c r="AT1146" s="217" t="s">
        <v>163</v>
      </c>
      <c r="AU1146" s="217" t="s">
        <v>89</v>
      </c>
      <c r="AV1146" s="14" t="s">
        <v>169</v>
      </c>
      <c r="AW1146" s="14" t="s">
        <v>42</v>
      </c>
      <c r="AX1146" s="14" t="s">
        <v>82</v>
      </c>
      <c r="AY1146" s="217" t="s">
        <v>152</v>
      </c>
    </row>
    <row r="1147" spans="2:65" s="12" customFormat="1">
      <c r="B1147" s="200"/>
      <c r="D1147" s="196" t="s">
        <v>163</v>
      </c>
      <c r="E1147" s="201" t="s">
        <v>5</v>
      </c>
      <c r="F1147" s="202" t="s">
        <v>1709</v>
      </c>
      <c r="H1147" s="203" t="s">
        <v>5</v>
      </c>
      <c r="I1147" s="204"/>
      <c r="L1147" s="200"/>
      <c r="M1147" s="205"/>
      <c r="N1147" s="206"/>
      <c r="O1147" s="206"/>
      <c r="P1147" s="206"/>
      <c r="Q1147" s="206"/>
      <c r="R1147" s="206"/>
      <c r="S1147" s="206"/>
      <c r="T1147" s="207"/>
      <c r="AT1147" s="203" t="s">
        <v>163</v>
      </c>
      <c r="AU1147" s="203" t="s">
        <v>89</v>
      </c>
      <c r="AV1147" s="12" t="s">
        <v>45</v>
      </c>
      <c r="AW1147" s="12" t="s">
        <v>42</v>
      </c>
      <c r="AX1147" s="12" t="s">
        <v>82</v>
      </c>
      <c r="AY1147" s="203" t="s">
        <v>152</v>
      </c>
    </row>
    <row r="1148" spans="2:65" s="13" customFormat="1">
      <c r="B1148" s="208"/>
      <c r="D1148" s="196" t="s">
        <v>163</v>
      </c>
      <c r="E1148" s="209" t="s">
        <v>5</v>
      </c>
      <c r="F1148" s="210" t="s">
        <v>1710</v>
      </c>
      <c r="H1148" s="211">
        <v>192.024</v>
      </c>
      <c r="I1148" s="212"/>
      <c r="L1148" s="208"/>
      <c r="M1148" s="213"/>
      <c r="N1148" s="214"/>
      <c r="O1148" s="214"/>
      <c r="P1148" s="214"/>
      <c r="Q1148" s="214"/>
      <c r="R1148" s="214"/>
      <c r="S1148" s="214"/>
      <c r="T1148" s="215"/>
      <c r="AT1148" s="209" t="s">
        <v>163</v>
      </c>
      <c r="AU1148" s="209" t="s">
        <v>89</v>
      </c>
      <c r="AV1148" s="13" t="s">
        <v>89</v>
      </c>
      <c r="AW1148" s="13" t="s">
        <v>42</v>
      </c>
      <c r="AX1148" s="13" t="s">
        <v>82</v>
      </c>
      <c r="AY1148" s="209" t="s">
        <v>152</v>
      </c>
    </row>
    <row r="1149" spans="2:65" s="14" customFormat="1">
      <c r="B1149" s="216"/>
      <c r="D1149" s="196" t="s">
        <v>163</v>
      </c>
      <c r="E1149" s="217" t="s">
        <v>5</v>
      </c>
      <c r="F1149" s="218" t="s">
        <v>373</v>
      </c>
      <c r="H1149" s="219">
        <v>192.024</v>
      </c>
      <c r="I1149" s="220"/>
      <c r="L1149" s="216"/>
      <c r="M1149" s="221"/>
      <c r="N1149" s="222"/>
      <c r="O1149" s="222"/>
      <c r="P1149" s="222"/>
      <c r="Q1149" s="222"/>
      <c r="R1149" s="222"/>
      <c r="S1149" s="222"/>
      <c r="T1149" s="223"/>
      <c r="AT1149" s="217" t="s">
        <v>163</v>
      </c>
      <c r="AU1149" s="217" t="s">
        <v>89</v>
      </c>
      <c r="AV1149" s="14" t="s">
        <v>169</v>
      </c>
      <c r="AW1149" s="14" t="s">
        <v>42</v>
      </c>
      <c r="AX1149" s="14" t="s">
        <v>82</v>
      </c>
      <c r="AY1149" s="217" t="s">
        <v>152</v>
      </c>
    </row>
    <row r="1150" spans="2:65" s="15" customFormat="1">
      <c r="B1150" s="224"/>
      <c r="D1150" s="225" t="s">
        <v>163</v>
      </c>
      <c r="E1150" s="226" t="s">
        <v>5</v>
      </c>
      <c r="F1150" s="227" t="s">
        <v>170</v>
      </c>
      <c r="H1150" s="228">
        <v>1472.1859999999999</v>
      </c>
      <c r="I1150" s="229"/>
      <c r="L1150" s="224"/>
      <c r="M1150" s="230"/>
      <c r="N1150" s="231"/>
      <c r="O1150" s="231"/>
      <c r="P1150" s="231"/>
      <c r="Q1150" s="231"/>
      <c r="R1150" s="231"/>
      <c r="S1150" s="231"/>
      <c r="T1150" s="232"/>
      <c r="AT1150" s="233" t="s">
        <v>163</v>
      </c>
      <c r="AU1150" s="233" t="s">
        <v>89</v>
      </c>
      <c r="AV1150" s="15" t="s">
        <v>159</v>
      </c>
      <c r="AW1150" s="15" t="s">
        <v>42</v>
      </c>
      <c r="AX1150" s="15" t="s">
        <v>45</v>
      </c>
      <c r="AY1150" s="233" t="s">
        <v>152</v>
      </c>
    </row>
    <row r="1151" spans="2:65" s="1" customFormat="1" ht="44.25" customHeight="1">
      <c r="B1151" s="183"/>
      <c r="C1151" s="184" t="s">
        <v>741</v>
      </c>
      <c r="D1151" s="184" t="s">
        <v>154</v>
      </c>
      <c r="E1151" s="185" t="s">
        <v>681</v>
      </c>
      <c r="F1151" s="186" t="s">
        <v>682</v>
      </c>
      <c r="G1151" s="187" t="s">
        <v>193</v>
      </c>
      <c r="H1151" s="188">
        <v>18.535</v>
      </c>
      <c r="I1151" s="189"/>
      <c r="J1151" s="190">
        <f>ROUND(I1151*H1151,2)</f>
        <v>0</v>
      </c>
      <c r="K1151" s="186" t="s">
        <v>158</v>
      </c>
      <c r="L1151" s="43"/>
      <c r="M1151" s="191" t="s">
        <v>5</v>
      </c>
      <c r="N1151" s="192" t="s">
        <v>53</v>
      </c>
      <c r="O1151" s="44"/>
      <c r="P1151" s="193">
        <f>O1151*H1151</f>
        <v>0</v>
      </c>
      <c r="Q1151" s="193">
        <v>0</v>
      </c>
      <c r="R1151" s="193">
        <f>Q1151*H1151</f>
        <v>0</v>
      </c>
      <c r="S1151" s="193">
        <v>0</v>
      </c>
      <c r="T1151" s="194">
        <f>S1151*H1151</f>
        <v>0</v>
      </c>
      <c r="AR1151" s="25" t="s">
        <v>259</v>
      </c>
      <c r="AT1151" s="25" t="s">
        <v>154</v>
      </c>
      <c r="AU1151" s="25" t="s">
        <v>89</v>
      </c>
      <c r="AY1151" s="25" t="s">
        <v>152</v>
      </c>
      <c r="BE1151" s="195">
        <f>IF(N1151="základní",J1151,0)</f>
        <v>0</v>
      </c>
      <c r="BF1151" s="195">
        <f>IF(N1151="snížená",J1151,0)</f>
        <v>0</v>
      </c>
      <c r="BG1151" s="195">
        <f>IF(N1151="zákl. přenesená",J1151,0)</f>
        <v>0</v>
      </c>
      <c r="BH1151" s="195">
        <f>IF(N1151="sníž. přenesená",J1151,0)</f>
        <v>0</v>
      </c>
      <c r="BI1151" s="195">
        <f>IF(N1151="nulová",J1151,0)</f>
        <v>0</v>
      </c>
      <c r="BJ1151" s="25" t="s">
        <v>45</v>
      </c>
      <c r="BK1151" s="195">
        <f>ROUND(I1151*H1151,2)</f>
        <v>0</v>
      </c>
      <c r="BL1151" s="25" t="s">
        <v>259</v>
      </c>
      <c r="BM1151" s="25" t="s">
        <v>2054</v>
      </c>
    </row>
    <row r="1152" spans="2:65" s="1" customFormat="1" ht="121.5">
      <c r="B1152" s="43"/>
      <c r="D1152" s="225" t="s">
        <v>161</v>
      </c>
      <c r="F1152" s="236" t="s">
        <v>684</v>
      </c>
      <c r="I1152" s="198"/>
      <c r="L1152" s="43"/>
      <c r="M1152" s="199"/>
      <c r="N1152" s="44"/>
      <c r="O1152" s="44"/>
      <c r="P1152" s="44"/>
      <c r="Q1152" s="44"/>
      <c r="R1152" s="44"/>
      <c r="S1152" s="44"/>
      <c r="T1152" s="72"/>
      <c r="AT1152" s="25" t="s">
        <v>161</v>
      </c>
      <c r="AU1152" s="25" t="s">
        <v>89</v>
      </c>
    </row>
    <row r="1153" spans="2:65" s="1" customFormat="1" ht="44.25" customHeight="1">
      <c r="B1153" s="183"/>
      <c r="C1153" s="184" t="s">
        <v>747</v>
      </c>
      <c r="D1153" s="184" t="s">
        <v>154</v>
      </c>
      <c r="E1153" s="185" t="s">
        <v>686</v>
      </c>
      <c r="F1153" s="186" t="s">
        <v>687</v>
      </c>
      <c r="G1153" s="187" t="s">
        <v>193</v>
      </c>
      <c r="H1153" s="188">
        <v>18.535</v>
      </c>
      <c r="I1153" s="189"/>
      <c r="J1153" s="190">
        <f>ROUND(I1153*H1153,2)</f>
        <v>0</v>
      </c>
      <c r="K1153" s="186" t="s">
        <v>158</v>
      </c>
      <c r="L1153" s="43"/>
      <c r="M1153" s="191" t="s">
        <v>5</v>
      </c>
      <c r="N1153" s="192" t="s">
        <v>53</v>
      </c>
      <c r="O1153" s="44"/>
      <c r="P1153" s="193">
        <f>O1153*H1153</f>
        <v>0</v>
      </c>
      <c r="Q1153" s="193">
        <v>0</v>
      </c>
      <c r="R1153" s="193">
        <f>Q1153*H1153</f>
        <v>0</v>
      </c>
      <c r="S1153" s="193">
        <v>0</v>
      </c>
      <c r="T1153" s="194">
        <f>S1153*H1153</f>
        <v>0</v>
      </c>
      <c r="AR1153" s="25" t="s">
        <v>259</v>
      </c>
      <c r="AT1153" s="25" t="s">
        <v>154</v>
      </c>
      <c r="AU1153" s="25" t="s">
        <v>89</v>
      </c>
      <c r="AY1153" s="25" t="s">
        <v>152</v>
      </c>
      <c r="BE1153" s="195">
        <f>IF(N1153="základní",J1153,0)</f>
        <v>0</v>
      </c>
      <c r="BF1153" s="195">
        <f>IF(N1153="snížená",J1153,0)</f>
        <v>0</v>
      </c>
      <c r="BG1153" s="195">
        <f>IF(N1153="zákl. přenesená",J1153,0)</f>
        <v>0</v>
      </c>
      <c r="BH1153" s="195">
        <f>IF(N1153="sníž. přenesená",J1153,0)</f>
        <v>0</v>
      </c>
      <c r="BI1153" s="195">
        <f>IF(N1153="nulová",J1153,0)</f>
        <v>0</v>
      </c>
      <c r="BJ1153" s="25" t="s">
        <v>45</v>
      </c>
      <c r="BK1153" s="195">
        <f>ROUND(I1153*H1153,2)</f>
        <v>0</v>
      </c>
      <c r="BL1153" s="25" t="s">
        <v>259</v>
      </c>
      <c r="BM1153" s="25" t="s">
        <v>2055</v>
      </c>
    </row>
    <row r="1154" spans="2:65" s="1" customFormat="1" ht="121.5">
      <c r="B1154" s="43"/>
      <c r="D1154" s="225" t="s">
        <v>161</v>
      </c>
      <c r="F1154" s="236" t="s">
        <v>684</v>
      </c>
      <c r="I1154" s="198"/>
      <c r="L1154" s="43"/>
      <c r="M1154" s="199"/>
      <c r="N1154" s="44"/>
      <c r="O1154" s="44"/>
      <c r="P1154" s="44"/>
      <c r="Q1154" s="44"/>
      <c r="R1154" s="44"/>
      <c r="S1154" s="44"/>
      <c r="T1154" s="72"/>
      <c r="AT1154" s="25" t="s">
        <v>161</v>
      </c>
      <c r="AU1154" s="25" t="s">
        <v>89</v>
      </c>
    </row>
    <row r="1155" spans="2:65" s="1" customFormat="1" ht="44.25" customHeight="1">
      <c r="B1155" s="183"/>
      <c r="C1155" s="184" t="s">
        <v>752</v>
      </c>
      <c r="D1155" s="184" t="s">
        <v>154</v>
      </c>
      <c r="E1155" s="185" t="s">
        <v>690</v>
      </c>
      <c r="F1155" s="186" t="s">
        <v>691</v>
      </c>
      <c r="G1155" s="187" t="s">
        <v>193</v>
      </c>
      <c r="H1155" s="188">
        <v>18.535</v>
      </c>
      <c r="I1155" s="189"/>
      <c r="J1155" s="190">
        <f>ROUND(I1155*H1155,2)</f>
        <v>0</v>
      </c>
      <c r="K1155" s="186" t="s">
        <v>158</v>
      </c>
      <c r="L1155" s="43"/>
      <c r="M1155" s="191" t="s">
        <v>5</v>
      </c>
      <c r="N1155" s="192" t="s">
        <v>53</v>
      </c>
      <c r="O1155" s="44"/>
      <c r="P1155" s="193">
        <f>O1155*H1155</f>
        <v>0</v>
      </c>
      <c r="Q1155" s="193">
        <v>0</v>
      </c>
      <c r="R1155" s="193">
        <f>Q1155*H1155</f>
        <v>0</v>
      </c>
      <c r="S1155" s="193">
        <v>0</v>
      </c>
      <c r="T1155" s="194">
        <f>S1155*H1155</f>
        <v>0</v>
      </c>
      <c r="AR1155" s="25" t="s">
        <v>259</v>
      </c>
      <c r="AT1155" s="25" t="s">
        <v>154</v>
      </c>
      <c r="AU1155" s="25" t="s">
        <v>89</v>
      </c>
      <c r="AY1155" s="25" t="s">
        <v>152</v>
      </c>
      <c r="BE1155" s="195">
        <f>IF(N1155="základní",J1155,0)</f>
        <v>0</v>
      </c>
      <c r="BF1155" s="195">
        <f>IF(N1155="snížená",J1155,0)</f>
        <v>0</v>
      </c>
      <c r="BG1155" s="195">
        <f>IF(N1155="zákl. přenesená",J1155,0)</f>
        <v>0</v>
      </c>
      <c r="BH1155" s="195">
        <f>IF(N1155="sníž. přenesená",J1155,0)</f>
        <v>0</v>
      </c>
      <c r="BI1155" s="195">
        <f>IF(N1155="nulová",J1155,0)</f>
        <v>0</v>
      </c>
      <c r="BJ1155" s="25" t="s">
        <v>45</v>
      </c>
      <c r="BK1155" s="195">
        <f>ROUND(I1155*H1155,2)</f>
        <v>0</v>
      </c>
      <c r="BL1155" s="25" t="s">
        <v>259</v>
      </c>
      <c r="BM1155" s="25" t="s">
        <v>2056</v>
      </c>
    </row>
    <row r="1156" spans="2:65" s="1" customFormat="1" ht="121.5">
      <c r="B1156" s="43"/>
      <c r="D1156" s="196" t="s">
        <v>161</v>
      </c>
      <c r="F1156" s="197" t="s">
        <v>684</v>
      </c>
      <c r="I1156" s="198"/>
      <c r="L1156" s="43"/>
      <c r="M1156" s="199"/>
      <c r="N1156" s="44"/>
      <c r="O1156" s="44"/>
      <c r="P1156" s="44"/>
      <c r="Q1156" s="44"/>
      <c r="R1156" s="44"/>
      <c r="S1156" s="44"/>
      <c r="T1156" s="72"/>
      <c r="AT1156" s="25" t="s">
        <v>161</v>
      </c>
      <c r="AU1156" s="25" t="s">
        <v>89</v>
      </c>
    </row>
    <row r="1157" spans="2:65" s="11" customFormat="1" ht="29.85" customHeight="1">
      <c r="B1157" s="169"/>
      <c r="D1157" s="180" t="s">
        <v>81</v>
      </c>
      <c r="E1157" s="181" t="s">
        <v>2057</v>
      </c>
      <c r="F1157" s="181" t="s">
        <v>2058</v>
      </c>
      <c r="I1157" s="172"/>
      <c r="J1157" s="182">
        <f>BK1157</f>
        <v>0</v>
      </c>
      <c r="L1157" s="169"/>
      <c r="M1157" s="174"/>
      <c r="N1157" s="175"/>
      <c r="O1157" s="175"/>
      <c r="P1157" s="176">
        <f>SUM(P1158:P1201)</f>
        <v>0</v>
      </c>
      <c r="Q1157" s="175"/>
      <c r="R1157" s="176">
        <f>SUM(R1158:R1201)</f>
        <v>3.5393183999999995</v>
      </c>
      <c r="S1157" s="175"/>
      <c r="T1157" s="177">
        <f>SUM(T1158:T1201)</f>
        <v>5.112873500000001</v>
      </c>
      <c r="AR1157" s="170" t="s">
        <v>89</v>
      </c>
      <c r="AT1157" s="178" t="s">
        <v>81</v>
      </c>
      <c r="AU1157" s="178" t="s">
        <v>45</v>
      </c>
      <c r="AY1157" s="170" t="s">
        <v>152</v>
      </c>
      <c r="BK1157" s="179">
        <f>SUM(BK1158:BK1201)</f>
        <v>0</v>
      </c>
    </row>
    <row r="1158" spans="2:65" s="1" customFormat="1" ht="44.25" customHeight="1">
      <c r="B1158" s="183"/>
      <c r="C1158" s="184" t="s">
        <v>756</v>
      </c>
      <c r="D1158" s="184" t="s">
        <v>154</v>
      </c>
      <c r="E1158" s="185" t="s">
        <v>2059</v>
      </c>
      <c r="F1158" s="186" t="s">
        <v>2060</v>
      </c>
      <c r="G1158" s="187" t="s">
        <v>247</v>
      </c>
      <c r="H1158" s="188">
        <v>2574.65</v>
      </c>
      <c r="I1158" s="189"/>
      <c r="J1158" s="190">
        <f>ROUND(I1158*H1158,2)</f>
        <v>0</v>
      </c>
      <c r="K1158" s="186" t="s">
        <v>158</v>
      </c>
      <c r="L1158" s="43"/>
      <c r="M1158" s="191" t="s">
        <v>5</v>
      </c>
      <c r="N1158" s="192" t="s">
        <v>53</v>
      </c>
      <c r="O1158" s="44"/>
      <c r="P1158" s="193">
        <f>O1158*H1158</f>
        <v>0</v>
      </c>
      <c r="Q1158" s="193">
        <v>0</v>
      </c>
      <c r="R1158" s="193">
        <f>Q1158*H1158</f>
        <v>0</v>
      </c>
      <c r="S1158" s="193">
        <v>1.75E-3</v>
      </c>
      <c r="T1158" s="194">
        <f>S1158*H1158</f>
        <v>4.5056375000000006</v>
      </c>
      <c r="AR1158" s="25" t="s">
        <v>259</v>
      </c>
      <c r="AT1158" s="25" t="s">
        <v>154</v>
      </c>
      <c r="AU1158" s="25" t="s">
        <v>89</v>
      </c>
      <c r="AY1158" s="25" t="s">
        <v>152</v>
      </c>
      <c r="BE1158" s="195">
        <f>IF(N1158="základní",J1158,0)</f>
        <v>0</v>
      </c>
      <c r="BF1158" s="195">
        <f>IF(N1158="snížená",J1158,0)</f>
        <v>0</v>
      </c>
      <c r="BG1158" s="195">
        <f>IF(N1158="zákl. přenesená",J1158,0)</f>
        <v>0</v>
      </c>
      <c r="BH1158" s="195">
        <f>IF(N1158="sníž. přenesená",J1158,0)</f>
        <v>0</v>
      </c>
      <c r="BI1158" s="195">
        <f>IF(N1158="nulová",J1158,0)</f>
        <v>0</v>
      </c>
      <c r="BJ1158" s="25" t="s">
        <v>45</v>
      </c>
      <c r="BK1158" s="195">
        <f>ROUND(I1158*H1158,2)</f>
        <v>0</v>
      </c>
      <c r="BL1158" s="25" t="s">
        <v>259</v>
      </c>
      <c r="BM1158" s="25" t="s">
        <v>2061</v>
      </c>
    </row>
    <row r="1159" spans="2:65" s="1" customFormat="1" ht="67.5">
      <c r="B1159" s="43"/>
      <c r="D1159" s="196" t="s">
        <v>161</v>
      </c>
      <c r="F1159" s="197" t="s">
        <v>2062</v>
      </c>
      <c r="I1159" s="198"/>
      <c r="L1159" s="43"/>
      <c r="M1159" s="199"/>
      <c r="N1159" s="44"/>
      <c r="O1159" s="44"/>
      <c r="P1159" s="44"/>
      <c r="Q1159" s="44"/>
      <c r="R1159" s="44"/>
      <c r="S1159" s="44"/>
      <c r="T1159" s="72"/>
      <c r="AT1159" s="25" t="s">
        <v>161</v>
      </c>
      <c r="AU1159" s="25" t="s">
        <v>89</v>
      </c>
    </row>
    <row r="1160" spans="2:65" s="12" customFormat="1">
      <c r="B1160" s="200"/>
      <c r="D1160" s="196" t="s">
        <v>163</v>
      </c>
      <c r="E1160" s="201" t="s">
        <v>5</v>
      </c>
      <c r="F1160" s="202" t="s">
        <v>540</v>
      </c>
      <c r="H1160" s="203" t="s">
        <v>5</v>
      </c>
      <c r="I1160" s="204"/>
      <c r="L1160" s="200"/>
      <c r="M1160" s="205"/>
      <c r="N1160" s="206"/>
      <c r="O1160" s="206"/>
      <c r="P1160" s="206"/>
      <c r="Q1160" s="206"/>
      <c r="R1160" s="206"/>
      <c r="S1160" s="206"/>
      <c r="T1160" s="207"/>
      <c r="AT1160" s="203" t="s">
        <v>163</v>
      </c>
      <c r="AU1160" s="203" t="s">
        <v>89</v>
      </c>
      <c r="AV1160" s="12" t="s">
        <v>45</v>
      </c>
      <c r="AW1160" s="12" t="s">
        <v>42</v>
      </c>
      <c r="AX1160" s="12" t="s">
        <v>82</v>
      </c>
      <c r="AY1160" s="203" t="s">
        <v>152</v>
      </c>
    </row>
    <row r="1161" spans="2:65" s="13" customFormat="1">
      <c r="B1161" s="208"/>
      <c r="D1161" s="196" t="s">
        <v>163</v>
      </c>
      <c r="E1161" s="209" t="s">
        <v>5</v>
      </c>
      <c r="F1161" s="210" t="s">
        <v>1774</v>
      </c>
      <c r="H1161" s="211">
        <v>66.88</v>
      </c>
      <c r="I1161" s="212"/>
      <c r="L1161" s="208"/>
      <c r="M1161" s="213"/>
      <c r="N1161" s="214"/>
      <c r="O1161" s="214"/>
      <c r="P1161" s="214"/>
      <c r="Q1161" s="214"/>
      <c r="R1161" s="214"/>
      <c r="S1161" s="214"/>
      <c r="T1161" s="215"/>
      <c r="AT1161" s="209" t="s">
        <v>163</v>
      </c>
      <c r="AU1161" s="209" t="s">
        <v>89</v>
      </c>
      <c r="AV1161" s="13" t="s">
        <v>89</v>
      </c>
      <c r="AW1161" s="13" t="s">
        <v>42</v>
      </c>
      <c r="AX1161" s="13" t="s">
        <v>82</v>
      </c>
      <c r="AY1161" s="209" t="s">
        <v>152</v>
      </c>
    </row>
    <row r="1162" spans="2:65" s="13" customFormat="1">
      <c r="B1162" s="208"/>
      <c r="D1162" s="196" t="s">
        <v>163</v>
      </c>
      <c r="E1162" s="209" t="s">
        <v>5</v>
      </c>
      <c r="F1162" s="210" t="s">
        <v>1775</v>
      </c>
      <c r="H1162" s="211">
        <v>11.88</v>
      </c>
      <c r="I1162" s="212"/>
      <c r="L1162" s="208"/>
      <c r="M1162" s="213"/>
      <c r="N1162" s="214"/>
      <c r="O1162" s="214"/>
      <c r="P1162" s="214"/>
      <c r="Q1162" s="214"/>
      <c r="R1162" s="214"/>
      <c r="S1162" s="214"/>
      <c r="T1162" s="215"/>
      <c r="AT1162" s="209" t="s">
        <v>163</v>
      </c>
      <c r="AU1162" s="209" t="s">
        <v>89</v>
      </c>
      <c r="AV1162" s="13" t="s">
        <v>89</v>
      </c>
      <c r="AW1162" s="13" t="s">
        <v>42</v>
      </c>
      <c r="AX1162" s="13" t="s">
        <v>82</v>
      </c>
      <c r="AY1162" s="209" t="s">
        <v>152</v>
      </c>
    </row>
    <row r="1163" spans="2:65" s="13" customFormat="1">
      <c r="B1163" s="208"/>
      <c r="D1163" s="196" t="s">
        <v>163</v>
      </c>
      <c r="E1163" s="209" t="s">
        <v>5</v>
      </c>
      <c r="F1163" s="210" t="s">
        <v>1776</v>
      </c>
      <c r="H1163" s="211">
        <v>7.9</v>
      </c>
      <c r="I1163" s="212"/>
      <c r="L1163" s="208"/>
      <c r="M1163" s="213"/>
      <c r="N1163" s="214"/>
      <c r="O1163" s="214"/>
      <c r="P1163" s="214"/>
      <c r="Q1163" s="214"/>
      <c r="R1163" s="214"/>
      <c r="S1163" s="214"/>
      <c r="T1163" s="215"/>
      <c r="AT1163" s="209" t="s">
        <v>163</v>
      </c>
      <c r="AU1163" s="209" t="s">
        <v>89</v>
      </c>
      <c r="AV1163" s="13" t="s">
        <v>89</v>
      </c>
      <c r="AW1163" s="13" t="s">
        <v>42</v>
      </c>
      <c r="AX1163" s="13" t="s">
        <v>82</v>
      </c>
      <c r="AY1163" s="209" t="s">
        <v>152</v>
      </c>
    </row>
    <row r="1164" spans="2:65" s="13" customFormat="1">
      <c r="B1164" s="208"/>
      <c r="D1164" s="196" t="s">
        <v>163</v>
      </c>
      <c r="E1164" s="209" t="s">
        <v>5</v>
      </c>
      <c r="F1164" s="210" t="s">
        <v>1777</v>
      </c>
      <c r="H1164" s="211">
        <v>7.9</v>
      </c>
      <c r="I1164" s="212"/>
      <c r="L1164" s="208"/>
      <c r="M1164" s="213"/>
      <c r="N1164" s="214"/>
      <c r="O1164" s="214"/>
      <c r="P1164" s="214"/>
      <c r="Q1164" s="214"/>
      <c r="R1164" s="214"/>
      <c r="S1164" s="214"/>
      <c r="T1164" s="215"/>
      <c r="AT1164" s="209" t="s">
        <v>163</v>
      </c>
      <c r="AU1164" s="209" t="s">
        <v>89</v>
      </c>
      <c r="AV1164" s="13" t="s">
        <v>89</v>
      </c>
      <c r="AW1164" s="13" t="s">
        <v>42</v>
      </c>
      <c r="AX1164" s="13" t="s">
        <v>82</v>
      </c>
      <c r="AY1164" s="209" t="s">
        <v>152</v>
      </c>
    </row>
    <row r="1165" spans="2:65" s="13" customFormat="1">
      <c r="B1165" s="208"/>
      <c r="D1165" s="196" t="s">
        <v>163</v>
      </c>
      <c r="E1165" s="209" t="s">
        <v>5</v>
      </c>
      <c r="F1165" s="210" t="s">
        <v>1778</v>
      </c>
      <c r="H1165" s="211">
        <v>12</v>
      </c>
      <c r="I1165" s="212"/>
      <c r="L1165" s="208"/>
      <c r="M1165" s="213"/>
      <c r="N1165" s="214"/>
      <c r="O1165" s="214"/>
      <c r="P1165" s="214"/>
      <c r="Q1165" s="214"/>
      <c r="R1165" s="214"/>
      <c r="S1165" s="214"/>
      <c r="T1165" s="215"/>
      <c r="AT1165" s="209" t="s">
        <v>163</v>
      </c>
      <c r="AU1165" s="209" t="s">
        <v>89</v>
      </c>
      <c r="AV1165" s="13" t="s">
        <v>89</v>
      </c>
      <c r="AW1165" s="13" t="s">
        <v>42</v>
      </c>
      <c r="AX1165" s="13" t="s">
        <v>82</v>
      </c>
      <c r="AY1165" s="209" t="s">
        <v>152</v>
      </c>
    </row>
    <row r="1166" spans="2:65" s="13" customFormat="1">
      <c r="B1166" s="208"/>
      <c r="D1166" s="196" t="s">
        <v>163</v>
      </c>
      <c r="E1166" s="209" t="s">
        <v>5</v>
      </c>
      <c r="F1166" s="210" t="s">
        <v>1779</v>
      </c>
      <c r="H1166" s="211">
        <v>12</v>
      </c>
      <c r="I1166" s="212"/>
      <c r="L1166" s="208"/>
      <c r="M1166" s="213"/>
      <c r="N1166" s="214"/>
      <c r="O1166" s="214"/>
      <c r="P1166" s="214"/>
      <c r="Q1166" s="214"/>
      <c r="R1166" s="214"/>
      <c r="S1166" s="214"/>
      <c r="T1166" s="215"/>
      <c r="AT1166" s="209" t="s">
        <v>163</v>
      </c>
      <c r="AU1166" s="209" t="s">
        <v>89</v>
      </c>
      <c r="AV1166" s="13" t="s">
        <v>89</v>
      </c>
      <c r="AW1166" s="13" t="s">
        <v>42</v>
      </c>
      <c r="AX1166" s="13" t="s">
        <v>82</v>
      </c>
      <c r="AY1166" s="209" t="s">
        <v>152</v>
      </c>
    </row>
    <row r="1167" spans="2:65" s="13" customFormat="1">
      <c r="B1167" s="208"/>
      <c r="D1167" s="196" t="s">
        <v>163</v>
      </c>
      <c r="E1167" s="209" t="s">
        <v>5</v>
      </c>
      <c r="F1167" s="210" t="s">
        <v>1780</v>
      </c>
      <c r="H1167" s="211">
        <v>7.9</v>
      </c>
      <c r="I1167" s="212"/>
      <c r="L1167" s="208"/>
      <c r="M1167" s="213"/>
      <c r="N1167" s="214"/>
      <c r="O1167" s="214"/>
      <c r="P1167" s="214"/>
      <c r="Q1167" s="214"/>
      <c r="R1167" s="214"/>
      <c r="S1167" s="214"/>
      <c r="T1167" s="215"/>
      <c r="AT1167" s="209" t="s">
        <v>163</v>
      </c>
      <c r="AU1167" s="209" t="s">
        <v>89</v>
      </c>
      <c r="AV1167" s="13" t="s">
        <v>89</v>
      </c>
      <c r="AW1167" s="13" t="s">
        <v>42</v>
      </c>
      <c r="AX1167" s="13" t="s">
        <v>82</v>
      </c>
      <c r="AY1167" s="209" t="s">
        <v>152</v>
      </c>
    </row>
    <row r="1168" spans="2:65" s="13" customFormat="1">
      <c r="B1168" s="208"/>
      <c r="D1168" s="196" t="s">
        <v>163</v>
      </c>
      <c r="E1168" s="209" t="s">
        <v>5</v>
      </c>
      <c r="F1168" s="210" t="s">
        <v>1781</v>
      </c>
      <c r="H1168" s="211">
        <v>7.9</v>
      </c>
      <c r="I1168" s="212"/>
      <c r="L1168" s="208"/>
      <c r="M1168" s="213"/>
      <c r="N1168" s="214"/>
      <c r="O1168" s="214"/>
      <c r="P1168" s="214"/>
      <c r="Q1168" s="214"/>
      <c r="R1168" s="214"/>
      <c r="S1168" s="214"/>
      <c r="T1168" s="215"/>
      <c r="AT1168" s="209" t="s">
        <v>163</v>
      </c>
      <c r="AU1168" s="209" t="s">
        <v>89</v>
      </c>
      <c r="AV1168" s="13" t="s">
        <v>89</v>
      </c>
      <c r="AW1168" s="13" t="s">
        <v>42</v>
      </c>
      <c r="AX1168" s="13" t="s">
        <v>82</v>
      </c>
      <c r="AY1168" s="209" t="s">
        <v>152</v>
      </c>
    </row>
    <row r="1169" spans="2:65" s="13" customFormat="1">
      <c r="B1169" s="208"/>
      <c r="D1169" s="196" t="s">
        <v>163</v>
      </c>
      <c r="E1169" s="209" t="s">
        <v>5</v>
      </c>
      <c r="F1169" s="210" t="s">
        <v>1782</v>
      </c>
      <c r="H1169" s="211">
        <v>12.64</v>
      </c>
      <c r="I1169" s="212"/>
      <c r="L1169" s="208"/>
      <c r="M1169" s="213"/>
      <c r="N1169" s="214"/>
      <c r="O1169" s="214"/>
      <c r="P1169" s="214"/>
      <c r="Q1169" s="214"/>
      <c r="R1169" s="214"/>
      <c r="S1169" s="214"/>
      <c r="T1169" s="215"/>
      <c r="AT1169" s="209" t="s">
        <v>163</v>
      </c>
      <c r="AU1169" s="209" t="s">
        <v>89</v>
      </c>
      <c r="AV1169" s="13" t="s">
        <v>89</v>
      </c>
      <c r="AW1169" s="13" t="s">
        <v>42</v>
      </c>
      <c r="AX1169" s="13" t="s">
        <v>82</v>
      </c>
      <c r="AY1169" s="209" t="s">
        <v>152</v>
      </c>
    </row>
    <row r="1170" spans="2:65" s="13" customFormat="1">
      <c r="B1170" s="208"/>
      <c r="D1170" s="196" t="s">
        <v>163</v>
      </c>
      <c r="E1170" s="209" t="s">
        <v>5</v>
      </c>
      <c r="F1170" s="210" t="s">
        <v>1783</v>
      </c>
      <c r="H1170" s="211">
        <v>8.39</v>
      </c>
      <c r="I1170" s="212"/>
      <c r="L1170" s="208"/>
      <c r="M1170" s="213"/>
      <c r="N1170" s="214"/>
      <c r="O1170" s="214"/>
      <c r="P1170" s="214"/>
      <c r="Q1170" s="214"/>
      <c r="R1170" s="214"/>
      <c r="S1170" s="214"/>
      <c r="T1170" s="215"/>
      <c r="AT1170" s="209" t="s">
        <v>163</v>
      </c>
      <c r="AU1170" s="209" t="s">
        <v>89</v>
      </c>
      <c r="AV1170" s="13" t="s">
        <v>89</v>
      </c>
      <c r="AW1170" s="13" t="s">
        <v>42</v>
      </c>
      <c r="AX1170" s="13" t="s">
        <v>82</v>
      </c>
      <c r="AY1170" s="209" t="s">
        <v>152</v>
      </c>
    </row>
    <row r="1171" spans="2:65" s="13" customFormat="1">
      <c r="B1171" s="208"/>
      <c r="D1171" s="196" t="s">
        <v>163</v>
      </c>
      <c r="E1171" s="209" t="s">
        <v>5</v>
      </c>
      <c r="F1171" s="210" t="s">
        <v>1784</v>
      </c>
      <c r="H1171" s="211">
        <v>8.3800000000000008</v>
      </c>
      <c r="I1171" s="212"/>
      <c r="L1171" s="208"/>
      <c r="M1171" s="213"/>
      <c r="N1171" s="214"/>
      <c r="O1171" s="214"/>
      <c r="P1171" s="214"/>
      <c r="Q1171" s="214"/>
      <c r="R1171" s="214"/>
      <c r="S1171" s="214"/>
      <c r="T1171" s="215"/>
      <c r="AT1171" s="209" t="s">
        <v>163</v>
      </c>
      <c r="AU1171" s="209" t="s">
        <v>89</v>
      </c>
      <c r="AV1171" s="13" t="s">
        <v>89</v>
      </c>
      <c r="AW1171" s="13" t="s">
        <v>42</v>
      </c>
      <c r="AX1171" s="13" t="s">
        <v>82</v>
      </c>
      <c r="AY1171" s="209" t="s">
        <v>152</v>
      </c>
    </row>
    <row r="1172" spans="2:65" s="13" customFormat="1">
      <c r="B1172" s="208"/>
      <c r="D1172" s="196" t="s">
        <v>163</v>
      </c>
      <c r="E1172" s="209" t="s">
        <v>5</v>
      </c>
      <c r="F1172" s="210" t="s">
        <v>1785</v>
      </c>
      <c r="H1172" s="211">
        <v>2.0699999999999998</v>
      </c>
      <c r="I1172" s="212"/>
      <c r="L1172" s="208"/>
      <c r="M1172" s="213"/>
      <c r="N1172" s="214"/>
      <c r="O1172" s="214"/>
      <c r="P1172" s="214"/>
      <c r="Q1172" s="214"/>
      <c r="R1172" s="214"/>
      <c r="S1172" s="214"/>
      <c r="T1172" s="215"/>
      <c r="AT1172" s="209" t="s">
        <v>163</v>
      </c>
      <c r="AU1172" s="209" t="s">
        <v>89</v>
      </c>
      <c r="AV1172" s="13" t="s">
        <v>89</v>
      </c>
      <c r="AW1172" s="13" t="s">
        <v>42</v>
      </c>
      <c r="AX1172" s="13" t="s">
        <v>82</v>
      </c>
      <c r="AY1172" s="209" t="s">
        <v>152</v>
      </c>
    </row>
    <row r="1173" spans="2:65" s="13" customFormat="1">
      <c r="B1173" s="208"/>
      <c r="D1173" s="196" t="s">
        <v>163</v>
      </c>
      <c r="E1173" s="209" t="s">
        <v>5</v>
      </c>
      <c r="F1173" s="210" t="s">
        <v>1786</v>
      </c>
      <c r="H1173" s="211">
        <v>4.32</v>
      </c>
      <c r="I1173" s="212"/>
      <c r="L1173" s="208"/>
      <c r="M1173" s="213"/>
      <c r="N1173" s="214"/>
      <c r="O1173" s="214"/>
      <c r="P1173" s="214"/>
      <c r="Q1173" s="214"/>
      <c r="R1173" s="214"/>
      <c r="S1173" s="214"/>
      <c r="T1173" s="215"/>
      <c r="AT1173" s="209" t="s">
        <v>163</v>
      </c>
      <c r="AU1173" s="209" t="s">
        <v>89</v>
      </c>
      <c r="AV1173" s="13" t="s">
        <v>89</v>
      </c>
      <c r="AW1173" s="13" t="s">
        <v>42</v>
      </c>
      <c r="AX1173" s="13" t="s">
        <v>82</v>
      </c>
      <c r="AY1173" s="209" t="s">
        <v>152</v>
      </c>
    </row>
    <row r="1174" spans="2:65" s="13" customFormat="1">
      <c r="B1174" s="208"/>
      <c r="D1174" s="196" t="s">
        <v>163</v>
      </c>
      <c r="E1174" s="209" t="s">
        <v>5</v>
      </c>
      <c r="F1174" s="210" t="s">
        <v>1787</v>
      </c>
      <c r="H1174" s="211">
        <v>5.03</v>
      </c>
      <c r="I1174" s="212"/>
      <c r="L1174" s="208"/>
      <c r="M1174" s="213"/>
      <c r="N1174" s="214"/>
      <c r="O1174" s="214"/>
      <c r="P1174" s="214"/>
      <c r="Q1174" s="214"/>
      <c r="R1174" s="214"/>
      <c r="S1174" s="214"/>
      <c r="T1174" s="215"/>
      <c r="AT1174" s="209" t="s">
        <v>163</v>
      </c>
      <c r="AU1174" s="209" t="s">
        <v>89</v>
      </c>
      <c r="AV1174" s="13" t="s">
        <v>89</v>
      </c>
      <c r="AW1174" s="13" t="s">
        <v>42</v>
      </c>
      <c r="AX1174" s="13" t="s">
        <v>82</v>
      </c>
      <c r="AY1174" s="209" t="s">
        <v>152</v>
      </c>
    </row>
    <row r="1175" spans="2:65" s="13" customFormat="1">
      <c r="B1175" s="208"/>
      <c r="D1175" s="196" t="s">
        <v>163</v>
      </c>
      <c r="E1175" s="209" t="s">
        <v>5</v>
      </c>
      <c r="F1175" s="210" t="s">
        <v>1788</v>
      </c>
      <c r="H1175" s="211">
        <v>5.03</v>
      </c>
      <c r="I1175" s="212"/>
      <c r="L1175" s="208"/>
      <c r="M1175" s="213"/>
      <c r="N1175" s="214"/>
      <c r="O1175" s="214"/>
      <c r="P1175" s="214"/>
      <c r="Q1175" s="214"/>
      <c r="R1175" s="214"/>
      <c r="S1175" s="214"/>
      <c r="T1175" s="215"/>
      <c r="AT1175" s="209" t="s">
        <v>163</v>
      </c>
      <c r="AU1175" s="209" t="s">
        <v>89</v>
      </c>
      <c r="AV1175" s="13" t="s">
        <v>89</v>
      </c>
      <c r="AW1175" s="13" t="s">
        <v>42</v>
      </c>
      <c r="AX1175" s="13" t="s">
        <v>82</v>
      </c>
      <c r="AY1175" s="209" t="s">
        <v>152</v>
      </c>
    </row>
    <row r="1176" spans="2:65" s="13" customFormat="1">
      <c r="B1176" s="208"/>
      <c r="D1176" s="196" t="s">
        <v>163</v>
      </c>
      <c r="E1176" s="209" t="s">
        <v>5</v>
      </c>
      <c r="F1176" s="210" t="s">
        <v>1789</v>
      </c>
      <c r="H1176" s="211">
        <v>233.94</v>
      </c>
      <c r="I1176" s="212"/>
      <c r="L1176" s="208"/>
      <c r="M1176" s="213"/>
      <c r="N1176" s="214"/>
      <c r="O1176" s="214"/>
      <c r="P1176" s="214"/>
      <c r="Q1176" s="214"/>
      <c r="R1176" s="214"/>
      <c r="S1176" s="214"/>
      <c r="T1176" s="215"/>
      <c r="AT1176" s="209" t="s">
        <v>163</v>
      </c>
      <c r="AU1176" s="209" t="s">
        <v>89</v>
      </c>
      <c r="AV1176" s="13" t="s">
        <v>89</v>
      </c>
      <c r="AW1176" s="13" t="s">
        <v>42</v>
      </c>
      <c r="AX1176" s="13" t="s">
        <v>82</v>
      </c>
      <c r="AY1176" s="209" t="s">
        <v>152</v>
      </c>
    </row>
    <row r="1177" spans="2:65" s="13" customFormat="1">
      <c r="B1177" s="208"/>
      <c r="D1177" s="196" t="s">
        <v>163</v>
      </c>
      <c r="E1177" s="209" t="s">
        <v>5</v>
      </c>
      <c r="F1177" s="210" t="s">
        <v>1790</v>
      </c>
      <c r="H1177" s="211">
        <v>1445.8</v>
      </c>
      <c r="I1177" s="212"/>
      <c r="L1177" s="208"/>
      <c r="M1177" s="213"/>
      <c r="N1177" s="214"/>
      <c r="O1177" s="214"/>
      <c r="P1177" s="214"/>
      <c r="Q1177" s="214"/>
      <c r="R1177" s="214"/>
      <c r="S1177" s="214"/>
      <c r="T1177" s="215"/>
      <c r="AT1177" s="209" t="s">
        <v>163</v>
      </c>
      <c r="AU1177" s="209" t="s">
        <v>89</v>
      </c>
      <c r="AV1177" s="13" t="s">
        <v>89</v>
      </c>
      <c r="AW1177" s="13" t="s">
        <v>42</v>
      </c>
      <c r="AX1177" s="13" t="s">
        <v>82</v>
      </c>
      <c r="AY1177" s="209" t="s">
        <v>152</v>
      </c>
    </row>
    <row r="1178" spans="2:65" s="13" customFormat="1">
      <c r="B1178" s="208"/>
      <c r="D1178" s="196" t="s">
        <v>163</v>
      </c>
      <c r="E1178" s="209" t="s">
        <v>5</v>
      </c>
      <c r="F1178" s="210" t="s">
        <v>1791</v>
      </c>
      <c r="H1178" s="211">
        <v>701.19</v>
      </c>
      <c r="I1178" s="212"/>
      <c r="L1178" s="208"/>
      <c r="M1178" s="213"/>
      <c r="N1178" s="214"/>
      <c r="O1178" s="214"/>
      <c r="P1178" s="214"/>
      <c r="Q1178" s="214"/>
      <c r="R1178" s="214"/>
      <c r="S1178" s="214"/>
      <c r="T1178" s="215"/>
      <c r="AT1178" s="209" t="s">
        <v>163</v>
      </c>
      <c r="AU1178" s="209" t="s">
        <v>89</v>
      </c>
      <c r="AV1178" s="13" t="s">
        <v>89</v>
      </c>
      <c r="AW1178" s="13" t="s">
        <v>42</v>
      </c>
      <c r="AX1178" s="13" t="s">
        <v>82</v>
      </c>
      <c r="AY1178" s="209" t="s">
        <v>152</v>
      </c>
    </row>
    <row r="1179" spans="2:65" s="13" customFormat="1">
      <c r="B1179" s="208"/>
      <c r="D1179" s="196" t="s">
        <v>163</v>
      </c>
      <c r="E1179" s="209" t="s">
        <v>5</v>
      </c>
      <c r="F1179" s="210" t="s">
        <v>1792</v>
      </c>
      <c r="H1179" s="211">
        <v>6.3</v>
      </c>
      <c r="I1179" s="212"/>
      <c r="L1179" s="208"/>
      <c r="M1179" s="213"/>
      <c r="N1179" s="214"/>
      <c r="O1179" s="214"/>
      <c r="P1179" s="214"/>
      <c r="Q1179" s="214"/>
      <c r="R1179" s="214"/>
      <c r="S1179" s="214"/>
      <c r="T1179" s="215"/>
      <c r="AT1179" s="209" t="s">
        <v>163</v>
      </c>
      <c r="AU1179" s="209" t="s">
        <v>89</v>
      </c>
      <c r="AV1179" s="13" t="s">
        <v>89</v>
      </c>
      <c r="AW1179" s="13" t="s">
        <v>42</v>
      </c>
      <c r="AX1179" s="13" t="s">
        <v>82</v>
      </c>
      <c r="AY1179" s="209" t="s">
        <v>152</v>
      </c>
    </row>
    <row r="1180" spans="2:65" s="13" customFormat="1">
      <c r="B1180" s="208"/>
      <c r="D1180" s="196" t="s">
        <v>163</v>
      </c>
      <c r="E1180" s="209" t="s">
        <v>5</v>
      </c>
      <c r="F1180" s="210" t="s">
        <v>1793</v>
      </c>
      <c r="H1180" s="211">
        <v>7.2</v>
      </c>
      <c r="I1180" s="212"/>
      <c r="L1180" s="208"/>
      <c r="M1180" s="213"/>
      <c r="N1180" s="214"/>
      <c r="O1180" s="214"/>
      <c r="P1180" s="214"/>
      <c r="Q1180" s="214"/>
      <c r="R1180" s="214"/>
      <c r="S1180" s="214"/>
      <c r="T1180" s="215"/>
      <c r="AT1180" s="209" t="s">
        <v>163</v>
      </c>
      <c r="AU1180" s="209" t="s">
        <v>89</v>
      </c>
      <c r="AV1180" s="13" t="s">
        <v>89</v>
      </c>
      <c r="AW1180" s="13" t="s">
        <v>42</v>
      </c>
      <c r="AX1180" s="13" t="s">
        <v>82</v>
      </c>
      <c r="AY1180" s="209" t="s">
        <v>152</v>
      </c>
    </row>
    <row r="1181" spans="2:65" s="15" customFormat="1">
      <c r="B1181" s="224"/>
      <c r="D1181" s="225" t="s">
        <v>163</v>
      </c>
      <c r="E1181" s="226" t="s">
        <v>5</v>
      </c>
      <c r="F1181" s="227" t="s">
        <v>170</v>
      </c>
      <c r="H1181" s="228">
        <v>2574.65</v>
      </c>
      <c r="I1181" s="229"/>
      <c r="L1181" s="224"/>
      <c r="M1181" s="230"/>
      <c r="N1181" s="231"/>
      <c r="O1181" s="231"/>
      <c r="P1181" s="231"/>
      <c r="Q1181" s="231"/>
      <c r="R1181" s="231"/>
      <c r="S1181" s="231"/>
      <c r="T1181" s="232"/>
      <c r="AT1181" s="233" t="s">
        <v>163</v>
      </c>
      <c r="AU1181" s="233" t="s">
        <v>89</v>
      </c>
      <c r="AV1181" s="15" t="s">
        <v>159</v>
      </c>
      <c r="AW1181" s="15" t="s">
        <v>42</v>
      </c>
      <c r="AX1181" s="15" t="s">
        <v>45</v>
      </c>
      <c r="AY1181" s="233" t="s">
        <v>152</v>
      </c>
    </row>
    <row r="1182" spans="2:65" s="1" customFormat="1" ht="31.5" customHeight="1">
      <c r="B1182" s="183"/>
      <c r="C1182" s="184" t="s">
        <v>760</v>
      </c>
      <c r="D1182" s="184" t="s">
        <v>154</v>
      </c>
      <c r="E1182" s="185" t="s">
        <v>2063</v>
      </c>
      <c r="F1182" s="186" t="s">
        <v>2064</v>
      </c>
      <c r="G1182" s="187" t="s">
        <v>247</v>
      </c>
      <c r="H1182" s="188">
        <v>1445.8</v>
      </c>
      <c r="I1182" s="189"/>
      <c r="J1182" s="190">
        <f>ROUND(I1182*H1182,2)</f>
        <v>0</v>
      </c>
      <c r="K1182" s="186" t="s">
        <v>158</v>
      </c>
      <c r="L1182" s="43"/>
      <c r="M1182" s="191" t="s">
        <v>5</v>
      </c>
      <c r="N1182" s="192" t="s">
        <v>53</v>
      </c>
      <c r="O1182" s="44"/>
      <c r="P1182" s="193">
        <f>O1182*H1182</f>
        <v>0</v>
      </c>
      <c r="Q1182" s="193">
        <v>0</v>
      </c>
      <c r="R1182" s="193">
        <f>Q1182*H1182</f>
        <v>0</v>
      </c>
      <c r="S1182" s="193">
        <v>4.2000000000000002E-4</v>
      </c>
      <c r="T1182" s="194">
        <f>S1182*H1182</f>
        <v>0.607236</v>
      </c>
      <c r="AR1182" s="25" t="s">
        <v>259</v>
      </c>
      <c r="AT1182" s="25" t="s">
        <v>154</v>
      </c>
      <c r="AU1182" s="25" t="s">
        <v>89</v>
      </c>
      <c r="AY1182" s="25" t="s">
        <v>152</v>
      </c>
      <c r="BE1182" s="195">
        <f>IF(N1182="základní",J1182,0)</f>
        <v>0</v>
      </c>
      <c r="BF1182" s="195">
        <f>IF(N1182="snížená",J1182,0)</f>
        <v>0</v>
      </c>
      <c r="BG1182" s="195">
        <f>IF(N1182="zákl. přenesená",J1182,0)</f>
        <v>0</v>
      </c>
      <c r="BH1182" s="195">
        <f>IF(N1182="sníž. přenesená",J1182,0)</f>
        <v>0</v>
      </c>
      <c r="BI1182" s="195">
        <f>IF(N1182="nulová",J1182,0)</f>
        <v>0</v>
      </c>
      <c r="BJ1182" s="25" t="s">
        <v>45</v>
      </c>
      <c r="BK1182" s="195">
        <f>ROUND(I1182*H1182,2)</f>
        <v>0</v>
      </c>
      <c r="BL1182" s="25" t="s">
        <v>259</v>
      </c>
      <c r="BM1182" s="25" t="s">
        <v>2065</v>
      </c>
    </row>
    <row r="1183" spans="2:65" s="1" customFormat="1" ht="67.5">
      <c r="B1183" s="43"/>
      <c r="D1183" s="196" t="s">
        <v>161</v>
      </c>
      <c r="F1183" s="197" t="s">
        <v>2062</v>
      </c>
      <c r="I1183" s="198"/>
      <c r="L1183" s="43"/>
      <c r="M1183" s="199"/>
      <c r="N1183" s="44"/>
      <c r="O1183" s="44"/>
      <c r="P1183" s="44"/>
      <c r="Q1183" s="44"/>
      <c r="R1183" s="44"/>
      <c r="S1183" s="44"/>
      <c r="T1183" s="72"/>
      <c r="AT1183" s="25" t="s">
        <v>161</v>
      </c>
      <c r="AU1183" s="25" t="s">
        <v>89</v>
      </c>
    </row>
    <row r="1184" spans="2:65" s="12" customFormat="1">
      <c r="B1184" s="200"/>
      <c r="D1184" s="196" t="s">
        <v>163</v>
      </c>
      <c r="E1184" s="201" t="s">
        <v>5</v>
      </c>
      <c r="F1184" s="202" t="s">
        <v>1940</v>
      </c>
      <c r="H1184" s="203" t="s">
        <v>5</v>
      </c>
      <c r="I1184" s="204"/>
      <c r="L1184" s="200"/>
      <c r="M1184" s="205"/>
      <c r="N1184" s="206"/>
      <c r="O1184" s="206"/>
      <c r="P1184" s="206"/>
      <c r="Q1184" s="206"/>
      <c r="R1184" s="206"/>
      <c r="S1184" s="206"/>
      <c r="T1184" s="207"/>
      <c r="AT1184" s="203" t="s">
        <v>163</v>
      </c>
      <c r="AU1184" s="203" t="s">
        <v>89</v>
      </c>
      <c r="AV1184" s="12" t="s">
        <v>45</v>
      </c>
      <c r="AW1184" s="12" t="s">
        <v>42</v>
      </c>
      <c r="AX1184" s="12" t="s">
        <v>82</v>
      </c>
      <c r="AY1184" s="203" t="s">
        <v>152</v>
      </c>
    </row>
    <row r="1185" spans="2:65" s="12" customFormat="1">
      <c r="B1185" s="200"/>
      <c r="D1185" s="196" t="s">
        <v>163</v>
      </c>
      <c r="E1185" s="201" t="s">
        <v>5</v>
      </c>
      <c r="F1185" s="202" t="s">
        <v>2066</v>
      </c>
      <c r="H1185" s="203" t="s">
        <v>5</v>
      </c>
      <c r="I1185" s="204"/>
      <c r="L1185" s="200"/>
      <c r="M1185" s="205"/>
      <c r="N1185" s="206"/>
      <c r="O1185" s="206"/>
      <c r="P1185" s="206"/>
      <c r="Q1185" s="206"/>
      <c r="R1185" s="206"/>
      <c r="S1185" s="206"/>
      <c r="T1185" s="207"/>
      <c r="AT1185" s="203" t="s">
        <v>163</v>
      </c>
      <c r="AU1185" s="203" t="s">
        <v>89</v>
      </c>
      <c r="AV1185" s="12" t="s">
        <v>45</v>
      </c>
      <c r="AW1185" s="12" t="s">
        <v>42</v>
      </c>
      <c r="AX1185" s="12" t="s">
        <v>82</v>
      </c>
      <c r="AY1185" s="203" t="s">
        <v>152</v>
      </c>
    </row>
    <row r="1186" spans="2:65" s="13" customFormat="1">
      <c r="B1186" s="208"/>
      <c r="D1186" s="196" t="s">
        <v>163</v>
      </c>
      <c r="E1186" s="209" t="s">
        <v>5</v>
      </c>
      <c r="F1186" s="210" t="s">
        <v>1790</v>
      </c>
      <c r="H1186" s="211">
        <v>1445.8</v>
      </c>
      <c r="I1186" s="212"/>
      <c r="L1186" s="208"/>
      <c r="M1186" s="213"/>
      <c r="N1186" s="214"/>
      <c r="O1186" s="214"/>
      <c r="P1186" s="214"/>
      <c r="Q1186" s="214"/>
      <c r="R1186" s="214"/>
      <c r="S1186" s="214"/>
      <c r="T1186" s="215"/>
      <c r="AT1186" s="209" t="s">
        <v>163</v>
      </c>
      <c r="AU1186" s="209" t="s">
        <v>89</v>
      </c>
      <c r="AV1186" s="13" t="s">
        <v>89</v>
      </c>
      <c r="AW1186" s="13" t="s">
        <v>42</v>
      </c>
      <c r="AX1186" s="13" t="s">
        <v>82</v>
      </c>
      <c r="AY1186" s="209" t="s">
        <v>152</v>
      </c>
    </row>
    <row r="1187" spans="2:65" s="15" customFormat="1">
      <c r="B1187" s="224"/>
      <c r="D1187" s="225" t="s">
        <v>163</v>
      </c>
      <c r="E1187" s="226" t="s">
        <v>5</v>
      </c>
      <c r="F1187" s="227" t="s">
        <v>170</v>
      </c>
      <c r="H1187" s="228">
        <v>1445.8</v>
      </c>
      <c r="I1187" s="229"/>
      <c r="L1187" s="224"/>
      <c r="M1187" s="230"/>
      <c r="N1187" s="231"/>
      <c r="O1187" s="231"/>
      <c r="P1187" s="231"/>
      <c r="Q1187" s="231"/>
      <c r="R1187" s="231"/>
      <c r="S1187" s="231"/>
      <c r="T1187" s="232"/>
      <c r="AT1187" s="233" t="s">
        <v>163</v>
      </c>
      <c r="AU1187" s="233" t="s">
        <v>89</v>
      </c>
      <c r="AV1187" s="15" t="s">
        <v>159</v>
      </c>
      <c r="AW1187" s="15" t="s">
        <v>42</v>
      </c>
      <c r="AX1187" s="15" t="s">
        <v>45</v>
      </c>
      <c r="AY1187" s="233" t="s">
        <v>152</v>
      </c>
    </row>
    <row r="1188" spans="2:65" s="1" customFormat="1" ht="31.5" customHeight="1">
      <c r="B1188" s="183"/>
      <c r="C1188" s="184" t="s">
        <v>764</v>
      </c>
      <c r="D1188" s="184" t="s">
        <v>154</v>
      </c>
      <c r="E1188" s="185" t="s">
        <v>2067</v>
      </c>
      <c r="F1188" s="186" t="s">
        <v>2068</v>
      </c>
      <c r="G1188" s="187" t="s">
        <v>247</v>
      </c>
      <c r="H1188" s="188">
        <v>1445.8</v>
      </c>
      <c r="I1188" s="189"/>
      <c r="J1188" s="190">
        <f>ROUND(I1188*H1188,2)</f>
        <v>0</v>
      </c>
      <c r="K1188" s="186" t="s">
        <v>158</v>
      </c>
      <c r="L1188" s="43"/>
      <c r="M1188" s="191" t="s">
        <v>5</v>
      </c>
      <c r="N1188" s="192" t="s">
        <v>53</v>
      </c>
      <c r="O1188" s="44"/>
      <c r="P1188" s="193">
        <f>O1188*H1188</f>
        <v>0</v>
      </c>
      <c r="Q1188" s="193">
        <v>0</v>
      </c>
      <c r="R1188" s="193">
        <f>Q1188*H1188</f>
        <v>0</v>
      </c>
      <c r="S1188" s="193">
        <v>0</v>
      </c>
      <c r="T1188" s="194">
        <f>S1188*H1188</f>
        <v>0</v>
      </c>
      <c r="AR1188" s="25" t="s">
        <v>259</v>
      </c>
      <c r="AT1188" s="25" t="s">
        <v>154</v>
      </c>
      <c r="AU1188" s="25" t="s">
        <v>89</v>
      </c>
      <c r="AY1188" s="25" t="s">
        <v>152</v>
      </c>
      <c r="BE1188" s="195">
        <f>IF(N1188="základní",J1188,0)</f>
        <v>0</v>
      </c>
      <c r="BF1188" s="195">
        <f>IF(N1188="snížená",J1188,0)</f>
        <v>0</v>
      </c>
      <c r="BG1188" s="195">
        <f>IF(N1188="zákl. přenesená",J1188,0)</f>
        <v>0</v>
      </c>
      <c r="BH1188" s="195">
        <f>IF(N1188="sníž. přenesená",J1188,0)</f>
        <v>0</v>
      </c>
      <c r="BI1188" s="195">
        <f>IF(N1188="nulová",J1188,0)</f>
        <v>0</v>
      </c>
      <c r="BJ1188" s="25" t="s">
        <v>45</v>
      </c>
      <c r="BK1188" s="195">
        <f>ROUND(I1188*H1188,2)</f>
        <v>0</v>
      </c>
      <c r="BL1188" s="25" t="s">
        <v>259</v>
      </c>
      <c r="BM1188" s="25" t="s">
        <v>2069</v>
      </c>
    </row>
    <row r="1189" spans="2:65" s="1" customFormat="1" ht="40.5">
      <c r="B1189" s="43"/>
      <c r="D1189" s="196" t="s">
        <v>161</v>
      </c>
      <c r="F1189" s="197" t="s">
        <v>2070</v>
      </c>
      <c r="I1189" s="198"/>
      <c r="L1189" s="43"/>
      <c r="M1189" s="199"/>
      <c r="N1189" s="44"/>
      <c r="O1189" s="44"/>
      <c r="P1189" s="44"/>
      <c r="Q1189" s="44"/>
      <c r="R1189" s="44"/>
      <c r="S1189" s="44"/>
      <c r="T1189" s="72"/>
      <c r="AT1189" s="25" t="s">
        <v>161</v>
      </c>
      <c r="AU1189" s="25" t="s">
        <v>89</v>
      </c>
    </row>
    <row r="1190" spans="2:65" s="12" customFormat="1">
      <c r="B1190" s="200"/>
      <c r="D1190" s="196" t="s">
        <v>163</v>
      </c>
      <c r="E1190" s="201" t="s">
        <v>5</v>
      </c>
      <c r="F1190" s="202" t="s">
        <v>1940</v>
      </c>
      <c r="H1190" s="203" t="s">
        <v>5</v>
      </c>
      <c r="I1190" s="204"/>
      <c r="L1190" s="200"/>
      <c r="M1190" s="205"/>
      <c r="N1190" s="206"/>
      <c r="O1190" s="206"/>
      <c r="P1190" s="206"/>
      <c r="Q1190" s="206"/>
      <c r="R1190" s="206"/>
      <c r="S1190" s="206"/>
      <c r="T1190" s="207"/>
      <c r="AT1190" s="203" t="s">
        <v>163</v>
      </c>
      <c r="AU1190" s="203" t="s">
        <v>89</v>
      </c>
      <c r="AV1190" s="12" t="s">
        <v>45</v>
      </c>
      <c r="AW1190" s="12" t="s">
        <v>42</v>
      </c>
      <c r="AX1190" s="12" t="s">
        <v>82</v>
      </c>
      <c r="AY1190" s="203" t="s">
        <v>152</v>
      </c>
    </row>
    <row r="1191" spans="2:65" s="12" customFormat="1">
      <c r="B1191" s="200"/>
      <c r="D1191" s="196" t="s">
        <v>163</v>
      </c>
      <c r="E1191" s="201" t="s">
        <v>5</v>
      </c>
      <c r="F1191" s="202" t="s">
        <v>2066</v>
      </c>
      <c r="H1191" s="203" t="s">
        <v>5</v>
      </c>
      <c r="I1191" s="204"/>
      <c r="L1191" s="200"/>
      <c r="M1191" s="205"/>
      <c r="N1191" s="206"/>
      <c r="O1191" s="206"/>
      <c r="P1191" s="206"/>
      <c r="Q1191" s="206"/>
      <c r="R1191" s="206"/>
      <c r="S1191" s="206"/>
      <c r="T1191" s="207"/>
      <c r="AT1191" s="203" t="s">
        <v>163</v>
      </c>
      <c r="AU1191" s="203" t="s">
        <v>89</v>
      </c>
      <c r="AV1191" s="12" t="s">
        <v>45</v>
      </c>
      <c r="AW1191" s="12" t="s">
        <v>42</v>
      </c>
      <c r="AX1191" s="12" t="s">
        <v>82</v>
      </c>
      <c r="AY1191" s="203" t="s">
        <v>152</v>
      </c>
    </row>
    <row r="1192" spans="2:65" s="13" customFormat="1">
      <c r="B1192" s="208"/>
      <c r="D1192" s="196" t="s">
        <v>163</v>
      </c>
      <c r="E1192" s="209" t="s">
        <v>5</v>
      </c>
      <c r="F1192" s="210" t="s">
        <v>1790</v>
      </c>
      <c r="H1192" s="211">
        <v>1445.8</v>
      </c>
      <c r="I1192" s="212"/>
      <c r="L1192" s="208"/>
      <c r="M1192" s="213"/>
      <c r="N1192" s="214"/>
      <c r="O1192" s="214"/>
      <c r="P1192" s="214"/>
      <c r="Q1192" s="214"/>
      <c r="R1192" s="214"/>
      <c r="S1192" s="214"/>
      <c r="T1192" s="215"/>
      <c r="AT1192" s="209" t="s">
        <v>163</v>
      </c>
      <c r="AU1192" s="209" t="s">
        <v>89</v>
      </c>
      <c r="AV1192" s="13" t="s">
        <v>89</v>
      </c>
      <c r="AW1192" s="13" t="s">
        <v>42</v>
      </c>
      <c r="AX1192" s="13" t="s">
        <v>82</v>
      </c>
      <c r="AY1192" s="209" t="s">
        <v>152</v>
      </c>
    </row>
    <row r="1193" spans="2:65" s="15" customFormat="1">
      <c r="B1193" s="224"/>
      <c r="D1193" s="225" t="s">
        <v>163</v>
      </c>
      <c r="E1193" s="226" t="s">
        <v>5</v>
      </c>
      <c r="F1193" s="227" t="s">
        <v>170</v>
      </c>
      <c r="H1193" s="228">
        <v>1445.8</v>
      </c>
      <c r="I1193" s="229"/>
      <c r="L1193" s="224"/>
      <c r="M1193" s="230"/>
      <c r="N1193" s="231"/>
      <c r="O1193" s="231"/>
      <c r="P1193" s="231"/>
      <c r="Q1193" s="231"/>
      <c r="R1193" s="231"/>
      <c r="S1193" s="231"/>
      <c r="T1193" s="232"/>
      <c r="AT1193" s="233" t="s">
        <v>163</v>
      </c>
      <c r="AU1193" s="233" t="s">
        <v>89</v>
      </c>
      <c r="AV1193" s="15" t="s">
        <v>159</v>
      </c>
      <c r="AW1193" s="15" t="s">
        <v>42</v>
      </c>
      <c r="AX1193" s="15" t="s">
        <v>45</v>
      </c>
      <c r="AY1193" s="233" t="s">
        <v>152</v>
      </c>
    </row>
    <row r="1194" spans="2:65" s="1" customFormat="1" ht="57" customHeight="1">
      <c r="B1194" s="183"/>
      <c r="C1194" s="237" t="s">
        <v>768</v>
      </c>
      <c r="D1194" s="237" t="s">
        <v>266</v>
      </c>
      <c r="E1194" s="238" t="s">
        <v>2071</v>
      </c>
      <c r="F1194" s="239" t="s">
        <v>2072</v>
      </c>
      <c r="G1194" s="240" t="s">
        <v>247</v>
      </c>
      <c r="H1194" s="241">
        <v>1474.7159999999999</v>
      </c>
      <c r="I1194" s="242"/>
      <c r="J1194" s="243">
        <f>ROUND(I1194*H1194,2)</f>
        <v>0</v>
      </c>
      <c r="K1194" s="239" t="s">
        <v>2073</v>
      </c>
      <c r="L1194" s="244"/>
      <c r="M1194" s="245" t="s">
        <v>5</v>
      </c>
      <c r="N1194" s="246" t="s">
        <v>53</v>
      </c>
      <c r="O1194" s="44"/>
      <c r="P1194" s="193">
        <f>O1194*H1194</f>
        <v>0</v>
      </c>
      <c r="Q1194" s="193">
        <v>2.3999999999999998E-3</v>
      </c>
      <c r="R1194" s="193">
        <f>Q1194*H1194</f>
        <v>3.5393183999999995</v>
      </c>
      <c r="S1194" s="193">
        <v>0</v>
      </c>
      <c r="T1194" s="194">
        <f>S1194*H1194</f>
        <v>0</v>
      </c>
      <c r="AR1194" s="25" t="s">
        <v>377</v>
      </c>
      <c r="AT1194" s="25" t="s">
        <v>266</v>
      </c>
      <c r="AU1194" s="25" t="s">
        <v>89</v>
      </c>
      <c r="AY1194" s="25" t="s">
        <v>152</v>
      </c>
      <c r="BE1194" s="195">
        <f>IF(N1194="základní",J1194,0)</f>
        <v>0</v>
      </c>
      <c r="BF1194" s="195">
        <f>IF(N1194="snížená",J1194,0)</f>
        <v>0</v>
      </c>
      <c r="BG1194" s="195">
        <f>IF(N1194="zákl. přenesená",J1194,0)</f>
        <v>0</v>
      </c>
      <c r="BH1194" s="195">
        <f>IF(N1194="sníž. přenesená",J1194,0)</f>
        <v>0</v>
      </c>
      <c r="BI1194" s="195">
        <f>IF(N1194="nulová",J1194,0)</f>
        <v>0</v>
      </c>
      <c r="BJ1194" s="25" t="s">
        <v>45</v>
      </c>
      <c r="BK1194" s="195">
        <f>ROUND(I1194*H1194,2)</f>
        <v>0</v>
      </c>
      <c r="BL1194" s="25" t="s">
        <v>259</v>
      </c>
      <c r="BM1194" s="25" t="s">
        <v>2074</v>
      </c>
    </row>
    <row r="1195" spans="2:65" s="13" customFormat="1">
      <c r="B1195" s="208"/>
      <c r="D1195" s="225" t="s">
        <v>163</v>
      </c>
      <c r="F1195" s="234" t="s">
        <v>2075</v>
      </c>
      <c r="H1195" s="235">
        <v>1474.7159999999999</v>
      </c>
      <c r="I1195" s="212"/>
      <c r="L1195" s="208"/>
      <c r="M1195" s="213"/>
      <c r="N1195" s="214"/>
      <c r="O1195" s="214"/>
      <c r="P1195" s="214"/>
      <c r="Q1195" s="214"/>
      <c r="R1195" s="214"/>
      <c r="S1195" s="214"/>
      <c r="T1195" s="215"/>
      <c r="AT1195" s="209" t="s">
        <v>163</v>
      </c>
      <c r="AU1195" s="209" t="s">
        <v>89</v>
      </c>
      <c r="AV1195" s="13" t="s">
        <v>89</v>
      </c>
      <c r="AW1195" s="13" t="s">
        <v>6</v>
      </c>
      <c r="AX1195" s="13" t="s">
        <v>45</v>
      </c>
      <c r="AY1195" s="209" t="s">
        <v>152</v>
      </c>
    </row>
    <row r="1196" spans="2:65" s="1" customFormat="1" ht="31.5" customHeight="1">
      <c r="B1196" s="183"/>
      <c r="C1196" s="184" t="s">
        <v>773</v>
      </c>
      <c r="D1196" s="184" t="s">
        <v>154</v>
      </c>
      <c r="E1196" s="185" t="s">
        <v>2076</v>
      </c>
      <c r="F1196" s="186" t="s">
        <v>2077</v>
      </c>
      <c r="G1196" s="187" t="s">
        <v>193</v>
      </c>
      <c r="H1196" s="188">
        <v>3.5390000000000001</v>
      </c>
      <c r="I1196" s="189"/>
      <c r="J1196" s="190">
        <f>ROUND(I1196*H1196,2)</f>
        <v>0</v>
      </c>
      <c r="K1196" s="186" t="s">
        <v>158</v>
      </c>
      <c r="L1196" s="43"/>
      <c r="M1196" s="191" t="s">
        <v>5</v>
      </c>
      <c r="N1196" s="192" t="s">
        <v>53</v>
      </c>
      <c r="O1196" s="44"/>
      <c r="P1196" s="193">
        <f>O1196*H1196</f>
        <v>0</v>
      </c>
      <c r="Q1196" s="193">
        <v>0</v>
      </c>
      <c r="R1196" s="193">
        <f>Q1196*H1196</f>
        <v>0</v>
      </c>
      <c r="S1196" s="193">
        <v>0</v>
      </c>
      <c r="T1196" s="194">
        <f>S1196*H1196</f>
        <v>0</v>
      </c>
      <c r="AR1196" s="25" t="s">
        <v>259</v>
      </c>
      <c r="AT1196" s="25" t="s">
        <v>154</v>
      </c>
      <c r="AU1196" s="25" t="s">
        <v>89</v>
      </c>
      <c r="AY1196" s="25" t="s">
        <v>152</v>
      </c>
      <c r="BE1196" s="195">
        <f>IF(N1196="základní",J1196,0)</f>
        <v>0</v>
      </c>
      <c r="BF1196" s="195">
        <f>IF(N1196="snížená",J1196,0)</f>
        <v>0</v>
      </c>
      <c r="BG1196" s="195">
        <f>IF(N1196="zákl. přenesená",J1196,0)</f>
        <v>0</v>
      </c>
      <c r="BH1196" s="195">
        <f>IF(N1196="sníž. přenesená",J1196,0)</f>
        <v>0</v>
      </c>
      <c r="BI1196" s="195">
        <f>IF(N1196="nulová",J1196,0)</f>
        <v>0</v>
      </c>
      <c r="BJ1196" s="25" t="s">
        <v>45</v>
      </c>
      <c r="BK1196" s="195">
        <f>ROUND(I1196*H1196,2)</f>
        <v>0</v>
      </c>
      <c r="BL1196" s="25" t="s">
        <v>259</v>
      </c>
      <c r="BM1196" s="25" t="s">
        <v>2078</v>
      </c>
    </row>
    <row r="1197" spans="2:65" s="1" customFormat="1" ht="121.5">
      <c r="B1197" s="43"/>
      <c r="D1197" s="225" t="s">
        <v>161</v>
      </c>
      <c r="F1197" s="236" t="s">
        <v>2079</v>
      </c>
      <c r="I1197" s="198"/>
      <c r="L1197" s="43"/>
      <c r="M1197" s="199"/>
      <c r="N1197" s="44"/>
      <c r="O1197" s="44"/>
      <c r="P1197" s="44"/>
      <c r="Q1197" s="44"/>
      <c r="R1197" s="44"/>
      <c r="S1197" s="44"/>
      <c r="T1197" s="72"/>
      <c r="AT1197" s="25" t="s">
        <v>161</v>
      </c>
      <c r="AU1197" s="25" t="s">
        <v>89</v>
      </c>
    </row>
    <row r="1198" spans="2:65" s="1" customFormat="1" ht="44.25" customHeight="1">
      <c r="B1198" s="183"/>
      <c r="C1198" s="184" t="s">
        <v>779</v>
      </c>
      <c r="D1198" s="184" t="s">
        <v>154</v>
      </c>
      <c r="E1198" s="185" t="s">
        <v>2080</v>
      </c>
      <c r="F1198" s="186" t="s">
        <v>2081</v>
      </c>
      <c r="G1198" s="187" t="s">
        <v>193</v>
      </c>
      <c r="H1198" s="188">
        <v>3.5390000000000001</v>
      </c>
      <c r="I1198" s="189"/>
      <c r="J1198" s="190">
        <f>ROUND(I1198*H1198,2)</f>
        <v>0</v>
      </c>
      <c r="K1198" s="186" t="s">
        <v>158</v>
      </c>
      <c r="L1198" s="43"/>
      <c r="M1198" s="191" t="s">
        <v>5</v>
      </c>
      <c r="N1198" s="192" t="s">
        <v>53</v>
      </c>
      <c r="O1198" s="44"/>
      <c r="P1198" s="193">
        <f>O1198*H1198</f>
        <v>0</v>
      </c>
      <c r="Q1198" s="193">
        <v>0</v>
      </c>
      <c r="R1198" s="193">
        <f>Q1198*H1198</f>
        <v>0</v>
      </c>
      <c r="S1198" s="193">
        <v>0</v>
      </c>
      <c r="T1198" s="194">
        <f>S1198*H1198</f>
        <v>0</v>
      </c>
      <c r="AR1198" s="25" t="s">
        <v>259</v>
      </c>
      <c r="AT1198" s="25" t="s">
        <v>154</v>
      </c>
      <c r="AU1198" s="25" t="s">
        <v>89</v>
      </c>
      <c r="AY1198" s="25" t="s">
        <v>152</v>
      </c>
      <c r="BE1198" s="195">
        <f>IF(N1198="základní",J1198,0)</f>
        <v>0</v>
      </c>
      <c r="BF1198" s="195">
        <f>IF(N1198="snížená",J1198,0)</f>
        <v>0</v>
      </c>
      <c r="BG1198" s="195">
        <f>IF(N1198="zákl. přenesená",J1198,0)</f>
        <v>0</v>
      </c>
      <c r="BH1198" s="195">
        <f>IF(N1198="sníž. přenesená",J1198,0)</f>
        <v>0</v>
      </c>
      <c r="BI1198" s="195">
        <f>IF(N1198="nulová",J1198,0)</f>
        <v>0</v>
      </c>
      <c r="BJ1198" s="25" t="s">
        <v>45</v>
      </c>
      <c r="BK1198" s="195">
        <f>ROUND(I1198*H1198,2)</f>
        <v>0</v>
      </c>
      <c r="BL1198" s="25" t="s">
        <v>259</v>
      </c>
      <c r="BM1198" s="25" t="s">
        <v>2082</v>
      </c>
    </row>
    <row r="1199" spans="2:65" s="1" customFormat="1" ht="121.5">
      <c r="B1199" s="43"/>
      <c r="D1199" s="225" t="s">
        <v>161</v>
      </c>
      <c r="F1199" s="236" t="s">
        <v>2079</v>
      </c>
      <c r="I1199" s="198"/>
      <c r="L1199" s="43"/>
      <c r="M1199" s="199"/>
      <c r="N1199" s="44"/>
      <c r="O1199" s="44"/>
      <c r="P1199" s="44"/>
      <c r="Q1199" s="44"/>
      <c r="R1199" s="44"/>
      <c r="S1199" s="44"/>
      <c r="T1199" s="72"/>
      <c r="AT1199" s="25" t="s">
        <v>161</v>
      </c>
      <c r="AU1199" s="25" t="s">
        <v>89</v>
      </c>
    </row>
    <row r="1200" spans="2:65" s="1" customFormat="1" ht="44.25" customHeight="1">
      <c r="B1200" s="183"/>
      <c r="C1200" s="184" t="s">
        <v>784</v>
      </c>
      <c r="D1200" s="184" t="s">
        <v>154</v>
      </c>
      <c r="E1200" s="185" t="s">
        <v>2083</v>
      </c>
      <c r="F1200" s="186" t="s">
        <v>2084</v>
      </c>
      <c r="G1200" s="187" t="s">
        <v>193</v>
      </c>
      <c r="H1200" s="188">
        <v>3.5390000000000001</v>
      </c>
      <c r="I1200" s="189"/>
      <c r="J1200" s="190">
        <f>ROUND(I1200*H1200,2)</f>
        <v>0</v>
      </c>
      <c r="K1200" s="186" t="s">
        <v>158</v>
      </c>
      <c r="L1200" s="43"/>
      <c r="M1200" s="191" t="s">
        <v>5</v>
      </c>
      <c r="N1200" s="192" t="s">
        <v>53</v>
      </c>
      <c r="O1200" s="44"/>
      <c r="P1200" s="193">
        <f>O1200*H1200</f>
        <v>0</v>
      </c>
      <c r="Q1200" s="193">
        <v>0</v>
      </c>
      <c r="R1200" s="193">
        <f>Q1200*H1200</f>
        <v>0</v>
      </c>
      <c r="S1200" s="193">
        <v>0</v>
      </c>
      <c r="T1200" s="194">
        <f>S1200*H1200</f>
        <v>0</v>
      </c>
      <c r="AR1200" s="25" t="s">
        <v>259</v>
      </c>
      <c r="AT1200" s="25" t="s">
        <v>154</v>
      </c>
      <c r="AU1200" s="25" t="s">
        <v>89</v>
      </c>
      <c r="AY1200" s="25" t="s">
        <v>152</v>
      </c>
      <c r="BE1200" s="195">
        <f>IF(N1200="základní",J1200,0)</f>
        <v>0</v>
      </c>
      <c r="BF1200" s="195">
        <f>IF(N1200="snížená",J1200,0)</f>
        <v>0</v>
      </c>
      <c r="BG1200" s="195">
        <f>IF(N1200="zákl. přenesená",J1200,0)</f>
        <v>0</v>
      </c>
      <c r="BH1200" s="195">
        <f>IF(N1200="sníž. přenesená",J1200,0)</f>
        <v>0</v>
      </c>
      <c r="BI1200" s="195">
        <f>IF(N1200="nulová",J1200,0)</f>
        <v>0</v>
      </c>
      <c r="BJ1200" s="25" t="s">
        <v>45</v>
      </c>
      <c r="BK1200" s="195">
        <f>ROUND(I1200*H1200,2)</f>
        <v>0</v>
      </c>
      <c r="BL1200" s="25" t="s">
        <v>259</v>
      </c>
      <c r="BM1200" s="25" t="s">
        <v>2085</v>
      </c>
    </row>
    <row r="1201" spans="2:65" s="1" customFormat="1" ht="121.5">
      <c r="B1201" s="43"/>
      <c r="D1201" s="196" t="s">
        <v>161</v>
      </c>
      <c r="F1201" s="197" t="s">
        <v>2079</v>
      </c>
      <c r="I1201" s="198"/>
      <c r="L1201" s="43"/>
      <c r="M1201" s="199"/>
      <c r="N1201" s="44"/>
      <c r="O1201" s="44"/>
      <c r="P1201" s="44"/>
      <c r="Q1201" s="44"/>
      <c r="R1201" s="44"/>
      <c r="S1201" s="44"/>
      <c r="T1201" s="72"/>
      <c r="AT1201" s="25" t="s">
        <v>161</v>
      </c>
      <c r="AU1201" s="25" t="s">
        <v>89</v>
      </c>
    </row>
    <row r="1202" spans="2:65" s="11" customFormat="1" ht="29.85" customHeight="1">
      <c r="B1202" s="169"/>
      <c r="D1202" s="180" t="s">
        <v>81</v>
      </c>
      <c r="E1202" s="181" t="s">
        <v>693</v>
      </c>
      <c r="F1202" s="181" t="s">
        <v>694</v>
      </c>
      <c r="I1202" s="172"/>
      <c r="J1202" s="182">
        <f>BK1202</f>
        <v>0</v>
      </c>
      <c r="L1202" s="169"/>
      <c r="M1202" s="174"/>
      <c r="N1202" s="175"/>
      <c r="O1202" s="175"/>
      <c r="P1202" s="176">
        <f>SUM(P1203:P1276)</f>
        <v>0</v>
      </c>
      <c r="Q1202" s="175"/>
      <c r="R1202" s="176">
        <f>SUM(R1203:R1276)</f>
        <v>7.2277431299999995</v>
      </c>
      <c r="S1202" s="175"/>
      <c r="T1202" s="177">
        <f>SUM(T1203:T1276)</f>
        <v>5.406765</v>
      </c>
      <c r="AR1202" s="170" t="s">
        <v>89</v>
      </c>
      <c r="AT1202" s="178" t="s">
        <v>81</v>
      </c>
      <c r="AU1202" s="178" t="s">
        <v>45</v>
      </c>
      <c r="AY1202" s="170" t="s">
        <v>152</v>
      </c>
      <c r="BK1202" s="179">
        <f>SUM(BK1203:BK1276)</f>
        <v>0</v>
      </c>
    </row>
    <row r="1203" spans="2:65" s="1" customFormat="1" ht="44.25" customHeight="1">
      <c r="B1203" s="183"/>
      <c r="C1203" s="184" t="s">
        <v>788</v>
      </c>
      <c r="D1203" s="184" t="s">
        <v>154</v>
      </c>
      <c r="E1203" s="185" t="s">
        <v>2086</v>
      </c>
      <c r="F1203" s="186" t="s">
        <v>2087</v>
      </c>
      <c r="G1203" s="187" t="s">
        <v>247</v>
      </c>
      <c r="H1203" s="188">
        <v>3.22</v>
      </c>
      <c r="I1203" s="189"/>
      <c r="J1203" s="190">
        <f>ROUND(I1203*H1203,2)</f>
        <v>0</v>
      </c>
      <c r="K1203" s="186" t="s">
        <v>158</v>
      </c>
      <c r="L1203" s="43"/>
      <c r="M1203" s="191" t="s">
        <v>5</v>
      </c>
      <c r="N1203" s="192" t="s">
        <v>53</v>
      </c>
      <c r="O1203" s="44"/>
      <c r="P1203" s="193">
        <f>O1203*H1203</f>
        <v>0</v>
      </c>
      <c r="Q1203" s="193">
        <v>3.116E-2</v>
      </c>
      <c r="R1203" s="193">
        <f>Q1203*H1203</f>
        <v>0.10033520000000001</v>
      </c>
      <c r="S1203" s="193">
        <v>0</v>
      </c>
      <c r="T1203" s="194">
        <f>S1203*H1203</f>
        <v>0</v>
      </c>
      <c r="AR1203" s="25" t="s">
        <v>259</v>
      </c>
      <c r="AT1203" s="25" t="s">
        <v>154</v>
      </c>
      <c r="AU1203" s="25" t="s">
        <v>89</v>
      </c>
      <c r="AY1203" s="25" t="s">
        <v>152</v>
      </c>
      <c r="BE1203" s="195">
        <f>IF(N1203="základní",J1203,0)</f>
        <v>0</v>
      </c>
      <c r="BF1203" s="195">
        <f>IF(N1203="snížená",J1203,0)</f>
        <v>0</v>
      </c>
      <c r="BG1203" s="195">
        <f>IF(N1203="zákl. přenesená",J1203,0)</f>
        <v>0</v>
      </c>
      <c r="BH1203" s="195">
        <f>IF(N1203="sníž. přenesená",J1203,0)</f>
        <v>0</v>
      </c>
      <c r="BI1203" s="195">
        <f>IF(N1203="nulová",J1203,0)</f>
        <v>0</v>
      </c>
      <c r="BJ1203" s="25" t="s">
        <v>45</v>
      </c>
      <c r="BK1203" s="195">
        <f>ROUND(I1203*H1203,2)</f>
        <v>0</v>
      </c>
      <c r="BL1203" s="25" t="s">
        <v>259</v>
      </c>
      <c r="BM1203" s="25" t="s">
        <v>2088</v>
      </c>
    </row>
    <row r="1204" spans="2:65" s="1" customFormat="1" ht="162">
      <c r="B1204" s="43"/>
      <c r="D1204" s="196" t="s">
        <v>161</v>
      </c>
      <c r="F1204" s="197" t="s">
        <v>2089</v>
      </c>
      <c r="I1204" s="198"/>
      <c r="L1204" s="43"/>
      <c r="M1204" s="199"/>
      <c r="N1204" s="44"/>
      <c r="O1204" s="44"/>
      <c r="P1204" s="44"/>
      <c r="Q1204" s="44"/>
      <c r="R1204" s="44"/>
      <c r="S1204" s="44"/>
      <c r="T1204" s="72"/>
      <c r="AT1204" s="25" t="s">
        <v>161</v>
      </c>
      <c r="AU1204" s="25" t="s">
        <v>89</v>
      </c>
    </row>
    <row r="1205" spans="2:65" s="12" customFormat="1">
      <c r="B1205" s="200"/>
      <c r="D1205" s="196" t="s">
        <v>163</v>
      </c>
      <c r="E1205" s="201" t="s">
        <v>5</v>
      </c>
      <c r="F1205" s="202" t="s">
        <v>540</v>
      </c>
      <c r="H1205" s="203" t="s">
        <v>5</v>
      </c>
      <c r="I1205" s="204"/>
      <c r="L1205" s="200"/>
      <c r="M1205" s="205"/>
      <c r="N1205" s="206"/>
      <c r="O1205" s="206"/>
      <c r="P1205" s="206"/>
      <c r="Q1205" s="206"/>
      <c r="R1205" s="206"/>
      <c r="S1205" s="206"/>
      <c r="T1205" s="207"/>
      <c r="AT1205" s="203" t="s">
        <v>163</v>
      </c>
      <c r="AU1205" s="203" t="s">
        <v>89</v>
      </c>
      <c r="AV1205" s="12" t="s">
        <v>45</v>
      </c>
      <c r="AW1205" s="12" t="s">
        <v>42</v>
      </c>
      <c r="AX1205" s="12" t="s">
        <v>82</v>
      </c>
      <c r="AY1205" s="203" t="s">
        <v>152</v>
      </c>
    </row>
    <row r="1206" spans="2:65" s="13" customFormat="1">
      <c r="B1206" s="208"/>
      <c r="D1206" s="196" t="s">
        <v>163</v>
      </c>
      <c r="E1206" s="209" t="s">
        <v>5</v>
      </c>
      <c r="F1206" s="210" t="s">
        <v>2090</v>
      </c>
      <c r="H1206" s="211">
        <v>3.22</v>
      </c>
      <c r="I1206" s="212"/>
      <c r="L1206" s="208"/>
      <c r="M1206" s="213"/>
      <c r="N1206" s="214"/>
      <c r="O1206" s="214"/>
      <c r="P1206" s="214"/>
      <c r="Q1206" s="214"/>
      <c r="R1206" s="214"/>
      <c r="S1206" s="214"/>
      <c r="T1206" s="215"/>
      <c r="AT1206" s="209" t="s">
        <v>163</v>
      </c>
      <c r="AU1206" s="209" t="s">
        <v>89</v>
      </c>
      <c r="AV1206" s="13" t="s">
        <v>89</v>
      </c>
      <c r="AW1206" s="13" t="s">
        <v>42</v>
      </c>
      <c r="AX1206" s="13" t="s">
        <v>82</v>
      </c>
      <c r="AY1206" s="209" t="s">
        <v>152</v>
      </c>
    </row>
    <row r="1207" spans="2:65" s="15" customFormat="1">
      <c r="B1207" s="224"/>
      <c r="D1207" s="225" t="s">
        <v>163</v>
      </c>
      <c r="E1207" s="226" t="s">
        <v>5</v>
      </c>
      <c r="F1207" s="227" t="s">
        <v>170</v>
      </c>
      <c r="H1207" s="228">
        <v>3.22</v>
      </c>
      <c r="I1207" s="229"/>
      <c r="L1207" s="224"/>
      <c r="M1207" s="230"/>
      <c r="N1207" s="231"/>
      <c r="O1207" s="231"/>
      <c r="P1207" s="231"/>
      <c r="Q1207" s="231"/>
      <c r="R1207" s="231"/>
      <c r="S1207" s="231"/>
      <c r="T1207" s="232"/>
      <c r="AT1207" s="233" t="s">
        <v>163</v>
      </c>
      <c r="AU1207" s="233" t="s">
        <v>89</v>
      </c>
      <c r="AV1207" s="15" t="s">
        <v>159</v>
      </c>
      <c r="AW1207" s="15" t="s">
        <v>42</v>
      </c>
      <c r="AX1207" s="15" t="s">
        <v>45</v>
      </c>
      <c r="AY1207" s="233" t="s">
        <v>152</v>
      </c>
    </row>
    <row r="1208" spans="2:65" s="1" customFormat="1" ht="31.5" customHeight="1">
      <c r="B1208" s="183"/>
      <c r="C1208" s="184" t="s">
        <v>794</v>
      </c>
      <c r="D1208" s="184" t="s">
        <v>154</v>
      </c>
      <c r="E1208" s="185" t="s">
        <v>2091</v>
      </c>
      <c r="F1208" s="186" t="s">
        <v>2092</v>
      </c>
      <c r="G1208" s="187" t="s">
        <v>247</v>
      </c>
      <c r="H1208" s="188">
        <v>3.22</v>
      </c>
      <c r="I1208" s="189"/>
      <c r="J1208" s="190">
        <f>ROUND(I1208*H1208,2)</f>
        <v>0</v>
      </c>
      <c r="K1208" s="186" t="s">
        <v>158</v>
      </c>
      <c r="L1208" s="43"/>
      <c r="M1208" s="191" t="s">
        <v>5</v>
      </c>
      <c r="N1208" s="192" t="s">
        <v>53</v>
      </c>
      <c r="O1208" s="44"/>
      <c r="P1208" s="193">
        <f>O1208*H1208</f>
        <v>0</v>
      </c>
      <c r="Q1208" s="193">
        <v>1E-4</v>
      </c>
      <c r="R1208" s="193">
        <f>Q1208*H1208</f>
        <v>3.2200000000000002E-4</v>
      </c>
      <c r="S1208" s="193">
        <v>0</v>
      </c>
      <c r="T1208" s="194">
        <f>S1208*H1208</f>
        <v>0</v>
      </c>
      <c r="AR1208" s="25" t="s">
        <v>259</v>
      </c>
      <c r="AT1208" s="25" t="s">
        <v>154</v>
      </c>
      <c r="AU1208" s="25" t="s">
        <v>89</v>
      </c>
      <c r="AY1208" s="25" t="s">
        <v>152</v>
      </c>
      <c r="BE1208" s="195">
        <f>IF(N1208="základní",J1208,0)</f>
        <v>0</v>
      </c>
      <c r="BF1208" s="195">
        <f>IF(N1208="snížená",J1208,0)</f>
        <v>0</v>
      </c>
      <c r="BG1208" s="195">
        <f>IF(N1208="zákl. přenesená",J1208,0)</f>
        <v>0</v>
      </c>
      <c r="BH1208" s="195">
        <f>IF(N1208="sníž. přenesená",J1208,0)</f>
        <v>0</v>
      </c>
      <c r="BI1208" s="195">
        <f>IF(N1208="nulová",J1208,0)</f>
        <v>0</v>
      </c>
      <c r="BJ1208" s="25" t="s">
        <v>45</v>
      </c>
      <c r="BK1208" s="195">
        <f>ROUND(I1208*H1208,2)</f>
        <v>0</v>
      </c>
      <c r="BL1208" s="25" t="s">
        <v>259</v>
      </c>
      <c r="BM1208" s="25" t="s">
        <v>2093</v>
      </c>
    </row>
    <row r="1209" spans="2:65" s="1" customFormat="1" ht="162">
      <c r="B1209" s="43"/>
      <c r="D1209" s="225" t="s">
        <v>161</v>
      </c>
      <c r="F1209" s="236" t="s">
        <v>2089</v>
      </c>
      <c r="I1209" s="198"/>
      <c r="L1209" s="43"/>
      <c r="M1209" s="199"/>
      <c r="N1209" s="44"/>
      <c r="O1209" s="44"/>
      <c r="P1209" s="44"/>
      <c r="Q1209" s="44"/>
      <c r="R1209" s="44"/>
      <c r="S1209" s="44"/>
      <c r="T1209" s="72"/>
      <c r="AT1209" s="25" t="s">
        <v>161</v>
      </c>
      <c r="AU1209" s="25" t="s">
        <v>89</v>
      </c>
    </row>
    <row r="1210" spans="2:65" s="1" customFormat="1" ht="44.25" customHeight="1">
      <c r="B1210" s="183"/>
      <c r="C1210" s="184" t="s">
        <v>802</v>
      </c>
      <c r="D1210" s="184" t="s">
        <v>154</v>
      </c>
      <c r="E1210" s="185" t="s">
        <v>2094</v>
      </c>
      <c r="F1210" s="186" t="s">
        <v>2095</v>
      </c>
      <c r="G1210" s="187" t="s">
        <v>201</v>
      </c>
      <c r="H1210" s="188">
        <v>1</v>
      </c>
      <c r="I1210" s="189"/>
      <c r="J1210" s="190">
        <f>ROUND(I1210*H1210,2)</f>
        <v>0</v>
      </c>
      <c r="K1210" s="186" t="s">
        <v>158</v>
      </c>
      <c r="L1210" s="43"/>
      <c r="M1210" s="191" t="s">
        <v>5</v>
      </c>
      <c r="N1210" s="192" t="s">
        <v>53</v>
      </c>
      <c r="O1210" s="44"/>
      <c r="P1210" s="193">
        <f>O1210*H1210</f>
        <v>0</v>
      </c>
      <c r="Q1210" s="193">
        <v>4.0000000000000003E-5</v>
      </c>
      <c r="R1210" s="193">
        <f>Q1210*H1210</f>
        <v>4.0000000000000003E-5</v>
      </c>
      <c r="S1210" s="193">
        <v>0</v>
      </c>
      <c r="T1210" s="194">
        <f>S1210*H1210</f>
        <v>0</v>
      </c>
      <c r="AR1210" s="25" t="s">
        <v>259</v>
      </c>
      <c r="AT1210" s="25" t="s">
        <v>154</v>
      </c>
      <c r="AU1210" s="25" t="s">
        <v>89</v>
      </c>
      <c r="AY1210" s="25" t="s">
        <v>152</v>
      </c>
      <c r="BE1210" s="195">
        <f>IF(N1210="základní",J1210,0)</f>
        <v>0</v>
      </c>
      <c r="BF1210" s="195">
        <f>IF(N1210="snížená",J1210,0)</f>
        <v>0</v>
      </c>
      <c r="BG1210" s="195">
        <f>IF(N1210="zákl. přenesená",J1210,0)</f>
        <v>0</v>
      </c>
      <c r="BH1210" s="195">
        <f>IF(N1210="sníž. přenesená",J1210,0)</f>
        <v>0</v>
      </c>
      <c r="BI1210" s="195">
        <f>IF(N1210="nulová",J1210,0)</f>
        <v>0</v>
      </c>
      <c r="BJ1210" s="25" t="s">
        <v>45</v>
      </c>
      <c r="BK1210" s="195">
        <f>ROUND(I1210*H1210,2)</f>
        <v>0</v>
      </c>
      <c r="BL1210" s="25" t="s">
        <v>259</v>
      </c>
      <c r="BM1210" s="25" t="s">
        <v>2096</v>
      </c>
    </row>
    <row r="1211" spans="2:65" s="1" customFormat="1" ht="162">
      <c r="B1211" s="43"/>
      <c r="D1211" s="225" t="s">
        <v>161</v>
      </c>
      <c r="F1211" s="236" t="s">
        <v>2089</v>
      </c>
      <c r="I1211" s="198"/>
      <c r="L1211" s="43"/>
      <c r="M1211" s="199"/>
      <c r="N1211" s="44"/>
      <c r="O1211" s="44"/>
      <c r="P1211" s="44"/>
      <c r="Q1211" s="44"/>
      <c r="R1211" s="44"/>
      <c r="S1211" s="44"/>
      <c r="T1211" s="72"/>
      <c r="AT1211" s="25" t="s">
        <v>161</v>
      </c>
      <c r="AU1211" s="25" t="s">
        <v>89</v>
      </c>
    </row>
    <row r="1212" spans="2:65" s="1" customFormat="1" ht="31.5" customHeight="1">
      <c r="B1212" s="183"/>
      <c r="C1212" s="184" t="s">
        <v>807</v>
      </c>
      <c r="D1212" s="184" t="s">
        <v>154</v>
      </c>
      <c r="E1212" s="185" t="s">
        <v>2097</v>
      </c>
      <c r="F1212" s="186" t="s">
        <v>2098</v>
      </c>
      <c r="G1212" s="187" t="s">
        <v>247</v>
      </c>
      <c r="H1212" s="188">
        <v>3.22</v>
      </c>
      <c r="I1212" s="189"/>
      <c r="J1212" s="190">
        <f>ROUND(I1212*H1212,2)</f>
        <v>0</v>
      </c>
      <c r="K1212" s="186" t="s">
        <v>158</v>
      </c>
      <c r="L1212" s="43"/>
      <c r="M1212" s="191" t="s">
        <v>5</v>
      </c>
      <c r="N1212" s="192" t="s">
        <v>53</v>
      </c>
      <c r="O1212" s="44"/>
      <c r="P1212" s="193">
        <f>O1212*H1212</f>
        <v>0</v>
      </c>
      <c r="Q1212" s="193">
        <v>0</v>
      </c>
      <c r="R1212" s="193">
        <f>Q1212*H1212</f>
        <v>0</v>
      </c>
      <c r="S1212" s="193">
        <v>0</v>
      </c>
      <c r="T1212" s="194">
        <f>S1212*H1212</f>
        <v>0</v>
      </c>
      <c r="AR1212" s="25" t="s">
        <v>259</v>
      </c>
      <c r="AT1212" s="25" t="s">
        <v>154</v>
      </c>
      <c r="AU1212" s="25" t="s">
        <v>89</v>
      </c>
      <c r="AY1212" s="25" t="s">
        <v>152</v>
      </c>
      <c r="BE1212" s="195">
        <f>IF(N1212="základní",J1212,0)</f>
        <v>0</v>
      </c>
      <c r="BF1212" s="195">
        <f>IF(N1212="snížená",J1212,0)</f>
        <v>0</v>
      </c>
      <c r="BG1212" s="195">
        <f>IF(N1212="zákl. přenesená",J1212,0)</f>
        <v>0</v>
      </c>
      <c r="BH1212" s="195">
        <f>IF(N1212="sníž. přenesená",J1212,0)</f>
        <v>0</v>
      </c>
      <c r="BI1212" s="195">
        <f>IF(N1212="nulová",J1212,0)</f>
        <v>0</v>
      </c>
      <c r="BJ1212" s="25" t="s">
        <v>45</v>
      </c>
      <c r="BK1212" s="195">
        <f>ROUND(I1212*H1212,2)</f>
        <v>0</v>
      </c>
      <c r="BL1212" s="25" t="s">
        <v>259</v>
      </c>
      <c r="BM1212" s="25" t="s">
        <v>2099</v>
      </c>
    </row>
    <row r="1213" spans="2:65" s="1" customFormat="1" ht="162">
      <c r="B1213" s="43"/>
      <c r="D1213" s="225" t="s">
        <v>161</v>
      </c>
      <c r="F1213" s="236" t="s">
        <v>2089</v>
      </c>
      <c r="I1213" s="198"/>
      <c r="L1213" s="43"/>
      <c r="M1213" s="199"/>
      <c r="N1213" s="44"/>
      <c r="O1213" s="44"/>
      <c r="P1213" s="44"/>
      <c r="Q1213" s="44"/>
      <c r="R1213" s="44"/>
      <c r="S1213" s="44"/>
      <c r="T1213" s="72"/>
      <c r="AT1213" s="25" t="s">
        <v>161</v>
      </c>
      <c r="AU1213" s="25" t="s">
        <v>89</v>
      </c>
    </row>
    <row r="1214" spans="2:65" s="1" customFormat="1" ht="31.5" customHeight="1">
      <c r="B1214" s="183"/>
      <c r="C1214" s="184" t="s">
        <v>813</v>
      </c>
      <c r="D1214" s="184" t="s">
        <v>154</v>
      </c>
      <c r="E1214" s="185" t="s">
        <v>2100</v>
      </c>
      <c r="F1214" s="186" t="s">
        <v>2101</v>
      </c>
      <c r="G1214" s="187" t="s">
        <v>293</v>
      </c>
      <c r="H1214" s="188">
        <v>1</v>
      </c>
      <c r="I1214" s="189"/>
      <c r="J1214" s="190">
        <f>ROUND(I1214*H1214,2)</f>
        <v>0</v>
      </c>
      <c r="K1214" s="186" t="s">
        <v>158</v>
      </c>
      <c r="L1214" s="43"/>
      <c r="M1214" s="191" t="s">
        <v>5</v>
      </c>
      <c r="N1214" s="192" t="s">
        <v>53</v>
      </c>
      <c r="O1214" s="44"/>
      <c r="P1214" s="193">
        <f>O1214*H1214</f>
        <v>0</v>
      </c>
      <c r="Q1214" s="193">
        <v>1.0000000000000001E-5</v>
      </c>
      <c r="R1214" s="193">
        <f>Q1214*H1214</f>
        <v>1.0000000000000001E-5</v>
      </c>
      <c r="S1214" s="193">
        <v>0</v>
      </c>
      <c r="T1214" s="194">
        <f>S1214*H1214</f>
        <v>0</v>
      </c>
      <c r="AR1214" s="25" t="s">
        <v>259</v>
      </c>
      <c r="AT1214" s="25" t="s">
        <v>154</v>
      </c>
      <c r="AU1214" s="25" t="s">
        <v>89</v>
      </c>
      <c r="AY1214" s="25" t="s">
        <v>152</v>
      </c>
      <c r="BE1214" s="195">
        <f>IF(N1214="základní",J1214,0)</f>
        <v>0</v>
      </c>
      <c r="BF1214" s="195">
        <f>IF(N1214="snížená",J1214,0)</f>
        <v>0</v>
      </c>
      <c r="BG1214" s="195">
        <f>IF(N1214="zákl. přenesená",J1214,0)</f>
        <v>0</v>
      </c>
      <c r="BH1214" s="195">
        <f>IF(N1214="sníž. přenesená",J1214,0)</f>
        <v>0</v>
      </c>
      <c r="BI1214" s="195">
        <f>IF(N1214="nulová",J1214,0)</f>
        <v>0</v>
      </c>
      <c r="BJ1214" s="25" t="s">
        <v>45</v>
      </c>
      <c r="BK1214" s="195">
        <f>ROUND(I1214*H1214,2)</f>
        <v>0</v>
      </c>
      <c r="BL1214" s="25" t="s">
        <v>259</v>
      </c>
      <c r="BM1214" s="25" t="s">
        <v>2102</v>
      </c>
    </row>
    <row r="1215" spans="2:65" s="1" customFormat="1" ht="81">
      <c r="B1215" s="43"/>
      <c r="D1215" s="225" t="s">
        <v>161</v>
      </c>
      <c r="F1215" s="236" t="s">
        <v>2103</v>
      </c>
      <c r="I1215" s="198"/>
      <c r="L1215" s="43"/>
      <c r="M1215" s="199"/>
      <c r="N1215" s="44"/>
      <c r="O1215" s="44"/>
      <c r="P1215" s="44"/>
      <c r="Q1215" s="44"/>
      <c r="R1215" s="44"/>
      <c r="S1215" s="44"/>
      <c r="T1215" s="72"/>
      <c r="AT1215" s="25" t="s">
        <v>161</v>
      </c>
      <c r="AU1215" s="25" t="s">
        <v>89</v>
      </c>
    </row>
    <row r="1216" spans="2:65" s="1" customFormat="1" ht="22.5" customHeight="1">
      <c r="B1216" s="183"/>
      <c r="C1216" s="237" t="s">
        <v>819</v>
      </c>
      <c r="D1216" s="237" t="s">
        <v>266</v>
      </c>
      <c r="E1216" s="238" t="s">
        <v>2104</v>
      </c>
      <c r="F1216" s="239" t="s">
        <v>2105</v>
      </c>
      <c r="G1216" s="240" t="s">
        <v>293</v>
      </c>
      <c r="H1216" s="241">
        <v>1</v>
      </c>
      <c r="I1216" s="242"/>
      <c r="J1216" s="243">
        <f>ROUND(I1216*H1216,2)</f>
        <v>0</v>
      </c>
      <c r="K1216" s="239" t="s">
        <v>2106</v>
      </c>
      <c r="L1216" s="244"/>
      <c r="M1216" s="245" t="s">
        <v>5</v>
      </c>
      <c r="N1216" s="246" t="s">
        <v>53</v>
      </c>
      <c r="O1216" s="44"/>
      <c r="P1216" s="193">
        <f>O1216*H1216</f>
        <v>0</v>
      </c>
      <c r="Q1216" s="193">
        <v>6.7000000000000002E-3</v>
      </c>
      <c r="R1216" s="193">
        <f>Q1216*H1216</f>
        <v>6.7000000000000002E-3</v>
      </c>
      <c r="S1216" s="193">
        <v>0</v>
      </c>
      <c r="T1216" s="194">
        <f>S1216*H1216</f>
        <v>0</v>
      </c>
      <c r="AR1216" s="25" t="s">
        <v>377</v>
      </c>
      <c r="AT1216" s="25" t="s">
        <v>266</v>
      </c>
      <c r="AU1216" s="25" t="s">
        <v>89</v>
      </c>
      <c r="AY1216" s="25" t="s">
        <v>152</v>
      </c>
      <c r="BE1216" s="195">
        <f>IF(N1216="základní",J1216,0)</f>
        <v>0</v>
      </c>
      <c r="BF1216" s="195">
        <f>IF(N1216="snížená",J1216,0)</f>
        <v>0</v>
      </c>
      <c r="BG1216" s="195">
        <f>IF(N1216="zákl. přenesená",J1216,0)</f>
        <v>0</v>
      </c>
      <c r="BH1216" s="195">
        <f>IF(N1216="sníž. přenesená",J1216,0)</f>
        <v>0</v>
      </c>
      <c r="BI1216" s="195">
        <f>IF(N1216="nulová",J1216,0)</f>
        <v>0</v>
      </c>
      <c r="BJ1216" s="25" t="s">
        <v>45</v>
      </c>
      <c r="BK1216" s="195">
        <f>ROUND(I1216*H1216,2)</f>
        <v>0</v>
      </c>
      <c r="BL1216" s="25" t="s">
        <v>259</v>
      </c>
      <c r="BM1216" s="25" t="s">
        <v>2107</v>
      </c>
    </row>
    <row r="1217" spans="2:65" s="1" customFormat="1" ht="31.5" customHeight="1">
      <c r="B1217" s="183"/>
      <c r="C1217" s="184" t="s">
        <v>825</v>
      </c>
      <c r="D1217" s="184" t="s">
        <v>154</v>
      </c>
      <c r="E1217" s="185" t="s">
        <v>2108</v>
      </c>
      <c r="F1217" s="186" t="s">
        <v>2109</v>
      </c>
      <c r="G1217" s="187" t="s">
        <v>247</v>
      </c>
      <c r="H1217" s="188">
        <v>2574.65</v>
      </c>
      <c r="I1217" s="189"/>
      <c r="J1217" s="190">
        <f>ROUND(I1217*H1217,2)</f>
        <v>0</v>
      </c>
      <c r="K1217" s="186" t="s">
        <v>158</v>
      </c>
      <c r="L1217" s="43"/>
      <c r="M1217" s="191" t="s">
        <v>5</v>
      </c>
      <c r="N1217" s="192" t="s">
        <v>53</v>
      </c>
      <c r="O1217" s="44"/>
      <c r="P1217" s="193">
        <f>O1217*H1217</f>
        <v>0</v>
      </c>
      <c r="Q1217" s="193">
        <v>9.5E-4</v>
      </c>
      <c r="R1217" s="193">
        <f>Q1217*H1217</f>
        <v>2.4459175000000002</v>
      </c>
      <c r="S1217" s="193">
        <v>0</v>
      </c>
      <c r="T1217" s="194">
        <f>S1217*H1217</f>
        <v>0</v>
      </c>
      <c r="AR1217" s="25" t="s">
        <v>259</v>
      </c>
      <c r="AT1217" s="25" t="s">
        <v>154</v>
      </c>
      <c r="AU1217" s="25" t="s">
        <v>89</v>
      </c>
      <c r="AY1217" s="25" t="s">
        <v>152</v>
      </c>
      <c r="BE1217" s="195">
        <f>IF(N1217="základní",J1217,0)</f>
        <v>0</v>
      </c>
      <c r="BF1217" s="195">
        <f>IF(N1217="snížená",J1217,0)</f>
        <v>0</v>
      </c>
      <c r="BG1217" s="195">
        <f>IF(N1217="zákl. přenesená",J1217,0)</f>
        <v>0</v>
      </c>
      <c r="BH1217" s="195">
        <f>IF(N1217="sníž. přenesená",J1217,0)</f>
        <v>0</v>
      </c>
      <c r="BI1217" s="195">
        <f>IF(N1217="nulová",J1217,0)</f>
        <v>0</v>
      </c>
      <c r="BJ1217" s="25" t="s">
        <v>45</v>
      </c>
      <c r="BK1217" s="195">
        <f>ROUND(I1217*H1217,2)</f>
        <v>0</v>
      </c>
      <c r="BL1217" s="25" t="s">
        <v>259</v>
      </c>
      <c r="BM1217" s="25" t="s">
        <v>2110</v>
      </c>
    </row>
    <row r="1218" spans="2:65" s="1" customFormat="1" ht="67.5">
      <c r="B1218" s="43"/>
      <c r="D1218" s="196" t="s">
        <v>161</v>
      </c>
      <c r="F1218" s="197" t="s">
        <v>2111</v>
      </c>
      <c r="I1218" s="198"/>
      <c r="L1218" s="43"/>
      <c r="M1218" s="199"/>
      <c r="N1218" s="44"/>
      <c r="O1218" s="44"/>
      <c r="P1218" s="44"/>
      <c r="Q1218" s="44"/>
      <c r="R1218" s="44"/>
      <c r="S1218" s="44"/>
      <c r="T1218" s="72"/>
      <c r="AT1218" s="25" t="s">
        <v>161</v>
      </c>
      <c r="AU1218" s="25" t="s">
        <v>89</v>
      </c>
    </row>
    <row r="1219" spans="2:65" s="12" customFormat="1">
      <c r="B1219" s="200"/>
      <c r="D1219" s="196" t="s">
        <v>163</v>
      </c>
      <c r="E1219" s="201" t="s">
        <v>5</v>
      </c>
      <c r="F1219" s="202" t="s">
        <v>540</v>
      </c>
      <c r="H1219" s="203" t="s">
        <v>5</v>
      </c>
      <c r="I1219" s="204"/>
      <c r="L1219" s="200"/>
      <c r="M1219" s="205"/>
      <c r="N1219" s="206"/>
      <c r="O1219" s="206"/>
      <c r="P1219" s="206"/>
      <c r="Q1219" s="206"/>
      <c r="R1219" s="206"/>
      <c r="S1219" s="206"/>
      <c r="T1219" s="207"/>
      <c r="AT1219" s="203" t="s">
        <v>163</v>
      </c>
      <c r="AU1219" s="203" t="s">
        <v>89</v>
      </c>
      <c r="AV1219" s="12" t="s">
        <v>45</v>
      </c>
      <c r="AW1219" s="12" t="s">
        <v>42</v>
      </c>
      <c r="AX1219" s="12" t="s">
        <v>82</v>
      </c>
      <c r="AY1219" s="203" t="s">
        <v>152</v>
      </c>
    </row>
    <row r="1220" spans="2:65" s="13" customFormat="1">
      <c r="B1220" s="208"/>
      <c r="D1220" s="196" t="s">
        <v>163</v>
      </c>
      <c r="E1220" s="209" t="s">
        <v>5</v>
      </c>
      <c r="F1220" s="210" t="s">
        <v>1774</v>
      </c>
      <c r="H1220" s="211">
        <v>66.88</v>
      </c>
      <c r="I1220" s="212"/>
      <c r="L1220" s="208"/>
      <c r="M1220" s="213"/>
      <c r="N1220" s="214"/>
      <c r="O1220" s="214"/>
      <c r="P1220" s="214"/>
      <c r="Q1220" s="214"/>
      <c r="R1220" s="214"/>
      <c r="S1220" s="214"/>
      <c r="T1220" s="215"/>
      <c r="AT1220" s="209" t="s">
        <v>163</v>
      </c>
      <c r="AU1220" s="209" t="s">
        <v>89</v>
      </c>
      <c r="AV1220" s="13" t="s">
        <v>89</v>
      </c>
      <c r="AW1220" s="13" t="s">
        <v>42</v>
      </c>
      <c r="AX1220" s="13" t="s">
        <v>82</v>
      </c>
      <c r="AY1220" s="209" t="s">
        <v>152</v>
      </c>
    </row>
    <row r="1221" spans="2:65" s="13" customFormat="1">
      <c r="B1221" s="208"/>
      <c r="D1221" s="196" t="s">
        <v>163</v>
      </c>
      <c r="E1221" s="209" t="s">
        <v>5</v>
      </c>
      <c r="F1221" s="210" t="s">
        <v>1775</v>
      </c>
      <c r="H1221" s="211">
        <v>11.88</v>
      </c>
      <c r="I1221" s="212"/>
      <c r="L1221" s="208"/>
      <c r="M1221" s="213"/>
      <c r="N1221" s="214"/>
      <c r="O1221" s="214"/>
      <c r="P1221" s="214"/>
      <c r="Q1221" s="214"/>
      <c r="R1221" s="214"/>
      <c r="S1221" s="214"/>
      <c r="T1221" s="215"/>
      <c r="AT1221" s="209" t="s">
        <v>163</v>
      </c>
      <c r="AU1221" s="209" t="s">
        <v>89</v>
      </c>
      <c r="AV1221" s="13" t="s">
        <v>89</v>
      </c>
      <c r="AW1221" s="13" t="s">
        <v>42</v>
      </c>
      <c r="AX1221" s="13" t="s">
        <v>82</v>
      </c>
      <c r="AY1221" s="209" t="s">
        <v>152</v>
      </c>
    </row>
    <row r="1222" spans="2:65" s="13" customFormat="1">
      <c r="B1222" s="208"/>
      <c r="D1222" s="196" t="s">
        <v>163</v>
      </c>
      <c r="E1222" s="209" t="s">
        <v>5</v>
      </c>
      <c r="F1222" s="210" t="s">
        <v>1776</v>
      </c>
      <c r="H1222" s="211">
        <v>7.9</v>
      </c>
      <c r="I1222" s="212"/>
      <c r="L1222" s="208"/>
      <c r="M1222" s="213"/>
      <c r="N1222" s="214"/>
      <c r="O1222" s="214"/>
      <c r="P1222" s="214"/>
      <c r="Q1222" s="214"/>
      <c r="R1222" s="214"/>
      <c r="S1222" s="214"/>
      <c r="T1222" s="215"/>
      <c r="AT1222" s="209" t="s">
        <v>163</v>
      </c>
      <c r="AU1222" s="209" t="s">
        <v>89</v>
      </c>
      <c r="AV1222" s="13" t="s">
        <v>89</v>
      </c>
      <c r="AW1222" s="13" t="s">
        <v>42</v>
      </c>
      <c r="AX1222" s="13" t="s">
        <v>82</v>
      </c>
      <c r="AY1222" s="209" t="s">
        <v>152</v>
      </c>
    </row>
    <row r="1223" spans="2:65" s="13" customFormat="1">
      <c r="B1223" s="208"/>
      <c r="D1223" s="196" t="s">
        <v>163</v>
      </c>
      <c r="E1223" s="209" t="s">
        <v>5</v>
      </c>
      <c r="F1223" s="210" t="s">
        <v>1777</v>
      </c>
      <c r="H1223" s="211">
        <v>7.9</v>
      </c>
      <c r="I1223" s="212"/>
      <c r="L1223" s="208"/>
      <c r="M1223" s="213"/>
      <c r="N1223" s="214"/>
      <c r="O1223" s="214"/>
      <c r="P1223" s="214"/>
      <c r="Q1223" s="214"/>
      <c r="R1223" s="214"/>
      <c r="S1223" s="214"/>
      <c r="T1223" s="215"/>
      <c r="AT1223" s="209" t="s">
        <v>163</v>
      </c>
      <c r="AU1223" s="209" t="s">
        <v>89</v>
      </c>
      <c r="AV1223" s="13" t="s">
        <v>89</v>
      </c>
      <c r="AW1223" s="13" t="s">
        <v>42</v>
      </c>
      <c r="AX1223" s="13" t="s">
        <v>82</v>
      </c>
      <c r="AY1223" s="209" t="s">
        <v>152</v>
      </c>
    </row>
    <row r="1224" spans="2:65" s="13" customFormat="1">
      <c r="B1224" s="208"/>
      <c r="D1224" s="196" t="s">
        <v>163</v>
      </c>
      <c r="E1224" s="209" t="s">
        <v>5</v>
      </c>
      <c r="F1224" s="210" t="s">
        <v>1778</v>
      </c>
      <c r="H1224" s="211">
        <v>12</v>
      </c>
      <c r="I1224" s="212"/>
      <c r="L1224" s="208"/>
      <c r="M1224" s="213"/>
      <c r="N1224" s="214"/>
      <c r="O1224" s="214"/>
      <c r="P1224" s="214"/>
      <c r="Q1224" s="214"/>
      <c r="R1224" s="214"/>
      <c r="S1224" s="214"/>
      <c r="T1224" s="215"/>
      <c r="AT1224" s="209" t="s">
        <v>163</v>
      </c>
      <c r="AU1224" s="209" t="s">
        <v>89</v>
      </c>
      <c r="AV1224" s="13" t="s">
        <v>89</v>
      </c>
      <c r="AW1224" s="13" t="s">
        <v>42</v>
      </c>
      <c r="AX1224" s="13" t="s">
        <v>82</v>
      </c>
      <c r="AY1224" s="209" t="s">
        <v>152</v>
      </c>
    </row>
    <row r="1225" spans="2:65" s="13" customFormat="1">
      <c r="B1225" s="208"/>
      <c r="D1225" s="196" t="s">
        <v>163</v>
      </c>
      <c r="E1225" s="209" t="s">
        <v>5</v>
      </c>
      <c r="F1225" s="210" t="s">
        <v>1779</v>
      </c>
      <c r="H1225" s="211">
        <v>12</v>
      </c>
      <c r="I1225" s="212"/>
      <c r="L1225" s="208"/>
      <c r="M1225" s="213"/>
      <c r="N1225" s="214"/>
      <c r="O1225" s="214"/>
      <c r="P1225" s="214"/>
      <c r="Q1225" s="214"/>
      <c r="R1225" s="214"/>
      <c r="S1225" s="214"/>
      <c r="T1225" s="215"/>
      <c r="AT1225" s="209" t="s">
        <v>163</v>
      </c>
      <c r="AU1225" s="209" t="s">
        <v>89</v>
      </c>
      <c r="AV1225" s="13" t="s">
        <v>89</v>
      </c>
      <c r="AW1225" s="13" t="s">
        <v>42</v>
      </c>
      <c r="AX1225" s="13" t="s">
        <v>82</v>
      </c>
      <c r="AY1225" s="209" t="s">
        <v>152</v>
      </c>
    </row>
    <row r="1226" spans="2:65" s="13" customFormat="1">
      <c r="B1226" s="208"/>
      <c r="D1226" s="196" t="s">
        <v>163</v>
      </c>
      <c r="E1226" s="209" t="s">
        <v>5</v>
      </c>
      <c r="F1226" s="210" t="s">
        <v>1780</v>
      </c>
      <c r="H1226" s="211">
        <v>7.9</v>
      </c>
      <c r="I1226" s="212"/>
      <c r="L1226" s="208"/>
      <c r="M1226" s="213"/>
      <c r="N1226" s="214"/>
      <c r="O1226" s="214"/>
      <c r="P1226" s="214"/>
      <c r="Q1226" s="214"/>
      <c r="R1226" s="214"/>
      <c r="S1226" s="214"/>
      <c r="T1226" s="215"/>
      <c r="AT1226" s="209" t="s">
        <v>163</v>
      </c>
      <c r="AU1226" s="209" t="s">
        <v>89</v>
      </c>
      <c r="AV1226" s="13" t="s">
        <v>89</v>
      </c>
      <c r="AW1226" s="13" t="s">
        <v>42</v>
      </c>
      <c r="AX1226" s="13" t="s">
        <v>82</v>
      </c>
      <c r="AY1226" s="209" t="s">
        <v>152</v>
      </c>
    </row>
    <row r="1227" spans="2:65" s="13" customFormat="1">
      <c r="B1227" s="208"/>
      <c r="D1227" s="196" t="s">
        <v>163</v>
      </c>
      <c r="E1227" s="209" t="s">
        <v>5</v>
      </c>
      <c r="F1227" s="210" t="s">
        <v>1781</v>
      </c>
      <c r="H1227" s="211">
        <v>7.9</v>
      </c>
      <c r="I1227" s="212"/>
      <c r="L1227" s="208"/>
      <c r="M1227" s="213"/>
      <c r="N1227" s="214"/>
      <c r="O1227" s="214"/>
      <c r="P1227" s="214"/>
      <c r="Q1227" s="214"/>
      <c r="R1227" s="214"/>
      <c r="S1227" s="214"/>
      <c r="T1227" s="215"/>
      <c r="AT1227" s="209" t="s">
        <v>163</v>
      </c>
      <c r="AU1227" s="209" t="s">
        <v>89</v>
      </c>
      <c r="AV1227" s="13" t="s">
        <v>89</v>
      </c>
      <c r="AW1227" s="13" t="s">
        <v>42</v>
      </c>
      <c r="AX1227" s="13" t="s">
        <v>82</v>
      </c>
      <c r="AY1227" s="209" t="s">
        <v>152</v>
      </c>
    </row>
    <row r="1228" spans="2:65" s="13" customFormat="1">
      <c r="B1228" s="208"/>
      <c r="D1228" s="196" t="s">
        <v>163</v>
      </c>
      <c r="E1228" s="209" t="s">
        <v>5</v>
      </c>
      <c r="F1228" s="210" t="s">
        <v>1782</v>
      </c>
      <c r="H1228" s="211">
        <v>12.64</v>
      </c>
      <c r="I1228" s="212"/>
      <c r="L1228" s="208"/>
      <c r="M1228" s="213"/>
      <c r="N1228" s="214"/>
      <c r="O1228" s="214"/>
      <c r="P1228" s="214"/>
      <c r="Q1228" s="214"/>
      <c r="R1228" s="214"/>
      <c r="S1228" s="214"/>
      <c r="T1228" s="215"/>
      <c r="AT1228" s="209" t="s">
        <v>163</v>
      </c>
      <c r="AU1228" s="209" t="s">
        <v>89</v>
      </c>
      <c r="AV1228" s="13" t="s">
        <v>89</v>
      </c>
      <c r="AW1228" s="13" t="s">
        <v>42</v>
      </c>
      <c r="AX1228" s="13" t="s">
        <v>82</v>
      </c>
      <c r="AY1228" s="209" t="s">
        <v>152</v>
      </c>
    </row>
    <row r="1229" spans="2:65" s="13" customFormat="1">
      <c r="B1229" s="208"/>
      <c r="D1229" s="196" t="s">
        <v>163</v>
      </c>
      <c r="E1229" s="209" t="s">
        <v>5</v>
      </c>
      <c r="F1229" s="210" t="s">
        <v>1783</v>
      </c>
      <c r="H1229" s="211">
        <v>8.39</v>
      </c>
      <c r="I1229" s="212"/>
      <c r="L1229" s="208"/>
      <c r="M1229" s="213"/>
      <c r="N1229" s="214"/>
      <c r="O1229" s="214"/>
      <c r="P1229" s="214"/>
      <c r="Q1229" s="214"/>
      <c r="R1229" s="214"/>
      <c r="S1229" s="214"/>
      <c r="T1229" s="215"/>
      <c r="AT1229" s="209" t="s">
        <v>163</v>
      </c>
      <c r="AU1229" s="209" t="s">
        <v>89</v>
      </c>
      <c r="AV1229" s="13" t="s">
        <v>89</v>
      </c>
      <c r="AW1229" s="13" t="s">
        <v>42</v>
      </c>
      <c r="AX1229" s="13" t="s">
        <v>82</v>
      </c>
      <c r="AY1229" s="209" t="s">
        <v>152</v>
      </c>
    </row>
    <row r="1230" spans="2:65" s="13" customFormat="1">
      <c r="B1230" s="208"/>
      <c r="D1230" s="196" t="s">
        <v>163</v>
      </c>
      <c r="E1230" s="209" t="s">
        <v>5</v>
      </c>
      <c r="F1230" s="210" t="s">
        <v>1784</v>
      </c>
      <c r="H1230" s="211">
        <v>8.3800000000000008</v>
      </c>
      <c r="I1230" s="212"/>
      <c r="L1230" s="208"/>
      <c r="M1230" s="213"/>
      <c r="N1230" s="214"/>
      <c r="O1230" s="214"/>
      <c r="P1230" s="214"/>
      <c r="Q1230" s="214"/>
      <c r="R1230" s="214"/>
      <c r="S1230" s="214"/>
      <c r="T1230" s="215"/>
      <c r="AT1230" s="209" t="s">
        <v>163</v>
      </c>
      <c r="AU1230" s="209" t="s">
        <v>89</v>
      </c>
      <c r="AV1230" s="13" t="s">
        <v>89</v>
      </c>
      <c r="AW1230" s="13" t="s">
        <v>42</v>
      </c>
      <c r="AX1230" s="13" t="s">
        <v>82</v>
      </c>
      <c r="AY1230" s="209" t="s">
        <v>152</v>
      </c>
    </row>
    <row r="1231" spans="2:65" s="13" customFormat="1">
      <c r="B1231" s="208"/>
      <c r="D1231" s="196" t="s">
        <v>163</v>
      </c>
      <c r="E1231" s="209" t="s">
        <v>5</v>
      </c>
      <c r="F1231" s="210" t="s">
        <v>1785</v>
      </c>
      <c r="H1231" s="211">
        <v>2.0699999999999998</v>
      </c>
      <c r="I1231" s="212"/>
      <c r="L1231" s="208"/>
      <c r="M1231" s="213"/>
      <c r="N1231" s="214"/>
      <c r="O1231" s="214"/>
      <c r="P1231" s="214"/>
      <c r="Q1231" s="214"/>
      <c r="R1231" s="214"/>
      <c r="S1231" s="214"/>
      <c r="T1231" s="215"/>
      <c r="AT1231" s="209" t="s">
        <v>163</v>
      </c>
      <c r="AU1231" s="209" t="s">
        <v>89</v>
      </c>
      <c r="AV1231" s="13" t="s">
        <v>89</v>
      </c>
      <c r="AW1231" s="13" t="s">
        <v>42</v>
      </c>
      <c r="AX1231" s="13" t="s">
        <v>82</v>
      </c>
      <c r="AY1231" s="209" t="s">
        <v>152</v>
      </c>
    </row>
    <row r="1232" spans="2:65" s="13" customFormat="1">
      <c r="B1232" s="208"/>
      <c r="D1232" s="196" t="s">
        <v>163</v>
      </c>
      <c r="E1232" s="209" t="s">
        <v>5</v>
      </c>
      <c r="F1232" s="210" t="s">
        <v>1786</v>
      </c>
      <c r="H1232" s="211">
        <v>4.32</v>
      </c>
      <c r="I1232" s="212"/>
      <c r="L1232" s="208"/>
      <c r="M1232" s="213"/>
      <c r="N1232" s="214"/>
      <c r="O1232" s="214"/>
      <c r="P1232" s="214"/>
      <c r="Q1232" s="214"/>
      <c r="R1232" s="214"/>
      <c r="S1232" s="214"/>
      <c r="T1232" s="215"/>
      <c r="AT1232" s="209" t="s">
        <v>163</v>
      </c>
      <c r="AU1232" s="209" t="s">
        <v>89</v>
      </c>
      <c r="AV1232" s="13" t="s">
        <v>89</v>
      </c>
      <c r="AW1232" s="13" t="s">
        <v>42</v>
      </c>
      <c r="AX1232" s="13" t="s">
        <v>82</v>
      </c>
      <c r="AY1232" s="209" t="s">
        <v>152</v>
      </c>
    </row>
    <row r="1233" spans="2:65" s="13" customFormat="1">
      <c r="B1233" s="208"/>
      <c r="D1233" s="196" t="s">
        <v>163</v>
      </c>
      <c r="E1233" s="209" t="s">
        <v>5</v>
      </c>
      <c r="F1233" s="210" t="s">
        <v>1787</v>
      </c>
      <c r="H1233" s="211">
        <v>5.03</v>
      </c>
      <c r="I1233" s="212"/>
      <c r="L1233" s="208"/>
      <c r="M1233" s="213"/>
      <c r="N1233" s="214"/>
      <c r="O1233" s="214"/>
      <c r="P1233" s="214"/>
      <c r="Q1233" s="214"/>
      <c r="R1233" s="214"/>
      <c r="S1233" s="214"/>
      <c r="T1233" s="215"/>
      <c r="AT1233" s="209" t="s">
        <v>163</v>
      </c>
      <c r="AU1233" s="209" t="s">
        <v>89</v>
      </c>
      <c r="AV1233" s="13" t="s">
        <v>89</v>
      </c>
      <c r="AW1233" s="13" t="s">
        <v>42</v>
      </c>
      <c r="AX1233" s="13" t="s">
        <v>82</v>
      </c>
      <c r="AY1233" s="209" t="s">
        <v>152</v>
      </c>
    </row>
    <row r="1234" spans="2:65" s="13" customFormat="1">
      <c r="B1234" s="208"/>
      <c r="D1234" s="196" t="s">
        <v>163</v>
      </c>
      <c r="E1234" s="209" t="s">
        <v>5</v>
      </c>
      <c r="F1234" s="210" t="s">
        <v>1788</v>
      </c>
      <c r="H1234" s="211">
        <v>5.03</v>
      </c>
      <c r="I1234" s="212"/>
      <c r="L1234" s="208"/>
      <c r="M1234" s="213"/>
      <c r="N1234" s="214"/>
      <c r="O1234" s="214"/>
      <c r="P1234" s="214"/>
      <c r="Q1234" s="214"/>
      <c r="R1234" s="214"/>
      <c r="S1234" s="214"/>
      <c r="T1234" s="215"/>
      <c r="AT1234" s="209" t="s">
        <v>163</v>
      </c>
      <c r="AU1234" s="209" t="s">
        <v>89</v>
      </c>
      <c r="AV1234" s="13" t="s">
        <v>89</v>
      </c>
      <c r="AW1234" s="13" t="s">
        <v>42</v>
      </c>
      <c r="AX1234" s="13" t="s">
        <v>82</v>
      </c>
      <c r="AY1234" s="209" t="s">
        <v>152</v>
      </c>
    </row>
    <row r="1235" spans="2:65" s="13" customFormat="1">
      <c r="B1235" s="208"/>
      <c r="D1235" s="196" t="s">
        <v>163</v>
      </c>
      <c r="E1235" s="209" t="s">
        <v>5</v>
      </c>
      <c r="F1235" s="210" t="s">
        <v>1789</v>
      </c>
      <c r="H1235" s="211">
        <v>233.94</v>
      </c>
      <c r="I1235" s="212"/>
      <c r="L1235" s="208"/>
      <c r="M1235" s="213"/>
      <c r="N1235" s="214"/>
      <c r="O1235" s="214"/>
      <c r="P1235" s="214"/>
      <c r="Q1235" s="214"/>
      <c r="R1235" s="214"/>
      <c r="S1235" s="214"/>
      <c r="T1235" s="215"/>
      <c r="AT1235" s="209" t="s">
        <v>163</v>
      </c>
      <c r="AU1235" s="209" t="s">
        <v>89</v>
      </c>
      <c r="AV1235" s="13" t="s">
        <v>89</v>
      </c>
      <c r="AW1235" s="13" t="s">
        <v>42</v>
      </c>
      <c r="AX1235" s="13" t="s">
        <v>82</v>
      </c>
      <c r="AY1235" s="209" t="s">
        <v>152</v>
      </c>
    </row>
    <row r="1236" spans="2:65" s="13" customFormat="1">
      <c r="B1236" s="208"/>
      <c r="D1236" s="196" t="s">
        <v>163</v>
      </c>
      <c r="E1236" s="209" t="s">
        <v>5</v>
      </c>
      <c r="F1236" s="210" t="s">
        <v>1790</v>
      </c>
      <c r="H1236" s="211">
        <v>1445.8</v>
      </c>
      <c r="I1236" s="212"/>
      <c r="L1236" s="208"/>
      <c r="M1236" s="213"/>
      <c r="N1236" s="214"/>
      <c r="O1236" s="214"/>
      <c r="P1236" s="214"/>
      <c r="Q1236" s="214"/>
      <c r="R1236" s="214"/>
      <c r="S1236" s="214"/>
      <c r="T1236" s="215"/>
      <c r="AT1236" s="209" t="s">
        <v>163</v>
      </c>
      <c r="AU1236" s="209" t="s">
        <v>89</v>
      </c>
      <c r="AV1236" s="13" t="s">
        <v>89</v>
      </c>
      <c r="AW1236" s="13" t="s">
        <v>42</v>
      </c>
      <c r="AX1236" s="13" t="s">
        <v>82</v>
      </c>
      <c r="AY1236" s="209" t="s">
        <v>152</v>
      </c>
    </row>
    <row r="1237" spans="2:65" s="13" customFormat="1">
      <c r="B1237" s="208"/>
      <c r="D1237" s="196" t="s">
        <v>163</v>
      </c>
      <c r="E1237" s="209" t="s">
        <v>5</v>
      </c>
      <c r="F1237" s="210" t="s">
        <v>1791</v>
      </c>
      <c r="H1237" s="211">
        <v>701.19</v>
      </c>
      <c r="I1237" s="212"/>
      <c r="L1237" s="208"/>
      <c r="M1237" s="213"/>
      <c r="N1237" s="214"/>
      <c r="O1237" s="214"/>
      <c r="P1237" s="214"/>
      <c r="Q1237" s="214"/>
      <c r="R1237" s="214"/>
      <c r="S1237" s="214"/>
      <c r="T1237" s="215"/>
      <c r="AT1237" s="209" t="s">
        <v>163</v>
      </c>
      <c r="AU1237" s="209" t="s">
        <v>89</v>
      </c>
      <c r="AV1237" s="13" t="s">
        <v>89</v>
      </c>
      <c r="AW1237" s="13" t="s">
        <v>42</v>
      </c>
      <c r="AX1237" s="13" t="s">
        <v>82</v>
      </c>
      <c r="AY1237" s="209" t="s">
        <v>152</v>
      </c>
    </row>
    <row r="1238" spans="2:65" s="13" customFormat="1">
      <c r="B1238" s="208"/>
      <c r="D1238" s="196" t="s">
        <v>163</v>
      </c>
      <c r="E1238" s="209" t="s">
        <v>5</v>
      </c>
      <c r="F1238" s="210" t="s">
        <v>1792</v>
      </c>
      <c r="H1238" s="211">
        <v>6.3</v>
      </c>
      <c r="I1238" s="212"/>
      <c r="L1238" s="208"/>
      <c r="M1238" s="213"/>
      <c r="N1238" s="214"/>
      <c r="O1238" s="214"/>
      <c r="P1238" s="214"/>
      <c r="Q1238" s="214"/>
      <c r="R1238" s="214"/>
      <c r="S1238" s="214"/>
      <c r="T1238" s="215"/>
      <c r="AT1238" s="209" t="s">
        <v>163</v>
      </c>
      <c r="AU1238" s="209" t="s">
        <v>89</v>
      </c>
      <c r="AV1238" s="13" t="s">
        <v>89</v>
      </c>
      <c r="AW1238" s="13" t="s">
        <v>42</v>
      </c>
      <c r="AX1238" s="13" t="s">
        <v>82</v>
      </c>
      <c r="AY1238" s="209" t="s">
        <v>152</v>
      </c>
    </row>
    <row r="1239" spans="2:65" s="13" customFormat="1">
      <c r="B1239" s="208"/>
      <c r="D1239" s="196" t="s">
        <v>163</v>
      </c>
      <c r="E1239" s="209" t="s">
        <v>5</v>
      </c>
      <c r="F1239" s="210" t="s">
        <v>1793</v>
      </c>
      <c r="H1239" s="211">
        <v>7.2</v>
      </c>
      <c r="I1239" s="212"/>
      <c r="L1239" s="208"/>
      <c r="M1239" s="213"/>
      <c r="N1239" s="214"/>
      <c r="O1239" s="214"/>
      <c r="P1239" s="214"/>
      <c r="Q1239" s="214"/>
      <c r="R1239" s="214"/>
      <c r="S1239" s="214"/>
      <c r="T1239" s="215"/>
      <c r="AT1239" s="209" t="s">
        <v>163</v>
      </c>
      <c r="AU1239" s="209" t="s">
        <v>89</v>
      </c>
      <c r="AV1239" s="13" t="s">
        <v>89</v>
      </c>
      <c r="AW1239" s="13" t="s">
        <v>42</v>
      </c>
      <c r="AX1239" s="13" t="s">
        <v>82</v>
      </c>
      <c r="AY1239" s="209" t="s">
        <v>152</v>
      </c>
    </row>
    <row r="1240" spans="2:65" s="15" customFormat="1">
      <c r="B1240" s="224"/>
      <c r="D1240" s="225" t="s">
        <v>163</v>
      </c>
      <c r="E1240" s="226" t="s">
        <v>5</v>
      </c>
      <c r="F1240" s="227" t="s">
        <v>170</v>
      </c>
      <c r="H1240" s="228">
        <v>2574.65</v>
      </c>
      <c r="I1240" s="229"/>
      <c r="L1240" s="224"/>
      <c r="M1240" s="230"/>
      <c r="N1240" s="231"/>
      <c r="O1240" s="231"/>
      <c r="P1240" s="231"/>
      <c r="Q1240" s="231"/>
      <c r="R1240" s="231"/>
      <c r="S1240" s="231"/>
      <c r="T1240" s="232"/>
      <c r="AT1240" s="233" t="s">
        <v>163</v>
      </c>
      <c r="AU1240" s="233" t="s">
        <v>89</v>
      </c>
      <c r="AV1240" s="15" t="s">
        <v>159</v>
      </c>
      <c r="AW1240" s="15" t="s">
        <v>42</v>
      </c>
      <c r="AX1240" s="15" t="s">
        <v>45</v>
      </c>
      <c r="AY1240" s="233" t="s">
        <v>152</v>
      </c>
    </row>
    <row r="1241" spans="2:65" s="1" customFormat="1" ht="31.5" customHeight="1">
      <c r="B1241" s="183"/>
      <c r="C1241" s="237" t="s">
        <v>831</v>
      </c>
      <c r="D1241" s="237" t="s">
        <v>266</v>
      </c>
      <c r="E1241" s="238" t="s">
        <v>2112</v>
      </c>
      <c r="F1241" s="239" t="s">
        <v>2113</v>
      </c>
      <c r="G1241" s="240" t="s">
        <v>247</v>
      </c>
      <c r="H1241" s="241">
        <v>2703.3829999999998</v>
      </c>
      <c r="I1241" s="242"/>
      <c r="J1241" s="243">
        <f>ROUND(I1241*H1241,2)</f>
        <v>0</v>
      </c>
      <c r="K1241" s="239" t="s">
        <v>1163</v>
      </c>
      <c r="L1241" s="244"/>
      <c r="M1241" s="245" t="s">
        <v>5</v>
      </c>
      <c r="N1241" s="246" t="s">
        <v>53</v>
      </c>
      <c r="O1241" s="44"/>
      <c r="P1241" s="193">
        <f>O1241*H1241</f>
        <v>0</v>
      </c>
      <c r="Q1241" s="193">
        <v>1.2099999999999999E-3</v>
      </c>
      <c r="R1241" s="193">
        <f>Q1241*H1241</f>
        <v>3.2710934299999996</v>
      </c>
      <c r="S1241" s="193">
        <v>0</v>
      </c>
      <c r="T1241" s="194">
        <f>S1241*H1241</f>
        <v>0</v>
      </c>
      <c r="AR1241" s="25" t="s">
        <v>377</v>
      </c>
      <c r="AT1241" s="25" t="s">
        <v>266</v>
      </c>
      <c r="AU1241" s="25" t="s">
        <v>89</v>
      </c>
      <c r="AY1241" s="25" t="s">
        <v>152</v>
      </c>
      <c r="BE1241" s="195">
        <f>IF(N1241="základní",J1241,0)</f>
        <v>0</v>
      </c>
      <c r="BF1241" s="195">
        <f>IF(N1241="snížená",J1241,0)</f>
        <v>0</v>
      </c>
      <c r="BG1241" s="195">
        <f>IF(N1241="zákl. přenesená",J1241,0)</f>
        <v>0</v>
      </c>
      <c r="BH1241" s="195">
        <f>IF(N1241="sníž. přenesená",J1241,0)</f>
        <v>0</v>
      </c>
      <c r="BI1241" s="195">
        <f>IF(N1241="nulová",J1241,0)</f>
        <v>0</v>
      </c>
      <c r="BJ1241" s="25" t="s">
        <v>45</v>
      </c>
      <c r="BK1241" s="195">
        <f>ROUND(I1241*H1241,2)</f>
        <v>0</v>
      </c>
      <c r="BL1241" s="25" t="s">
        <v>259</v>
      </c>
      <c r="BM1241" s="25" t="s">
        <v>2114</v>
      </c>
    </row>
    <row r="1242" spans="2:65" s="13" customFormat="1">
      <c r="B1242" s="208"/>
      <c r="D1242" s="225" t="s">
        <v>163</v>
      </c>
      <c r="F1242" s="234" t="s">
        <v>2115</v>
      </c>
      <c r="H1242" s="235">
        <v>2703.3829999999998</v>
      </c>
      <c r="I1242" s="212"/>
      <c r="L1242" s="208"/>
      <c r="M1242" s="213"/>
      <c r="N1242" s="214"/>
      <c r="O1242" s="214"/>
      <c r="P1242" s="214"/>
      <c r="Q1242" s="214"/>
      <c r="R1242" s="214"/>
      <c r="S1242" s="214"/>
      <c r="T1242" s="215"/>
      <c r="AT1242" s="209" t="s">
        <v>163</v>
      </c>
      <c r="AU1242" s="209" t="s">
        <v>89</v>
      </c>
      <c r="AV1242" s="13" t="s">
        <v>89</v>
      </c>
      <c r="AW1242" s="13" t="s">
        <v>6</v>
      </c>
      <c r="AX1242" s="13" t="s">
        <v>45</v>
      </c>
      <c r="AY1242" s="209" t="s">
        <v>152</v>
      </c>
    </row>
    <row r="1243" spans="2:65" s="1" customFormat="1" ht="22.5" customHeight="1">
      <c r="B1243" s="183"/>
      <c r="C1243" s="184" t="s">
        <v>834</v>
      </c>
      <c r="D1243" s="184" t="s">
        <v>154</v>
      </c>
      <c r="E1243" s="185" t="s">
        <v>2116</v>
      </c>
      <c r="F1243" s="186" t="s">
        <v>2117</v>
      </c>
      <c r="G1243" s="187" t="s">
        <v>247</v>
      </c>
      <c r="H1243" s="188">
        <v>58</v>
      </c>
      <c r="I1243" s="189"/>
      <c r="J1243" s="190">
        <f>ROUND(I1243*H1243,2)</f>
        <v>0</v>
      </c>
      <c r="K1243" s="186" t="s">
        <v>1163</v>
      </c>
      <c r="L1243" s="43"/>
      <c r="M1243" s="191" t="s">
        <v>5</v>
      </c>
      <c r="N1243" s="192" t="s">
        <v>53</v>
      </c>
      <c r="O1243" s="44"/>
      <c r="P1243" s="193">
        <f>O1243*H1243</f>
        <v>0</v>
      </c>
      <c r="Q1243" s="193">
        <v>2E-3</v>
      </c>
      <c r="R1243" s="193">
        <f>Q1243*H1243</f>
        <v>0.11600000000000001</v>
      </c>
      <c r="S1243" s="193">
        <v>0</v>
      </c>
      <c r="T1243" s="194">
        <f>S1243*H1243</f>
        <v>0</v>
      </c>
      <c r="AR1243" s="25" t="s">
        <v>259</v>
      </c>
      <c r="AT1243" s="25" t="s">
        <v>154</v>
      </c>
      <c r="AU1243" s="25" t="s">
        <v>89</v>
      </c>
      <c r="AY1243" s="25" t="s">
        <v>152</v>
      </c>
      <c r="BE1243" s="195">
        <f>IF(N1243="základní",J1243,0)</f>
        <v>0</v>
      </c>
      <c r="BF1243" s="195">
        <f>IF(N1243="snížená",J1243,0)</f>
        <v>0</v>
      </c>
      <c r="BG1243" s="195">
        <f>IF(N1243="zákl. přenesená",J1243,0)</f>
        <v>0</v>
      </c>
      <c r="BH1243" s="195">
        <f>IF(N1243="sníž. přenesená",J1243,0)</f>
        <v>0</v>
      </c>
      <c r="BI1243" s="195">
        <f>IF(N1243="nulová",J1243,0)</f>
        <v>0</v>
      </c>
      <c r="BJ1243" s="25" t="s">
        <v>45</v>
      </c>
      <c r="BK1243" s="195">
        <f>ROUND(I1243*H1243,2)</f>
        <v>0</v>
      </c>
      <c r="BL1243" s="25" t="s">
        <v>259</v>
      </c>
      <c r="BM1243" s="25" t="s">
        <v>2118</v>
      </c>
    </row>
    <row r="1244" spans="2:65" s="1" customFormat="1" ht="22.5" customHeight="1">
      <c r="B1244" s="183"/>
      <c r="C1244" s="184" t="s">
        <v>840</v>
      </c>
      <c r="D1244" s="184" t="s">
        <v>154</v>
      </c>
      <c r="E1244" s="185" t="s">
        <v>2119</v>
      </c>
      <c r="F1244" s="186" t="s">
        <v>2120</v>
      </c>
      <c r="G1244" s="187" t="s">
        <v>201</v>
      </c>
      <c r="H1244" s="188">
        <v>6436.625</v>
      </c>
      <c r="I1244" s="189"/>
      <c r="J1244" s="190">
        <f>ROUND(I1244*H1244,2)</f>
        <v>0</v>
      </c>
      <c r="K1244" s="186" t="s">
        <v>158</v>
      </c>
      <c r="L1244" s="43"/>
      <c r="M1244" s="191" t="s">
        <v>5</v>
      </c>
      <c r="N1244" s="192" t="s">
        <v>53</v>
      </c>
      <c r="O1244" s="44"/>
      <c r="P1244" s="193">
        <f>O1244*H1244</f>
        <v>0</v>
      </c>
      <c r="Q1244" s="193">
        <v>2.0000000000000001E-4</v>
      </c>
      <c r="R1244" s="193">
        <f>Q1244*H1244</f>
        <v>1.2873250000000001</v>
      </c>
      <c r="S1244" s="193">
        <v>0</v>
      </c>
      <c r="T1244" s="194">
        <f>S1244*H1244</f>
        <v>0</v>
      </c>
      <c r="AR1244" s="25" t="s">
        <v>259</v>
      </c>
      <c r="AT1244" s="25" t="s">
        <v>154</v>
      </c>
      <c r="AU1244" s="25" t="s">
        <v>89</v>
      </c>
      <c r="AY1244" s="25" t="s">
        <v>152</v>
      </c>
      <c r="BE1244" s="195">
        <f>IF(N1244="základní",J1244,0)</f>
        <v>0</v>
      </c>
      <c r="BF1244" s="195">
        <f>IF(N1244="snížená",J1244,0)</f>
        <v>0</v>
      </c>
      <c r="BG1244" s="195">
        <f>IF(N1244="zákl. přenesená",J1244,0)</f>
        <v>0</v>
      </c>
      <c r="BH1244" s="195">
        <f>IF(N1244="sníž. přenesená",J1244,0)</f>
        <v>0</v>
      </c>
      <c r="BI1244" s="195">
        <f>IF(N1244="nulová",J1244,0)</f>
        <v>0</v>
      </c>
      <c r="BJ1244" s="25" t="s">
        <v>45</v>
      </c>
      <c r="BK1244" s="195">
        <f>ROUND(I1244*H1244,2)</f>
        <v>0</v>
      </c>
      <c r="BL1244" s="25" t="s">
        <v>259</v>
      </c>
      <c r="BM1244" s="25" t="s">
        <v>2121</v>
      </c>
    </row>
    <row r="1245" spans="2:65" s="1" customFormat="1" ht="67.5">
      <c r="B1245" s="43"/>
      <c r="D1245" s="196" t="s">
        <v>161</v>
      </c>
      <c r="F1245" s="197" t="s">
        <v>2111</v>
      </c>
      <c r="I1245" s="198"/>
      <c r="L1245" s="43"/>
      <c r="M1245" s="199"/>
      <c r="N1245" s="44"/>
      <c r="O1245" s="44"/>
      <c r="P1245" s="44"/>
      <c r="Q1245" s="44"/>
      <c r="R1245" s="44"/>
      <c r="S1245" s="44"/>
      <c r="T1245" s="72"/>
      <c r="AT1245" s="25" t="s">
        <v>161</v>
      </c>
      <c r="AU1245" s="25" t="s">
        <v>89</v>
      </c>
    </row>
    <row r="1246" spans="2:65" s="13" customFormat="1">
      <c r="B1246" s="208"/>
      <c r="D1246" s="225" t="s">
        <v>163</v>
      </c>
      <c r="E1246" s="250" t="s">
        <v>5</v>
      </c>
      <c r="F1246" s="234" t="s">
        <v>2122</v>
      </c>
      <c r="H1246" s="235">
        <v>6436.625</v>
      </c>
      <c r="I1246" s="212"/>
      <c r="L1246" s="208"/>
      <c r="M1246" s="213"/>
      <c r="N1246" s="214"/>
      <c r="O1246" s="214"/>
      <c r="P1246" s="214"/>
      <c r="Q1246" s="214"/>
      <c r="R1246" s="214"/>
      <c r="S1246" s="214"/>
      <c r="T1246" s="215"/>
      <c r="AT1246" s="209" t="s">
        <v>163</v>
      </c>
      <c r="AU1246" s="209" t="s">
        <v>89</v>
      </c>
      <c r="AV1246" s="13" t="s">
        <v>89</v>
      </c>
      <c r="AW1246" s="13" t="s">
        <v>42</v>
      </c>
      <c r="AX1246" s="13" t="s">
        <v>45</v>
      </c>
      <c r="AY1246" s="209" t="s">
        <v>152</v>
      </c>
    </row>
    <row r="1247" spans="2:65" s="1" customFormat="1" ht="22.5" customHeight="1">
      <c r="B1247" s="183"/>
      <c r="C1247" s="184" t="s">
        <v>845</v>
      </c>
      <c r="D1247" s="184" t="s">
        <v>154</v>
      </c>
      <c r="E1247" s="185" t="s">
        <v>2123</v>
      </c>
      <c r="F1247" s="186" t="s">
        <v>2124</v>
      </c>
      <c r="G1247" s="187" t="s">
        <v>247</v>
      </c>
      <c r="H1247" s="188">
        <v>2574.65</v>
      </c>
      <c r="I1247" s="189"/>
      <c r="J1247" s="190">
        <f>ROUND(I1247*H1247,2)</f>
        <v>0</v>
      </c>
      <c r="K1247" s="186" t="s">
        <v>158</v>
      </c>
      <c r="L1247" s="43"/>
      <c r="M1247" s="191" t="s">
        <v>5</v>
      </c>
      <c r="N1247" s="192" t="s">
        <v>53</v>
      </c>
      <c r="O1247" s="44"/>
      <c r="P1247" s="193">
        <f>O1247*H1247</f>
        <v>0</v>
      </c>
      <c r="Q1247" s="193">
        <v>0</v>
      </c>
      <c r="R1247" s="193">
        <f>Q1247*H1247</f>
        <v>0</v>
      </c>
      <c r="S1247" s="193">
        <v>2.0999999999999999E-3</v>
      </c>
      <c r="T1247" s="194">
        <f>S1247*H1247</f>
        <v>5.406765</v>
      </c>
      <c r="AR1247" s="25" t="s">
        <v>259</v>
      </c>
      <c r="AT1247" s="25" t="s">
        <v>154</v>
      </c>
      <c r="AU1247" s="25" t="s">
        <v>89</v>
      </c>
      <c r="AY1247" s="25" t="s">
        <v>152</v>
      </c>
      <c r="BE1247" s="195">
        <f>IF(N1247="základní",J1247,0)</f>
        <v>0</v>
      </c>
      <c r="BF1247" s="195">
        <f>IF(N1247="snížená",J1247,0)</f>
        <v>0</v>
      </c>
      <c r="BG1247" s="195">
        <f>IF(N1247="zákl. přenesená",J1247,0)</f>
        <v>0</v>
      </c>
      <c r="BH1247" s="195">
        <f>IF(N1247="sníž. přenesená",J1247,0)</f>
        <v>0</v>
      </c>
      <c r="BI1247" s="195">
        <f>IF(N1247="nulová",J1247,0)</f>
        <v>0</v>
      </c>
      <c r="BJ1247" s="25" t="s">
        <v>45</v>
      </c>
      <c r="BK1247" s="195">
        <f>ROUND(I1247*H1247,2)</f>
        <v>0</v>
      </c>
      <c r="BL1247" s="25" t="s">
        <v>259</v>
      </c>
      <c r="BM1247" s="25" t="s">
        <v>2125</v>
      </c>
    </row>
    <row r="1248" spans="2:65" s="1" customFormat="1" ht="40.5">
      <c r="B1248" s="43"/>
      <c r="D1248" s="196" t="s">
        <v>161</v>
      </c>
      <c r="F1248" s="197" t="s">
        <v>2126</v>
      </c>
      <c r="I1248" s="198"/>
      <c r="L1248" s="43"/>
      <c r="M1248" s="199"/>
      <c r="N1248" s="44"/>
      <c r="O1248" s="44"/>
      <c r="P1248" s="44"/>
      <c r="Q1248" s="44"/>
      <c r="R1248" s="44"/>
      <c r="S1248" s="44"/>
      <c r="T1248" s="72"/>
      <c r="AT1248" s="25" t="s">
        <v>161</v>
      </c>
      <c r="AU1248" s="25" t="s">
        <v>89</v>
      </c>
    </row>
    <row r="1249" spans="2:51" s="12" customFormat="1">
      <c r="B1249" s="200"/>
      <c r="D1249" s="196" t="s">
        <v>163</v>
      </c>
      <c r="E1249" s="201" t="s">
        <v>5</v>
      </c>
      <c r="F1249" s="202" t="s">
        <v>540</v>
      </c>
      <c r="H1249" s="203" t="s">
        <v>5</v>
      </c>
      <c r="I1249" s="204"/>
      <c r="L1249" s="200"/>
      <c r="M1249" s="205"/>
      <c r="N1249" s="206"/>
      <c r="O1249" s="206"/>
      <c r="P1249" s="206"/>
      <c r="Q1249" s="206"/>
      <c r="R1249" s="206"/>
      <c r="S1249" s="206"/>
      <c r="T1249" s="207"/>
      <c r="AT1249" s="203" t="s">
        <v>163</v>
      </c>
      <c r="AU1249" s="203" t="s">
        <v>89</v>
      </c>
      <c r="AV1249" s="12" t="s">
        <v>45</v>
      </c>
      <c r="AW1249" s="12" t="s">
        <v>42</v>
      </c>
      <c r="AX1249" s="12" t="s">
        <v>82</v>
      </c>
      <c r="AY1249" s="203" t="s">
        <v>152</v>
      </c>
    </row>
    <row r="1250" spans="2:51" s="13" customFormat="1">
      <c r="B1250" s="208"/>
      <c r="D1250" s="196" t="s">
        <v>163</v>
      </c>
      <c r="E1250" s="209" t="s">
        <v>5</v>
      </c>
      <c r="F1250" s="210" t="s">
        <v>1774</v>
      </c>
      <c r="H1250" s="211">
        <v>66.88</v>
      </c>
      <c r="I1250" s="212"/>
      <c r="L1250" s="208"/>
      <c r="M1250" s="213"/>
      <c r="N1250" s="214"/>
      <c r="O1250" s="214"/>
      <c r="P1250" s="214"/>
      <c r="Q1250" s="214"/>
      <c r="R1250" s="214"/>
      <c r="S1250" s="214"/>
      <c r="T1250" s="215"/>
      <c r="AT1250" s="209" t="s">
        <v>163</v>
      </c>
      <c r="AU1250" s="209" t="s">
        <v>89</v>
      </c>
      <c r="AV1250" s="13" t="s">
        <v>89</v>
      </c>
      <c r="AW1250" s="13" t="s">
        <v>42</v>
      </c>
      <c r="AX1250" s="13" t="s">
        <v>82</v>
      </c>
      <c r="AY1250" s="209" t="s">
        <v>152</v>
      </c>
    </row>
    <row r="1251" spans="2:51" s="13" customFormat="1">
      <c r="B1251" s="208"/>
      <c r="D1251" s="196" t="s">
        <v>163</v>
      </c>
      <c r="E1251" s="209" t="s">
        <v>5</v>
      </c>
      <c r="F1251" s="210" t="s">
        <v>1775</v>
      </c>
      <c r="H1251" s="211">
        <v>11.88</v>
      </c>
      <c r="I1251" s="212"/>
      <c r="L1251" s="208"/>
      <c r="M1251" s="213"/>
      <c r="N1251" s="214"/>
      <c r="O1251" s="214"/>
      <c r="P1251" s="214"/>
      <c r="Q1251" s="214"/>
      <c r="R1251" s="214"/>
      <c r="S1251" s="214"/>
      <c r="T1251" s="215"/>
      <c r="AT1251" s="209" t="s">
        <v>163</v>
      </c>
      <c r="AU1251" s="209" t="s">
        <v>89</v>
      </c>
      <c r="AV1251" s="13" t="s">
        <v>89</v>
      </c>
      <c r="AW1251" s="13" t="s">
        <v>42</v>
      </c>
      <c r="AX1251" s="13" t="s">
        <v>82</v>
      </c>
      <c r="AY1251" s="209" t="s">
        <v>152</v>
      </c>
    </row>
    <row r="1252" spans="2:51" s="13" customFormat="1">
      <c r="B1252" s="208"/>
      <c r="D1252" s="196" t="s">
        <v>163</v>
      </c>
      <c r="E1252" s="209" t="s">
        <v>5</v>
      </c>
      <c r="F1252" s="210" t="s">
        <v>1776</v>
      </c>
      <c r="H1252" s="211">
        <v>7.9</v>
      </c>
      <c r="I1252" s="212"/>
      <c r="L1252" s="208"/>
      <c r="M1252" s="213"/>
      <c r="N1252" s="214"/>
      <c r="O1252" s="214"/>
      <c r="P1252" s="214"/>
      <c r="Q1252" s="214"/>
      <c r="R1252" s="214"/>
      <c r="S1252" s="214"/>
      <c r="T1252" s="215"/>
      <c r="AT1252" s="209" t="s">
        <v>163</v>
      </c>
      <c r="AU1252" s="209" t="s">
        <v>89</v>
      </c>
      <c r="AV1252" s="13" t="s">
        <v>89</v>
      </c>
      <c r="AW1252" s="13" t="s">
        <v>42</v>
      </c>
      <c r="AX1252" s="13" t="s">
        <v>82</v>
      </c>
      <c r="AY1252" s="209" t="s">
        <v>152</v>
      </c>
    </row>
    <row r="1253" spans="2:51" s="13" customFormat="1">
      <c r="B1253" s="208"/>
      <c r="D1253" s="196" t="s">
        <v>163</v>
      </c>
      <c r="E1253" s="209" t="s">
        <v>5</v>
      </c>
      <c r="F1253" s="210" t="s">
        <v>1777</v>
      </c>
      <c r="H1253" s="211">
        <v>7.9</v>
      </c>
      <c r="I1253" s="212"/>
      <c r="L1253" s="208"/>
      <c r="M1253" s="213"/>
      <c r="N1253" s="214"/>
      <c r="O1253" s="214"/>
      <c r="P1253" s="214"/>
      <c r="Q1253" s="214"/>
      <c r="R1253" s="214"/>
      <c r="S1253" s="214"/>
      <c r="T1253" s="215"/>
      <c r="AT1253" s="209" t="s">
        <v>163</v>
      </c>
      <c r="AU1253" s="209" t="s">
        <v>89</v>
      </c>
      <c r="AV1253" s="13" t="s">
        <v>89</v>
      </c>
      <c r="AW1253" s="13" t="s">
        <v>42</v>
      </c>
      <c r="AX1253" s="13" t="s">
        <v>82</v>
      </c>
      <c r="AY1253" s="209" t="s">
        <v>152</v>
      </c>
    </row>
    <row r="1254" spans="2:51" s="13" customFormat="1">
      <c r="B1254" s="208"/>
      <c r="D1254" s="196" t="s">
        <v>163</v>
      </c>
      <c r="E1254" s="209" t="s">
        <v>5</v>
      </c>
      <c r="F1254" s="210" t="s">
        <v>1778</v>
      </c>
      <c r="H1254" s="211">
        <v>12</v>
      </c>
      <c r="I1254" s="212"/>
      <c r="L1254" s="208"/>
      <c r="M1254" s="213"/>
      <c r="N1254" s="214"/>
      <c r="O1254" s="214"/>
      <c r="P1254" s="214"/>
      <c r="Q1254" s="214"/>
      <c r="R1254" s="214"/>
      <c r="S1254" s="214"/>
      <c r="T1254" s="215"/>
      <c r="AT1254" s="209" t="s">
        <v>163</v>
      </c>
      <c r="AU1254" s="209" t="s">
        <v>89</v>
      </c>
      <c r="AV1254" s="13" t="s">
        <v>89</v>
      </c>
      <c r="AW1254" s="13" t="s">
        <v>42</v>
      </c>
      <c r="AX1254" s="13" t="s">
        <v>82</v>
      </c>
      <c r="AY1254" s="209" t="s">
        <v>152</v>
      </c>
    </row>
    <row r="1255" spans="2:51" s="13" customFormat="1">
      <c r="B1255" s="208"/>
      <c r="D1255" s="196" t="s">
        <v>163</v>
      </c>
      <c r="E1255" s="209" t="s">
        <v>5</v>
      </c>
      <c r="F1255" s="210" t="s">
        <v>1779</v>
      </c>
      <c r="H1255" s="211">
        <v>12</v>
      </c>
      <c r="I1255" s="212"/>
      <c r="L1255" s="208"/>
      <c r="M1255" s="213"/>
      <c r="N1255" s="214"/>
      <c r="O1255" s="214"/>
      <c r="P1255" s="214"/>
      <c r="Q1255" s="214"/>
      <c r="R1255" s="214"/>
      <c r="S1255" s="214"/>
      <c r="T1255" s="215"/>
      <c r="AT1255" s="209" t="s">
        <v>163</v>
      </c>
      <c r="AU1255" s="209" t="s">
        <v>89</v>
      </c>
      <c r="AV1255" s="13" t="s">
        <v>89</v>
      </c>
      <c r="AW1255" s="13" t="s">
        <v>42</v>
      </c>
      <c r="AX1255" s="13" t="s">
        <v>82</v>
      </c>
      <c r="AY1255" s="209" t="s">
        <v>152</v>
      </c>
    </row>
    <row r="1256" spans="2:51" s="13" customFormat="1">
      <c r="B1256" s="208"/>
      <c r="D1256" s="196" t="s">
        <v>163</v>
      </c>
      <c r="E1256" s="209" t="s">
        <v>5</v>
      </c>
      <c r="F1256" s="210" t="s">
        <v>1780</v>
      </c>
      <c r="H1256" s="211">
        <v>7.9</v>
      </c>
      <c r="I1256" s="212"/>
      <c r="L1256" s="208"/>
      <c r="M1256" s="213"/>
      <c r="N1256" s="214"/>
      <c r="O1256" s="214"/>
      <c r="P1256" s="214"/>
      <c r="Q1256" s="214"/>
      <c r="R1256" s="214"/>
      <c r="S1256" s="214"/>
      <c r="T1256" s="215"/>
      <c r="AT1256" s="209" t="s">
        <v>163</v>
      </c>
      <c r="AU1256" s="209" t="s">
        <v>89</v>
      </c>
      <c r="AV1256" s="13" t="s">
        <v>89</v>
      </c>
      <c r="AW1256" s="13" t="s">
        <v>42</v>
      </c>
      <c r="AX1256" s="13" t="s">
        <v>82</v>
      </c>
      <c r="AY1256" s="209" t="s">
        <v>152</v>
      </c>
    </row>
    <row r="1257" spans="2:51" s="13" customFormat="1">
      <c r="B1257" s="208"/>
      <c r="D1257" s="196" t="s">
        <v>163</v>
      </c>
      <c r="E1257" s="209" t="s">
        <v>5</v>
      </c>
      <c r="F1257" s="210" t="s">
        <v>1781</v>
      </c>
      <c r="H1257" s="211">
        <v>7.9</v>
      </c>
      <c r="I1257" s="212"/>
      <c r="L1257" s="208"/>
      <c r="M1257" s="213"/>
      <c r="N1257" s="214"/>
      <c r="O1257" s="214"/>
      <c r="P1257" s="214"/>
      <c r="Q1257" s="214"/>
      <c r="R1257" s="214"/>
      <c r="S1257" s="214"/>
      <c r="T1257" s="215"/>
      <c r="AT1257" s="209" t="s">
        <v>163</v>
      </c>
      <c r="AU1257" s="209" t="s">
        <v>89</v>
      </c>
      <c r="AV1257" s="13" t="s">
        <v>89</v>
      </c>
      <c r="AW1257" s="13" t="s">
        <v>42</v>
      </c>
      <c r="AX1257" s="13" t="s">
        <v>82</v>
      </c>
      <c r="AY1257" s="209" t="s">
        <v>152</v>
      </c>
    </row>
    <row r="1258" spans="2:51" s="13" customFormat="1">
      <c r="B1258" s="208"/>
      <c r="D1258" s="196" t="s">
        <v>163</v>
      </c>
      <c r="E1258" s="209" t="s">
        <v>5</v>
      </c>
      <c r="F1258" s="210" t="s">
        <v>1782</v>
      </c>
      <c r="H1258" s="211">
        <v>12.64</v>
      </c>
      <c r="I1258" s="212"/>
      <c r="L1258" s="208"/>
      <c r="M1258" s="213"/>
      <c r="N1258" s="214"/>
      <c r="O1258" s="214"/>
      <c r="P1258" s="214"/>
      <c r="Q1258" s="214"/>
      <c r="R1258" s="214"/>
      <c r="S1258" s="214"/>
      <c r="T1258" s="215"/>
      <c r="AT1258" s="209" t="s">
        <v>163</v>
      </c>
      <c r="AU1258" s="209" t="s">
        <v>89</v>
      </c>
      <c r="AV1258" s="13" t="s">
        <v>89</v>
      </c>
      <c r="AW1258" s="13" t="s">
        <v>42</v>
      </c>
      <c r="AX1258" s="13" t="s">
        <v>82</v>
      </c>
      <c r="AY1258" s="209" t="s">
        <v>152</v>
      </c>
    </row>
    <row r="1259" spans="2:51" s="13" customFormat="1">
      <c r="B1259" s="208"/>
      <c r="D1259" s="196" t="s">
        <v>163</v>
      </c>
      <c r="E1259" s="209" t="s">
        <v>5</v>
      </c>
      <c r="F1259" s="210" t="s">
        <v>1783</v>
      </c>
      <c r="H1259" s="211">
        <v>8.39</v>
      </c>
      <c r="I1259" s="212"/>
      <c r="L1259" s="208"/>
      <c r="M1259" s="213"/>
      <c r="N1259" s="214"/>
      <c r="O1259" s="214"/>
      <c r="P1259" s="214"/>
      <c r="Q1259" s="214"/>
      <c r="R1259" s="214"/>
      <c r="S1259" s="214"/>
      <c r="T1259" s="215"/>
      <c r="AT1259" s="209" t="s">
        <v>163</v>
      </c>
      <c r="AU1259" s="209" t="s">
        <v>89</v>
      </c>
      <c r="AV1259" s="13" t="s">
        <v>89</v>
      </c>
      <c r="AW1259" s="13" t="s">
        <v>42</v>
      </c>
      <c r="AX1259" s="13" t="s">
        <v>82</v>
      </c>
      <c r="AY1259" s="209" t="s">
        <v>152</v>
      </c>
    </row>
    <row r="1260" spans="2:51" s="13" customFormat="1">
      <c r="B1260" s="208"/>
      <c r="D1260" s="196" t="s">
        <v>163</v>
      </c>
      <c r="E1260" s="209" t="s">
        <v>5</v>
      </c>
      <c r="F1260" s="210" t="s">
        <v>1784</v>
      </c>
      <c r="H1260" s="211">
        <v>8.3800000000000008</v>
      </c>
      <c r="I1260" s="212"/>
      <c r="L1260" s="208"/>
      <c r="M1260" s="213"/>
      <c r="N1260" s="214"/>
      <c r="O1260" s="214"/>
      <c r="P1260" s="214"/>
      <c r="Q1260" s="214"/>
      <c r="R1260" s="214"/>
      <c r="S1260" s="214"/>
      <c r="T1260" s="215"/>
      <c r="AT1260" s="209" t="s">
        <v>163</v>
      </c>
      <c r="AU1260" s="209" t="s">
        <v>89</v>
      </c>
      <c r="AV1260" s="13" t="s">
        <v>89</v>
      </c>
      <c r="AW1260" s="13" t="s">
        <v>42</v>
      </c>
      <c r="AX1260" s="13" t="s">
        <v>82</v>
      </c>
      <c r="AY1260" s="209" t="s">
        <v>152</v>
      </c>
    </row>
    <row r="1261" spans="2:51" s="13" customFormat="1">
      <c r="B1261" s="208"/>
      <c r="D1261" s="196" t="s">
        <v>163</v>
      </c>
      <c r="E1261" s="209" t="s">
        <v>5</v>
      </c>
      <c r="F1261" s="210" t="s">
        <v>1785</v>
      </c>
      <c r="H1261" s="211">
        <v>2.0699999999999998</v>
      </c>
      <c r="I1261" s="212"/>
      <c r="L1261" s="208"/>
      <c r="M1261" s="213"/>
      <c r="N1261" s="214"/>
      <c r="O1261" s="214"/>
      <c r="P1261" s="214"/>
      <c r="Q1261" s="214"/>
      <c r="R1261" s="214"/>
      <c r="S1261" s="214"/>
      <c r="T1261" s="215"/>
      <c r="AT1261" s="209" t="s">
        <v>163</v>
      </c>
      <c r="AU1261" s="209" t="s">
        <v>89</v>
      </c>
      <c r="AV1261" s="13" t="s">
        <v>89</v>
      </c>
      <c r="AW1261" s="13" t="s">
        <v>42</v>
      </c>
      <c r="AX1261" s="13" t="s">
        <v>82</v>
      </c>
      <c r="AY1261" s="209" t="s">
        <v>152</v>
      </c>
    </row>
    <row r="1262" spans="2:51" s="13" customFormat="1">
      <c r="B1262" s="208"/>
      <c r="D1262" s="196" t="s">
        <v>163</v>
      </c>
      <c r="E1262" s="209" t="s">
        <v>5</v>
      </c>
      <c r="F1262" s="210" t="s">
        <v>1786</v>
      </c>
      <c r="H1262" s="211">
        <v>4.32</v>
      </c>
      <c r="I1262" s="212"/>
      <c r="L1262" s="208"/>
      <c r="M1262" s="213"/>
      <c r="N1262" s="214"/>
      <c r="O1262" s="214"/>
      <c r="P1262" s="214"/>
      <c r="Q1262" s="214"/>
      <c r="R1262" s="214"/>
      <c r="S1262" s="214"/>
      <c r="T1262" s="215"/>
      <c r="AT1262" s="209" t="s">
        <v>163</v>
      </c>
      <c r="AU1262" s="209" t="s">
        <v>89</v>
      </c>
      <c r="AV1262" s="13" t="s">
        <v>89</v>
      </c>
      <c r="AW1262" s="13" t="s">
        <v>42</v>
      </c>
      <c r="AX1262" s="13" t="s">
        <v>82</v>
      </c>
      <c r="AY1262" s="209" t="s">
        <v>152</v>
      </c>
    </row>
    <row r="1263" spans="2:51" s="13" customFormat="1">
      <c r="B1263" s="208"/>
      <c r="D1263" s="196" t="s">
        <v>163</v>
      </c>
      <c r="E1263" s="209" t="s">
        <v>5</v>
      </c>
      <c r="F1263" s="210" t="s">
        <v>1787</v>
      </c>
      <c r="H1263" s="211">
        <v>5.03</v>
      </c>
      <c r="I1263" s="212"/>
      <c r="L1263" s="208"/>
      <c r="M1263" s="213"/>
      <c r="N1263" s="214"/>
      <c r="O1263" s="214"/>
      <c r="P1263" s="214"/>
      <c r="Q1263" s="214"/>
      <c r="R1263" s="214"/>
      <c r="S1263" s="214"/>
      <c r="T1263" s="215"/>
      <c r="AT1263" s="209" t="s">
        <v>163</v>
      </c>
      <c r="AU1263" s="209" t="s">
        <v>89</v>
      </c>
      <c r="AV1263" s="13" t="s">
        <v>89</v>
      </c>
      <c r="AW1263" s="13" t="s">
        <v>42</v>
      </c>
      <c r="AX1263" s="13" t="s">
        <v>82</v>
      </c>
      <c r="AY1263" s="209" t="s">
        <v>152</v>
      </c>
    </row>
    <row r="1264" spans="2:51" s="13" customFormat="1">
      <c r="B1264" s="208"/>
      <c r="D1264" s="196" t="s">
        <v>163</v>
      </c>
      <c r="E1264" s="209" t="s">
        <v>5</v>
      </c>
      <c r="F1264" s="210" t="s">
        <v>1788</v>
      </c>
      <c r="H1264" s="211">
        <v>5.03</v>
      </c>
      <c r="I1264" s="212"/>
      <c r="L1264" s="208"/>
      <c r="M1264" s="213"/>
      <c r="N1264" s="214"/>
      <c r="O1264" s="214"/>
      <c r="P1264" s="214"/>
      <c r="Q1264" s="214"/>
      <c r="R1264" s="214"/>
      <c r="S1264" s="214"/>
      <c r="T1264" s="215"/>
      <c r="AT1264" s="209" t="s">
        <v>163</v>
      </c>
      <c r="AU1264" s="209" t="s">
        <v>89</v>
      </c>
      <c r="AV1264" s="13" t="s">
        <v>89</v>
      </c>
      <c r="AW1264" s="13" t="s">
        <v>42</v>
      </c>
      <c r="AX1264" s="13" t="s">
        <v>82</v>
      </c>
      <c r="AY1264" s="209" t="s">
        <v>152</v>
      </c>
    </row>
    <row r="1265" spans="2:65" s="13" customFormat="1">
      <c r="B1265" s="208"/>
      <c r="D1265" s="196" t="s">
        <v>163</v>
      </c>
      <c r="E1265" s="209" t="s">
        <v>5</v>
      </c>
      <c r="F1265" s="210" t="s">
        <v>1789</v>
      </c>
      <c r="H1265" s="211">
        <v>233.94</v>
      </c>
      <c r="I1265" s="212"/>
      <c r="L1265" s="208"/>
      <c r="M1265" s="213"/>
      <c r="N1265" s="214"/>
      <c r="O1265" s="214"/>
      <c r="P1265" s="214"/>
      <c r="Q1265" s="214"/>
      <c r="R1265" s="214"/>
      <c r="S1265" s="214"/>
      <c r="T1265" s="215"/>
      <c r="AT1265" s="209" t="s">
        <v>163</v>
      </c>
      <c r="AU1265" s="209" t="s">
        <v>89</v>
      </c>
      <c r="AV1265" s="13" t="s">
        <v>89</v>
      </c>
      <c r="AW1265" s="13" t="s">
        <v>42</v>
      </c>
      <c r="AX1265" s="13" t="s">
        <v>82</v>
      </c>
      <c r="AY1265" s="209" t="s">
        <v>152</v>
      </c>
    </row>
    <row r="1266" spans="2:65" s="13" customFormat="1">
      <c r="B1266" s="208"/>
      <c r="D1266" s="196" t="s">
        <v>163</v>
      </c>
      <c r="E1266" s="209" t="s">
        <v>5</v>
      </c>
      <c r="F1266" s="210" t="s">
        <v>1790</v>
      </c>
      <c r="H1266" s="211">
        <v>1445.8</v>
      </c>
      <c r="I1266" s="212"/>
      <c r="L1266" s="208"/>
      <c r="M1266" s="213"/>
      <c r="N1266" s="214"/>
      <c r="O1266" s="214"/>
      <c r="P1266" s="214"/>
      <c r="Q1266" s="214"/>
      <c r="R1266" s="214"/>
      <c r="S1266" s="214"/>
      <c r="T1266" s="215"/>
      <c r="AT1266" s="209" t="s">
        <v>163</v>
      </c>
      <c r="AU1266" s="209" t="s">
        <v>89</v>
      </c>
      <c r="AV1266" s="13" t="s">
        <v>89</v>
      </c>
      <c r="AW1266" s="13" t="s">
        <v>42</v>
      </c>
      <c r="AX1266" s="13" t="s">
        <v>82</v>
      </c>
      <c r="AY1266" s="209" t="s">
        <v>152</v>
      </c>
    </row>
    <row r="1267" spans="2:65" s="13" customFormat="1">
      <c r="B1267" s="208"/>
      <c r="D1267" s="196" t="s">
        <v>163</v>
      </c>
      <c r="E1267" s="209" t="s">
        <v>5</v>
      </c>
      <c r="F1267" s="210" t="s">
        <v>1791</v>
      </c>
      <c r="H1267" s="211">
        <v>701.19</v>
      </c>
      <c r="I1267" s="212"/>
      <c r="L1267" s="208"/>
      <c r="M1267" s="213"/>
      <c r="N1267" s="214"/>
      <c r="O1267" s="214"/>
      <c r="P1267" s="214"/>
      <c r="Q1267" s="214"/>
      <c r="R1267" s="214"/>
      <c r="S1267" s="214"/>
      <c r="T1267" s="215"/>
      <c r="AT1267" s="209" t="s">
        <v>163</v>
      </c>
      <c r="AU1267" s="209" t="s">
        <v>89</v>
      </c>
      <c r="AV1267" s="13" t="s">
        <v>89</v>
      </c>
      <c r="AW1267" s="13" t="s">
        <v>42</v>
      </c>
      <c r="AX1267" s="13" t="s">
        <v>82</v>
      </c>
      <c r="AY1267" s="209" t="s">
        <v>152</v>
      </c>
    </row>
    <row r="1268" spans="2:65" s="13" customFormat="1">
      <c r="B1268" s="208"/>
      <c r="D1268" s="196" t="s">
        <v>163</v>
      </c>
      <c r="E1268" s="209" t="s">
        <v>5</v>
      </c>
      <c r="F1268" s="210" t="s">
        <v>1792</v>
      </c>
      <c r="H1268" s="211">
        <v>6.3</v>
      </c>
      <c r="I1268" s="212"/>
      <c r="L1268" s="208"/>
      <c r="M1268" s="213"/>
      <c r="N1268" s="214"/>
      <c r="O1268" s="214"/>
      <c r="P1268" s="214"/>
      <c r="Q1268" s="214"/>
      <c r="R1268" s="214"/>
      <c r="S1268" s="214"/>
      <c r="T1268" s="215"/>
      <c r="AT1268" s="209" t="s">
        <v>163</v>
      </c>
      <c r="AU1268" s="209" t="s">
        <v>89</v>
      </c>
      <c r="AV1268" s="13" t="s">
        <v>89</v>
      </c>
      <c r="AW1268" s="13" t="s">
        <v>42</v>
      </c>
      <c r="AX1268" s="13" t="s">
        <v>82</v>
      </c>
      <c r="AY1268" s="209" t="s">
        <v>152</v>
      </c>
    </row>
    <row r="1269" spans="2:65" s="13" customFormat="1">
      <c r="B1269" s="208"/>
      <c r="D1269" s="196" t="s">
        <v>163</v>
      </c>
      <c r="E1269" s="209" t="s">
        <v>5</v>
      </c>
      <c r="F1269" s="210" t="s">
        <v>1793</v>
      </c>
      <c r="H1269" s="211">
        <v>7.2</v>
      </c>
      <c r="I1269" s="212"/>
      <c r="L1269" s="208"/>
      <c r="M1269" s="213"/>
      <c r="N1269" s="214"/>
      <c r="O1269" s="214"/>
      <c r="P1269" s="214"/>
      <c r="Q1269" s="214"/>
      <c r="R1269" s="214"/>
      <c r="S1269" s="214"/>
      <c r="T1269" s="215"/>
      <c r="AT1269" s="209" t="s">
        <v>163</v>
      </c>
      <c r="AU1269" s="209" t="s">
        <v>89</v>
      </c>
      <c r="AV1269" s="13" t="s">
        <v>89</v>
      </c>
      <c r="AW1269" s="13" t="s">
        <v>42</v>
      </c>
      <c r="AX1269" s="13" t="s">
        <v>82</v>
      </c>
      <c r="AY1269" s="209" t="s">
        <v>152</v>
      </c>
    </row>
    <row r="1270" spans="2:65" s="15" customFormat="1">
      <c r="B1270" s="224"/>
      <c r="D1270" s="225" t="s">
        <v>163</v>
      </c>
      <c r="E1270" s="226" t="s">
        <v>5</v>
      </c>
      <c r="F1270" s="227" t="s">
        <v>170</v>
      </c>
      <c r="H1270" s="228">
        <v>2574.65</v>
      </c>
      <c r="I1270" s="229"/>
      <c r="L1270" s="224"/>
      <c r="M1270" s="230"/>
      <c r="N1270" s="231"/>
      <c r="O1270" s="231"/>
      <c r="P1270" s="231"/>
      <c r="Q1270" s="231"/>
      <c r="R1270" s="231"/>
      <c r="S1270" s="231"/>
      <c r="T1270" s="232"/>
      <c r="AT1270" s="233" t="s">
        <v>163</v>
      </c>
      <c r="AU1270" s="233" t="s">
        <v>89</v>
      </c>
      <c r="AV1270" s="15" t="s">
        <v>159</v>
      </c>
      <c r="AW1270" s="15" t="s">
        <v>42</v>
      </c>
      <c r="AX1270" s="15" t="s">
        <v>45</v>
      </c>
      <c r="AY1270" s="233" t="s">
        <v>152</v>
      </c>
    </row>
    <row r="1271" spans="2:65" s="1" customFormat="1" ht="44.25" customHeight="1">
      <c r="B1271" s="183"/>
      <c r="C1271" s="184" t="s">
        <v>1344</v>
      </c>
      <c r="D1271" s="184" t="s">
        <v>154</v>
      </c>
      <c r="E1271" s="185" t="s">
        <v>725</v>
      </c>
      <c r="F1271" s="186" t="s">
        <v>726</v>
      </c>
      <c r="G1271" s="187" t="s">
        <v>193</v>
      </c>
      <c r="H1271" s="188">
        <v>7.2279999999999998</v>
      </c>
      <c r="I1271" s="189"/>
      <c r="J1271" s="190">
        <f>ROUND(I1271*H1271,2)</f>
        <v>0</v>
      </c>
      <c r="K1271" s="186" t="s">
        <v>158</v>
      </c>
      <c r="L1271" s="43"/>
      <c r="M1271" s="191" t="s">
        <v>5</v>
      </c>
      <c r="N1271" s="192" t="s">
        <v>53</v>
      </c>
      <c r="O1271" s="44"/>
      <c r="P1271" s="193">
        <f>O1271*H1271</f>
        <v>0</v>
      </c>
      <c r="Q1271" s="193">
        <v>0</v>
      </c>
      <c r="R1271" s="193">
        <f>Q1271*H1271</f>
        <v>0</v>
      </c>
      <c r="S1271" s="193">
        <v>0</v>
      </c>
      <c r="T1271" s="194">
        <f>S1271*H1271</f>
        <v>0</v>
      </c>
      <c r="AR1271" s="25" t="s">
        <v>259</v>
      </c>
      <c r="AT1271" s="25" t="s">
        <v>154</v>
      </c>
      <c r="AU1271" s="25" t="s">
        <v>89</v>
      </c>
      <c r="AY1271" s="25" t="s">
        <v>152</v>
      </c>
      <c r="BE1271" s="195">
        <f>IF(N1271="základní",J1271,0)</f>
        <v>0</v>
      </c>
      <c r="BF1271" s="195">
        <f>IF(N1271="snížená",J1271,0)</f>
        <v>0</v>
      </c>
      <c r="BG1271" s="195">
        <f>IF(N1271="zákl. přenesená",J1271,0)</f>
        <v>0</v>
      </c>
      <c r="BH1271" s="195">
        <f>IF(N1271="sníž. přenesená",J1271,0)</f>
        <v>0</v>
      </c>
      <c r="BI1271" s="195">
        <f>IF(N1271="nulová",J1271,0)</f>
        <v>0</v>
      </c>
      <c r="BJ1271" s="25" t="s">
        <v>45</v>
      </c>
      <c r="BK1271" s="195">
        <f>ROUND(I1271*H1271,2)</f>
        <v>0</v>
      </c>
      <c r="BL1271" s="25" t="s">
        <v>259</v>
      </c>
      <c r="BM1271" s="25" t="s">
        <v>2127</v>
      </c>
    </row>
    <row r="1272" spans="2:65" s="1" customFormat="1" ht="135">
      <c r="B1272" s="43"/>
      <c r="D1272" s="225" t="s">
        <v>161</v>
      </c>
      <c r="F1272" s="236" t="s">
        <v>728</v>
      </c>
      <c r="I1272" s="198"/>
      <c r="L1272" s="43"/>
      <c r="M1272" s="199"/>
      <c r="N1272" s="44"/>
      <c r="O1272" s="44"/>
      <c r="P1272" s="44"/>
      <c r="Q1272" s="44"/>
      <c r="R1272" s="44"/>
      <c r="S1272" s="44"/>
      <c r="T1272" s="72"/>
      <c r="AT1272" s="25" t="s">
        <v>161</v>
      </c>
      <c r="AU1272" s="25" t="s">
        <v>89</v>
      </c>
    </row>
    <row r="1273" spans="2:65" s="1" customFormat="1" ht="44.25" customHeight="1">
      <c r="B1273" s="183"/>
      <c r="C1273" s="184" t="s">
        <v>1351</v>
      </c>
      <c r="D1273" s="184" t="s">
        <v>154</v>
      </c>
      <c r="E1273" s="185" t="s">
        <v>730</v>
      </c>
      <c r="F1273" s="186" t="s">
        <v>731</v>
      </c>
      <c r="G1273" s="187" t="s">
        <v>193</v>
      </c>
      <c r="H1273" s="188">
        <v>7.2279999999999998</v>
      </c>
      <c r="I1273" s="189"/>
      <c r="J1273" s="190">
        <f>ROUND(I1273*H1273,2)</f>
        <v>0</v>
      </c>
      <c r="K1273" s="186" t="s">
        <v>158</v>
      </c>
      <c r="L1273" s="43"/>
      <c r="M1273" s="191" t="s">
        <v>5</v>
      </c>
      <c r="N1273" s="192" t="s">
        <v>53</v>
      </c>
      <c r="O1273" s="44"/>
      <c r="P1273" s="193">
        <f>O1273*H1273</f>
        <v>0</v>
      </c>
      <c r="Q1273" s="193">
        <v>0</v>
      </c>
      <c r="R1273" s="193">
        <f>Q1273*H1273</f>
        <v>0</v>
      </c>
      <c r="S1273" s="193">
        <v>0</v>
      </c>
      <c r="T1273" s="194">
        <f>S1273*H1273</f>
        <v>0</v>
      </c>
      <c r="AR1273" s="25" t="s">
        <v>259</v>
      </c>
      <c r="AT1273" s="25" t="s">
        <v>154</v>
      </c>
      <c r="AU1273" s="25" t="s">
        <v>89</v>
      </c>
      <c r="AY1273" s="25" t="s">
        <v>152</v>
      </c>
      <c r="BE1273" s="195">
        <f>IF(N1273="základní",J1273,0)</f>
        <v>0</v>
      </c>
      <c r="BF1273" s="195">
        <f>IF(N1273="snížená",J1273,0)</f>
        <v>0</v>
      </c>
      <c r="BG1273" s="195">
        <f>IF(N1273="zákl. přenesená",J1273,0)</f>
        <v>0</v>
      </c>
      <c r="BH1273" s="195">
        <f>IF(N1273="sníž. přenesená",J1273,0)</f>
        <v>0</v>
      </c>
      <c r="BI1273" s="195">
        <f>IF(N1273="nulová",J1273,0)</f>
        <v>0</v>
      </c>
      <c r="BJ1273" s="25" t="s">
        <v>45</v>
      </c>
      <c r="BK1273" s="195">
        <f>ROUND(I1273*H1273,2)</f>
        <v>0</v>
      </c>
      <c r="BL1273" s="25" t="s">
        <v>259</v>
      </c>
      <c r="BM1273" s="25" t="s">
        <v>2128</v>
      </c>
    </row>
    <row r="1274" spans="2:65" s="1" customFormat="1" ht="135">
      <c r="B1274" s="43"/>
      <c r="D1274" s="225" t="s">
        <v>161</v>
      </c>
      <c r="F1274" s="236" t="s">
        <v>728</v>
      </c>
      <c r="I1274" s="198"/>
      <c r="L1274" s="43"/>
      <c r="M1274" s="199"/>
      <c r="N1274" s="44"/>
      <c r="O1274" s="44"/>
      <c r="P1274" s="44"/>
      <c r="Q1274" s="44"/>
      <c r="R1274" s="44"/>
      <c r="S1274" s="44"/>
      <c r="T1274" s="72"/>
      <c r="AT1274" s="25" t="s">
        <v>161</v>
      </c>
      <c r="AU1274" s="25" t="s">
        <v>89</v>
      </c>
    </row>
    <row r="1275" spans="2:65" s="1" customFormat="1" ht="44.25" customHeight="1">
      <c r="B1275" s="183"/>
      <c r="C1275" s="184" t="s">
        <v>1355</v>
      </c>
      <c r="D1275" s="184" t="s">
        <v>154</v>
      </c>
      <c r="E1275" s="185" t="s">
        <v>2129</v>
      </c>
      <c r="F1275" s="186" t="s">
        <v>2130</v>
      </c>
      <c r="G1275" s="187" t="s">
        <v>193</v>
      </c>
      <c r="H1275" s="188">
        <v>7.2279999999999998</v>
      </c>
      <c r="I1275" s="189"/>
      <c r="J1275" s="190">
        <f>ROUND(I1275*H1275,2)</f>
        <v>0</v>
      </c>
      <c r="K1275" s="186" t="s">
        <v>158</v>
      </c>
      <c r="L1275" s="43"/>
      <c r="M1275" s="191" t="s">
        <v>5</v>
      </c>
      <c r="N1275" s="192" t="s">
        <v>53</v>
      </c>
      <c r="O1275" s="44"/>
      <c r="P1275" s="193">
        <f>O1275*H1275</f>
        <v>0</v>
      </c>
      <c r="Q1275" s="193">
        <v>0</v>
      </c>
      <c r="R1275" s="193">
        <f>Q1275*H1275</f>
        <v>0</v>
      </c>
      <c r="S1275" s="193">
        <v>0</v>
      </c>
      <c r="T1275" s="194">
        <f>S1275*H1275</f>
        <v>0</v>
      </c>
      <c r="AR1275" s="25" t="s">
        <v>259</v>
      </c>
      <c r="AT1275" s="25" t="s">
        <v>154</v>
      </c>
      <c r="AU1275" s="25" t="s">
        <v>89</v>
      </c>
      <c r="AY1275" s="25" t="s">
        <v>152</v>
      </c>
      <c r="BE1275" s="195">
        <f>IF(N1275="základní",J1275,0)</f>
        <v>0</v>
      </c>
      <c r="BF1275" s="195">
        <f>IF(N1275="snížená",J1275,0)</f>
        <v>0</v>
      </c>
      <c r="BG1275" s="195">
        <f>IF(N1275="zákl. přenesená",J1275,0)</f>
        <v>0</v>
      </c>
      <c r="BH1275" s="195">
        <f>IF(N1275="sníž. přenesená",J1275,0)</f>
        <v>0</v>
      </c>
      <c r="BI1275" s="195">
        <f>IF(N1275="nulová",J1275,0)</f>
        <v>0</v>
      </c>
      <c r="BJ1275" s="25" t="s">
        <v>45</v>
      </c>
      <c r="BK1275" s="195">
        <f>ROUND(I1275*H1275,2)</f>
        <v>0</v>
      </c>
      <c r="BL1275" s="25" t="s">
        <v>259</v>
      </c>
      <c r="BM1275" s="25" t="s">
        <v>2131</v>
      </c>
    </row>
    <row r="1276" spans="2:65" s="1" customFormat="1" ht="135">
      <c r="B1276" s="43"/>
      <c r="D1276" s="196" t="s">
        <v>161</v>
      </c>
      <c r="F1276" s="197" t="s">
        <v>728</v>
      </c>
      <c r="I1276" s="198"/>
      <c r="L1276" s="43"/>
      <c r="M1276" s="199"/>
      <c r="N1276" s="44"/>
      <c r="O1276" s="44"/>
      <c r="P1276" s="44"/>
      <c r="Q1276" s="44"/>
      <c r="R1276" s="44"/>
      <c r="S1276" s="44"/>
      <c r="T1276" s="72"/>
      <c r="AT1276" s="25" t="s">
        <v>161</v>
      </c>
      <c r="AU1276" s="25" t="s">
        <v>89</v>
      </c>
    </row>
    <row r="1277" spans="2:65" s="11" customFormat="1" ht="29.85" customHeight="1">
      <c r="B1277" s="169"/>
      <c r="D1277" s="180" t="s">
        <v>81</v>
      </c>
      <c r="E1277" s="181" t="s">
        <v>733</v>
      </c>
      <c r="F1277" s="181" t="s">
        <v>734</v>
      </c>
      <c r="I1277" s="172"/>
      <c r="J1277" s="182">
        <f>BK1277</f>
        <v>0</v>
      </c>
      <c r="L1277" s="169"/>
      <c r="M1277" s="174"/>
      <c r="N1277" s="175"/>
      <c r="O1277" s="175"/>
      <c r="P1277" s="176">
        <f>SUM(P1278:P1318)</f>
        <v>0</v>
      </c>
      <c r="Q1277" s="175"/>
      <c r="R1277" s="176">
        <f>SUM(R1278:R1318)</f>
        <v>0</v>
      </c>
      <c r="S1277" s="175"/>
      <c r="T1277" s="177">
        <f>SUM(T1278:T1318)</f>
        <v>4.578792</v>
      </c>
      <c r="AR1277" s="170" t="s">
        <v>89</v>
      </c>
      <c r="AT1277" s="178" t="s">
        <v>81</v>
      </c>
      <c r="AU1277" s="178" t="s">
        <v>45</v>
      </c>
      <c r="AY1277" s="170" t="s">
        <v>152</v>
      </c>
      <c r="BK1277" s="179">
        <f>SUM(BK1278:BK1318)</f>
        <v>0</v>
      </c>
    </row>
    <row r="1278" spans="2:65" s="1" customFormat="1" ht="22.5" customHeight="1">
      <c r="B1278" s="183"/>
      <c r="C1278" s="184" t="s">
        <v>1360</v>
      </c>
      <c r="D1278" s="184" t="s">
        <v>154</v>
      </c>
      <c r="E1278" s="185" t="s">
        <v>2132</v>
      </c>
      <c r="F1278" s="186" t="s">
        <v>2133</v>
      </c>
      <c r="G1278" s="187" t="s">
        <v>247</v>
      </c>
      <c r="H1278" s="188">
        <v>9.2799999999999994</v>
      </c>
      <c r="I1278" s="189"/>
      <c r="J1278" s="190">
        <f>ROUND(I1278*H1278,2)</f>
        <v>0</v>
      </c>
      <c r="K1278" s="186" t="s">
        <v>158</v>
      </c>
      <c r="L1278" s="43"/>
      <c r="M1278" s="191" t="s">
        <v>5</v>
      </c>
      <c r="N1278" s="192" t="s">
        <v>53</v>
      </c>
      <c r="O1278" s="44"/>
      <c r="P1278" s="193">
        <f>O1278*H1278</f>
        <v>0</v>
      </c>
      <c r="Q1278" s="193">
        <v>0</v>
      </c>
      <c r="R1278" s="193">
        <f>Q1278*H1278</f>
        <v>0</v>
      </c>
      <c r="S1278" s="193">
        <v>2.4649999999999998E-2</v>
      </c>
      <c r="T1278" s="194">
        <f>S1278*H1278</f>
        <v>0.22875199999999996</v>
      </c>
      <c r="AR1278" s="25" t="s">
        <v>259</v>
      </c>
      <c r="AT1278" s="25" t="s">
        <v>154</v>
      </c>
      <c r="AU1278" s="25" t="s">
        <v>89</v>
      </c>
      <c r="AY1278" s="25" t="s">
        <v>152</v>
      </c>
      <c r="BE1278" s="195">
        <f>IF(N1278="základní",J1278,0)</f>
        <v>0</v>
      </c>
      <c r="BF1278" s="195">
        <f>IF(N1278="snížená",J1278,0)</f>
        <v>0</v>
      </c>
      <c r="BG1278" s="195">
        <f>IF(N1278="zákl. přenesená",J1278,0)</f>
        <v>0</v>
      </c>
      <c r="BH1278" s="195">
        <f>IF(N1278="sníž. přenesená",J1278,0)</f>
        <v>0</v>
      </c>
      <c r="BI1278" s="195">
        <f>IF(N1278="nulová",J1278,0)</f>
        <v>0</v>
      </c>
      <c r="BJ1278" s="25" t="s">
        <v>45</v>
      </c>
      <c r="BK1278" s="195">
        <f>ROUND(I1278*H1278,2)</f>
        <v>0</v>
      </c>
      <c r="BL1278" s="25" t="s">
        <v>259</v>
      </c>
      <c r="BM1278" s="25" t="s">
        <v>2134</v>
      </c>
    </row>
    <row r="1279" spans="2:65" s="12" customFormat="1">
      <c r="B1279" s="200"/>
      <c r="D1279" s="196" t="s">
        <v>163</v>
      </c>
      <c r="E1279" s="201" t="s">
        <v>5</v>
      </c>
      <c r="F1279" s="202" t="s">
        <v>1915</v>
      </c>
      <c r="H1279" s="203" t="s">
        <v>5</v>
      </c>
      <c r="I1279" s="204"/>
      <c r="L1279" s="200"/>
      <c r="M1279" s="205"/>
      <c r="N1279" s="206"/>
      <c r="O1279" s="206"/>
      <c r="P1279" s="206"/>
      <c r="Q1279" s="206"/>
      <c r="R1279" s="206"/>
      <c r="S1279" s="206"/>
      <c r="T1279" s="207"/>
      <c r="AT1279" s="203" t="s">
        <v>163</v>
      </c>
      <c r="AU1279" s="203" t="s">
        <v>89</v>
      </c>
      <c r="AV1279" s="12" t="s">
        <v>45</v>
      </c>
      <c r="AW1279" s="12" t="s">
        <v>42</v>
      </c>
      <c r="AX1279" s="12" t="s">
        <v>82</v>
      </c>
      <c r="AY1279" s="203" t="s">
        <v>152</v>
      </c>
    </row>
    <row r="1280" spans="2:65" s="12" customFormat="1">
      <c r="B1280" s="200"/>
      <c r="D1280" s="196" t="s">
        <v>163</v>
      </c>
      <c r="E1280" s="201" t="s">
        <v>5</v>
      </c>
      <c r="F1280" s="202" t="s">
        <v>2135</v>
      </c>
      <c r="H1280" s="203" t="s">
        <v>5</v>
      </c>
      <c r="I1280" s="204"/>
      <c r="L1280" s="200"/>
      <c r="M1280" s="205"/>
      <c r="N1280" s="206"/>
      <c r="O1280" s="206"/>
      <c r="P1280" s="206"/>
      <c r="Q1280" s="206"/>
      <c r="R1280" s="206"/>
      <c r="S1280" s="206"/>
      <c r="T1280" s="207"/>
      <c r="AT1280" s="203" t="s">
        <v>163</v>
      </c>
      <c r="AU1280" s="203" t="s">
        <v>89</v>
      </c>
      <c r="AV1280" s="12" t="s">
        <v>45</v>
      </c>
      <c r="AW1280" s="12" t="s">
        <v>42</v>
      </c>
      <c r="AX1280" s="12" t="s">
        <v>82</v>
      </c>
      <c r="AY1280" s="203" t="s">
        <v>152</v>
      </c>
    </row>
    <row r="1281" spans="2:65" s="13" customFormat="1">
      <c r="B1281" s="208"/>
      <c r="D1281" s="196" t="s">
        <v>163</v>
      </c>
      <c r="E1281" s="209" t="s">
        <v>5</v>
      </c>
      <c r="F1281" s="210" t="s">
        <v>2136</v>
      </c>
      <c r="H1281" s="211">
        <v>2.08</v>
      </c>
      <c r="I1281" s="212"/>
      <c r="L1281" s="208"/>
      <c r="M1281" s="213"/>
      <c r="N1281" s="214"/>
      <c r="O1281" s="214"/>
      <c r="P1281" s="214"/>
      <c r="Q1281" s="214"/>
      <c r="R1281" s="214"/>
      <c r="S1281" s="214"/>
      <c r="T1281" s="215"/>
      <c r="AT1281" s="209" t="s">
        <v>163</v>
      </c>
      <c r="AU1281" s="209" t="s">
        <v>89</v>
      </c>
      <c r="AV1281" s="13" t="s">
        <v>89</v>
      </c>
      <c r="AW1281" s="13" t="s">
        <v>42</v>
      </c>
      <c r="AX1281" s="13" t="s">
        <v>82</v>
      </c>
      <c r="AY1281" s="209" t="s">
        <v>152</v>
      </c>
    </row>
    <row r="1282" spans="2:65" s="13" customFormat="1">
      <c r="B1282" s="208"/>
      <c r="D1282" s="196" t="s">
        <v>163</v>
      </c>
      <c r="E1282" s="209" t="s">
        <v>5</v>
      </c>
      <c r="F1282" s="210" t="s">
        <v>2137</v>
      </c>
      <c r="H1282" s="211">
        <v>2.4</v>
      </c>
      <c r="I1282" s="212"/>
      <c r="L1282" s="208"/>
      <c r="M1282" s="213"/>
      <c r="N1282" s="214"/>
      <c r="O1282" s="214"/>
      <c r="P1282" s="214"/>
      <c r="Q1282" s="214"/>
      <c r="R1282" s="214"/>
      <c r="S1282" s="214"/>
      <c r="T1282" s="215"/>
      <c r="AT1282" s="209" t="s">
        <v>163</v>
      </c>
      <c r="AU1282" s="209" t="s">
        <v>89</v>
      </c>
      <c r="AV1282" s="13" t="s">
        <v>89</v>
      </c>
      <c r="AW1282" s="13" t="s">
        <v>42</v>
      </c>
      <c r="AX1282" s="13" t="s">
        <v>82</v>
      </c>
      <c r="AY1282" s="209" t="s">
        <v>152</v>
      </c>
    </row>
    <row r="1283" spans="2:65" s="13" customFormat="1">
      <c r="B1283" s="208"/>
      <c r="D1283" s="196" t="s">
        <v>163</v>
      </c>
      <c r="E1283" s="209" t="s">
        <v>5</v>
      </c>
      <c r="F1283" s="210" t="s">
        <v>2138</v>
      </c>
      <c r="H1283" s="211">
        <v>2.4</v>
      </c>
      <c r="I1283" s="212"/>
      <c r="L1283" s="208"/>
      <c r="M1283" s="213"/>
      <c r="N1283" s="214"/>
      <c r="O1283" s="214"/>
      <c r="P1283" s="214"/>
      <c r="Q1283" s="214"/>
      <c r="R1283" s="214"/>
      <c r="S1283" s="214"/>
      <c r="T1283" s="215"/>
      <c r="AT1283" s="209" t="s">
        <v>163</v>
      </c>
      <c r="AU1283" s="209" t="s">
        <v>89</v>
      </c>
      <c r="AV1283" s="13" t="s">
        <v>89</v>
      </c>
      <c r="AW1283" s="13" t="s">
        <v>42</v>
      </c>
      <c r="AX1283" s="13" t="s">
        <v>82</v>
      </c>
      <c r="AY1283" s="209" t="s">
        <v>152</v>
      </c>
    </row>
    <row r="1284" spans="2:65" s="13" customFormat="1">
      <c r="B1284" s="208"/>
      <c r="D1284" s="196" t="s">
        <v>163</v>
      </c>
      <c r="E1284" s="209" t="s">
        <v>5</v>
      </c>
      <c r="F1284" s="210" t="s">
        <v>2139</v>
      </c>
      <c r="H1284" s="211">
        <v>2.4</v>
      </c>
      <c r="I1284" s="212"/>
      <c r="L1284" s="208"/>
      <c r="M1284" s="213"/>
      <c r="N1284" s="214"/>
      <c r="O1284" s="214"/>
      <c r="P1284" s="214"/>
      <c r="Q1284" s="214"/>
      <c r="R1284" s="214"/>
      <c r="S1284" s="214"/>
      <c r="T1284" s="215"/>
      <c r="AT1284" s="209" t="s">
        <v>163</v>
      </c>
      <c r="AU1284" s="209" t="s">
        <v>89</v>
      </c>
      <c r="AV1284" s="13" t="s">
        <v>89</v>
      </c>
      <c r="AW1284" s="13" t="s">
        <v>42</v>
      </c>
      <c r="AX1284" s="13" t="s">
        <v>82</v>
      </c>
      <c r="AY1284" s="209" t="s">
        <v>152</v>
      </c>
    </row>
    <row r="1285" spans="2:65" s="15" customFormat="1">
      <c r="B1285" s="224"/>
      <c r="D1285" s="225" t="s">
        <v>163</v>
      </c>
      <c r="E1285" s="226" t="s">
        <v>5</v>
      </c>
      <c r="F1285" s="227" t="s">
        <v>170</v>
      </c>
      <c r="H1285" s="228">
        <v>9.2799999999999994</v>
      </c>
      <c r="I1285" s="229"/>
      <c r="L1285" s="224"/>
      <c r="M1285" s="230"/>
      <c r="N1285" s="231"/>
      <c r="O1285" s="231"/>
      <c r="P1285" s="231"/>
      <c r="Q1285" s="231"/>
      <c r="R1285" s="231"/>
      <c r="S1285" s="231"/>
      <c r="T1285" s="232"/>
      <c r="AT1285" s="233" t="s">
        <v>163</v>
      </c>
      <c r="AU1285" s="233" t="s">
        <v>89</v>
      </c>
      <c r="AV1285" s="15" t="s">
        <v>159</v>
      </c>
      <c r="AW1285" s="15" t="s">
        <v>42</v>
      </c>
      <c r="AX1285" s="15" t="s">
        <v>45</v>
      </c>
      <c r="AY1285" s="233" t="s">
        <v>152</v>
      </c>
    </row>
    <row r="1286" spans="2:65" s="1" customFormat="1" ht="22.5" customHeight="1">
      <c r="B1286" s="183"/>
      <c r="C1286" s="184" t="s">
        <v>1366</v>
      </c>
      <c r="D1286" s="184" t="s">
        <v>154</v>
      </c>
      <c r="E1286" s="185" t="s">
        <v>2140</v>
      </c>
      <c r="F1286" s="186" t="s">
        <v>2141</v>
      </c>
      <c r="G1286" s="187" t="s">
        <v>247</v>
      </c>
      <c r="H1286" s="188">
        <v>9.2799999999999994</v>
      </c>
      <c r="I1286" s="189"/>
      <c r="J1286" s="190">
        <f>ROUND(I1286*H1286,2)</f>
        <v>0</v>
      </c>
      <c r="K1286" s="186" t="s">
        <v>158</v>
      </c>
      <c r="L1286" s="43"/>
      <c r="M1286" s="191" t="s">
        <v>5</v>
      </c>
      <c r="N1286" s="192" t="s">
        <v>53</v>
      </c>
      <c r="O1286" s="44"/>
      <c r="P1286" s="193">
        <f>O1286*H1286</f>
        <v>0</v>
      </c>
      <c r="Q1286" s="193">
        <v>0</v>
      </c>
      <c r="R1286" s="193">
        <f>Q1286*H1286</f>
        <v>0</v>
      </c>
      <c r="S1286" s="193">
        <v>8.0000000000000002E-3</v>
      </c>
      <c r="T1286" s="194">
        <f>S1286*H1286</f>
        <v>7.424E-2</v>
      </c>
      <c r="AR1286" s="25" t="s">
        <v>259</v>
      </c>
      <c r="AT1286" s="25" t="s">
        <v>154</v>
      </c>
      <c r="AU1286" s="25" t="s">
        <v>89</v>
      </c>
      <c r="AY1286" s="25" t="s">
        <v>152</v>
      </c>
      <c r="BE1286" s="195">
        <f>IF(N1286="základní",J1286,0)</f>
        <v>0</v>
      </c>
      <c r="BF1286" s="195">
        <f>IF(N1286="snížená",J1286,0)</f>
        <v>0</v>
      </c>
      <c r="BG1286" s="195">
        <f>IF(N1286="zákl. přenesená",J1286,0)</f>
        <v>0</v>
      </c>
      <c r="BH1286" s="195">
        <f>IF(N1286="sníž. přenesená",J1286,0)</f>
        <v>0</v>
      </c>
      <c r="BI1286" s="195">
        <f>IF(N1286="nulová",J1286,0)</f>
        <v>0</v>
      </c>
      <c r="BJ1286" s="25" t="s">
        <v>45</v>
      </c>
      <c r="BK1286" s="195">
        <f>ROUND(I1286*H1286,2)</f>
        <v>0</v>
      </c>
      <c r="BL1286" s="25" t="s">
        <v>259</v>
      </c>
      <c r="BM1286" s="25" t="s">
        <v>2142</v>
      </c>
    </row>
    <row r="1287" spans="2:65" s="12" customFormat="1">
      <c r="B1287" s="200"/>
      <c r="D1287" s="196" t="s">
        <v>163</v>
      </c>
      <c r="E1287" s="201" t="s">
        <v>5</v>
      </c>
      <c r="F1287" s="202" t="s">
        <v>1915</v>
      </c>
      <c r="H1287" s="203" t="s">
        <v>5</v>
      </c>
      <c r="I1287" s="204"/>
      <c r="L1287" s="200"/>
      <c r="M1287" s="205"/>
      <c r="N1287" s="206"/>
      <c r="O1287" s="206"/>
      <c r="P1287" s="206"/>
      <c r="Q1287" s="206"/>
      <c r="R1287" s="206"/>
      <c r="S1287" s="206"/>
      <c r="T1287" s="207"/>
      <c r="AT1287" s="203" t="s">
        <v>163</v>
      </c>
      <c r="AU1287" s="203" t="s">
        <v>89</v>
      </c>
      <c r="AV1287" s="12" t="s">
        <v>45</v>
      </c>
      <c r="AW1287" s="12" t="s">
        <v>42</v>
      </c>
      <c r="AX1287" s="12" t="s">
        <v>82</v>
      </c>
      <c r="AY1287" s="203" t="s">
        <v>152</v>
      </c>
    </row>
    <row r="1288" spans="2:65" s="12" customFormat="1">
      <c r="B1288" s="200"/>
      <c r="D1288" s="196" t="s">
        <v>163</v>
      </c>
      <c r="E1288" s="201" t="s">
        <v>5</v>
      </c>
      <c r="F1288" s="202" t="s">
        <v>2135</v>
      </c>
      <c r="H1288" s="203" t="s">
        <v>5</v>
      </c>
      <c r="I1288" s="204"/>
      <c r="L1288" s="200"/>
      <c r="M1288" s="205"/>
      <c r="N1288" s="206"/>
      <c r="O1288" s="206"/>
      <c r="P1288" s="206"/>
      <c r="Q1288" s="206"/>
      <c r="R1288" s="206"/>
      <c r="S1288" s="206"/>
      <c r="T1288" s="207"/>
      <c r="AT1288" s="203" t="s">
        <v>163</v>
      </c>
      <c r="AU1288" s="203" t="s">
        <v>89</v>
      </c>
      <c r="AV1288" s="12" t="s">
        <v>45</v>
      </c>
      <c r="AW1288" s="12" t="s">
        <v>42</v>
      </c>
      <c r="AX1288" s="12" t="s">
        <v>82</v>
      </c>
      <c r="AY1288" s="203" t="s">
        <v>152</v>
      </c>
    </row>
    <row r="1289" spans="2:65" s="13" customFormat="1">
      <c r="B1289" s="208"/>
      <c r="D1289" s="196" t="s">
        <v>163</v>
      </c>
      <c r="E1289" s="209" t="s">
        <v>5</v>
      </c>
      <c r="F1289" s="210" t="s">
        <v>2136</v>
      </c>
      <c r="H1289" s="211">
        <v>2.08</v>
      </c>
      <c r="I1289" s="212"/>
      <c r="L1289" s="208"/>
      <c r="M1289" s="213"/>
      <c r="N1289" s="214"/>
      <c r="O1289" s="214"/>
      <c r="P1289" s="214"/>
      <c r="Q1289" s="214"/>
      <c r="R1289" s="214"/>
      <c r="S1289" s="214"/>
      <c r="T1289" s="215"/>
      <c r="AT1289" s="209" t="s">
        <v>163</v>
      </c>
      <c r="AU1289" s="209" t="s">
        <v>89</v>
      </c>
      <c r="AV1289" s="13" t="s">
        <v>89</v>
      </c>
      <c r="AW1289" s="13" t="s">
        <v>42</v>
      </c>
      <c r="AX1289" s="13" t="s">
        <v>82</v>
      </c>
      <c r="AY1289" s="209" t="s">
        <v>152</v>
      </c>
    </row>
    <row r="1290" spans="2:65" s="13" customFormat="1">
      <c r="B1290" s="208"/>
      <c r="D1290" s="196" t="s">
        <v>163</v>
      </c>
      <c r="E1290" s="209" t="s">
        <v>5</v>
      </c>
      <c r="F1290" s="210" t="s">
        <v>2137</v>
      </c>
      <c r="H1290" s="211">
        <v>2.4</v>
      </c>
      <c r="I1290" s="212"/>
      <c r="L1290" s="208"/>
      <c r="M1290" s="213"/>
      <c r="N1290" s="214"/>
      <c r="O1290" s="214"/>
      <c r="P1290" s="214"/>
      <c r="Q1290" s="214"/>
      <c r="R1290" s="214"/>
      <c r="S1290" s="214"/>
      <c r="T1290" s="215"/>
      <c r="AT1290" s="209" t="s">
        <v>163</v>
      </c>
      <c r="AU1290" s="209" t="s">
        <v>89</v>
      </c>
      <c r="AV1290" s="13" t="s">
        <v>89</v>
      </c>
      <c r="AW1290" s="13" t="s">
        <v>42</v>
      </c>
      <c r="AX1290" s="13" t="s">
        <v>82</v>
      </c>
      <c r="AY1290" s="209" t="s">
        <v>152</v>
      </c>
    </row>
    <row r="1291" spans="2:65" s="13" customFormat="1">
      <c r="B1291" s="208"/>
      <c r="D1291" s="196" t="s">
        <v>163</v>
      </c>
      <c r="E1291" s="209" t="s">
        <v>5</v>
      </c>
      <c r="F1291" s="210" t="s">
        <v>2138</v>
      </c>
      <c r="H1291" s="211">
        <v>2.4</v>
      </c>
      <c r="I1291" s="212"/>
      <c r="L1291" s="208"/>
      <c r="M1291" s="213"/>
      <c r="N1291" s="214"/>
      <c r="O1291" s="214"/>
      <c r="P1291" s="214"/>
      <c r="Q1291" s="214"/>
      <c r="R1291" s="214"/>
      <c r="S1291" s="214"/>
      <c r="T1291" s="215"/>
      <c r="AT1291" s="209" t="s">
        <v>163</v>
      </c>
      <c r="AU1291" s="209" t="s">
        <v>89</v>
      </c>
      <c r="AV1291" s="13" t="s">
        <v>89</v>
      </c>
      <c r="AW1291" s="13" t="s">
        <v>42</v>
      </c>
      <c r="AX1291" s="13" t="s">
        <v>82</v>
      </c>
      <c r="AY1291" s="209" t="s">
        <v>152</v>
      </c>
    </row>
    <row r="1292" spans="2:65" s="13" customFormat="1">
      <c r="B1292" s="208"/>
      <c r="D1292" s="196" t="s">
        <v>163</v>
      </c>
      <c r="E1292" s="209" t="s">
        <v>5</v>
      </c>
      <c r="F1292" s="210" t="s">
        <v>2139</v>
      </c>
      <c r="H1292" s="211">
        <v>2.4</v>
      </c>
      <c r="I1292" s="212"/>
      <c r="L1292" s="208"/>
      <c r="M1292" s="213"/>
      <c r="N1292" s="214"/>
      <c r="O1292" s="214"/>
      <c r="P1292" s="214"/>
      <c r="Q1292" s="214"/>
      <c r="R1292" s="214"/>
      <c r="S1292" s="214"/>
      <c r="T1292" s="215"/>
      <c r="AT1292" s="209" t="s">
        <v>163</v>
      </c>
      <c r="AU1292" s="209" t="s">
        <v>89</v>
      </c>
      <c r="AV1292" s="13" t="s">
        <v>89</v>
      </c>
      <c r="AW1292" s="13" t="s">
        <v>42</v>
      </c>
      <c r="AX1292" s="13" t="s">
        <v>82</v>
      </c>
      <c r="AY1292" s="209" t="s">
        <v>152</v>
      </c>
    </row>
    <row r="1293" spans="2:65" s="15" customFormat="1">
      <c r="B1293" s="224"/>
      <c r="D1293" s="225" t="s">
        <v>163</v>
      </c>
      <c r="E1293" s="226" t="s">
        <v>5</v>
      </c>
      <c r="F1293" s="227" t="s">
        <v>170</v>
      </c>
      <c r="H1293" s="228">
        <v>9.2799999999999994</v>
      </c>
      <c r="I1293" s="229"/>
      <c r="L1293" s="224"/>
      <c r="M1293" s="230"/>
      <c r="N1293" s="231"/>
      <c r="O1293" s="231"/>
      <c r="P1293" s="231"/>
      <c r="Q1293" s="231"/>
      <c r="R1293" s="231"/>
      <c r="S1293" s="231"/>
      <c r="T1293" s="232"/>
      <c r="AT1293" s="233" t="s">
        <v>163</v>
      </c>
      <c r="AU1293" s="233" t="s">
        <v>89</v>
      </c>
      <c r="AV1293" s="15" t="s">
        <v>159</v>
      </c>
      <c r="AW1293" s="15" t="s">
        <v>42</v>
      </c>
      <c r="AX1293" s="15" t="s">
        <v>45</v>
      </c>
      <c r="AY1293" s="233" t="s">
        <v>152</v>
      </c>
    </row>
    <row r="1294" spans="2:65" s="1" customFormat="1" ht="31.5" customHeight="1">
      <c r="B1294" s="183"/>
      <c r="C1294" s="184" t="s">
        <v>1371</v>
      </c>
      <c r="D1294" s="184" t="s">
        <v>154</v>
      </c>
      <c r="E1294" s="185" t="s">
        <v>2143</v>
      </c>
      <c r="F1294" s="186" t="s">
        <v>2144</v>
      </c>
      <c r="G1294" s="187" t="s">
        <v>293</v>
      </c>
      <c r="H1294" s="188">
        <v>8</v>
      </c>
      <c r="I1294" s="189"/>
      <c r="J1294" s="190">
        <f>ROUND(I1294*H1294,2)</f>
        <v>0</v>
      </c>
      <c r="K1294" s="186" t="s">
        <v>158</v>
      </c>
      <c r="L1294" s="43"/>
      <c r="M1294" s="191" t="s">
        <v>5</v>
      </c>
      <c r="N1294" s="192" t="s">
        <v>53</v>
      </c>
      <c r="O1294" s="44"/>
      <c r="P1294" s="193">
        <f>O1294*H1294</f>
        <v>0</v>
      </c>
      <c r="Q1294" s="193">
        <v>0</v>
      </c>
      <c r="R1294" s="193">
        <f>Q1294*H1294</f>
        <v>0</v>
      </c>
      <c r="S1294" s="193">
        <v>6.0000000000000001E-3</v>
      </c>
      <c r="T1294" s="194">
        <f>S1294*H1294</f>
        <v>4.8000000000000001E-2</v>
      </c>
      <c r="AR1294" s="25" t="s">
        <v>259</v>
      </c>
      <c r="AT1294" s="25" t="s">
        <v>154</v>
      </c>
      <c r="AU1294" s="25" t="s">
        <v>89</v>
      </c>
      <c r="AY1294" s="25" t="s">
        <v>152</v>
      </c>
      <c r="BE1294" s="195">
        <f>IF(N1294="základní",J1294,0)</f>
        <v>0</v>
      </c>
      <c r="BF1294" s="195">
        <f>IF(N1294="snížená",J1294,0)</f>
        <v>0</v>
      </c>
      <c r="BG1294" s="195">
        <f>IF(N1294="zákl. přenesená",J1294,0)</f>
        <v>0</v>
      </c>
      <c r="BH1294" s="195">
        <f>IF(N1294="sníž. přenesená",J1294,0)</f>
        <v>0</v>
      </c>
      <c r="BI1294" s="195">
        <f>IF(N1294="nulová",J1294,0)</f>
        <v>0</v>
      </c>
      <c r="BJ1294" s="25" t="s">
        <v>45</v>
      </c>
      <c r="BK1294" s="195">
        <f>ROUND(I1294*H1294,2)</f>
        <v>0</v>
      </c>
      <c r="BL1294" s="25" t="s">
        <v>259</v>
      </c>
      <c r="BM1294" s="25" t="s">
        <v>2145</v>
      </c>
    </row>
    <row r="1295" spans="2:65" s="12" customFormat="1">
      <c r="B1295" s="200"/>
      <c r="D1295" s="196" t="s">
        <v>163</v>
      </c>
      <c r="E1295" s="201" t="s">
        <v>5</v>
      </c>
      <c r="F1295" s="202" t="s">
        <v>1915</v>
      </c>
      <c r="H1295" s="203" t="s">
        <v>5</v>
      </c>
      <c r="I1295" s="204"/>
      <c r="L1295" s="200"/>
      <c r="M1295" s="205"/>
      <c r="N1295" s="206"/>
      <c r="O1295" s="206"/>
      <c r="P1295" s="206"/>
      <c r="Q1295" s="206"/>
      <c r="R1295" s="206"/>
      <c r="S1295" s="206"/>
      <c r="T1295" s="207"/>
      <c r="AT1295" s="203" t="s">
        <v>163</v>
      </c>
      <c r="AU1295" s="203" t="s">
        <v>89</v>
      </c>
      <c r="AV1295" s="12" t="s">
        <v>45</v>
      </c>
      <c r="AW1295" s="12" t="s">
        <v>42</v>
      </c>
      <c r="AX1295" s="12" t="s">
        <v>82</v>
      </c>
      <c r="AY1295" s="203" t="s">
        <v>152</v>
      </c>
    </row>
    <row r="1296" spans="2:65" s="12" customFormat="1">
      <c r="B1296" s="200"/>
      <c r="D1296" s="196" t="s">
        <v>163</v>
      </c>
      <c r="E1296" s="201" t="s">
        <v>5</v>
      </c>
      <c r="F1296" s="202" t="s">
        <v>2146</v>
      </c>
      <c r="H1296" s="203" t="s">
        <v>5</v>
      </c>
      <c r="I1296" s="204"/>
      <c r="L1296" s="200"/>
      <c r="M1296" s="205"/>
      <c r="N1296" s="206"/>
      <c r="O1296" s="206"/>
      <c r="P1296" s="206"/>
      <c r="Q1296" s="206"/>
      <c r="R1296" s="206"/>
      <c r="S1296" s="206"/>
      <c r="T1296" s="207"/>
      <c r="AT1296" s="203" t="s">
        <v>163</v>
      </c>
      <c r="AU1296" s="203" t="s">
        <v>89</v>
      </c>
      <c r="AV1296" s="12" t="s">
        <v>45</v>
      </c>
      <c r="AW1296" s="12" t="s">
        <v>42</v>
      </c>
      <c r="AX1296" s="12" t="s">
        <v>82</v>
      </c>
      <c r="AY1296" s="203" t="s">
        <v>152</v>
      </c>
    </row>
    <row r="1297" spans="2:65" s="13" customFormat="1">
      <c r="B1297" s="208"/>
      <c r="D1297" s="196" t="s">
        <v>163</v>
      </c>
      <c r="E1297" s="209" t="s">
        <v>5</v>
      </c>
      <c r="F1297" s="210" t="s">
        <v>2147</v>
      </c>
      <c r="H1297" s="211">
        <v>2</v>
      </c>
      <c r="I1297" s="212"/>
      <c r="L1297" s="208"/>
      <c r="M1297" s="213"/>
      <c r="N1297" s="214"/>
      <c r="O1297" s="214"/>
      <c r="P1297" s="214"/>
      <c r="Q1297" s="214"/>
      <c r="R1297" s="214"/>
      <c r="S1297" s="214"/>
      <c r="T1297" s="215"/>
      <c r="AT1297" s="209" t="s">
        <v>163</v>
      </c>
      <c r="AU1297" s="209" t="s">
        <v>89</v>
      </c>
      <c r="AV1297" s="13" t="s">
        <v>89</v>
      </c>
      <c r="AW1297" s="13" t="s">
        <v>42</v>
      </c>
      <c r="AX1297" s="13" t="s">
        <v>82</v>
      </c>
      <c r="AY1297" s="209" t="s">
        <v>152</v>
      </c>
    </row>
    <row r="1298" spans="2:65" s="13" customFormat="1">
      <c r="B1298" s="208"/>
      <c r="D1298" s="196" t="s">
        <v>163</v>
      </c>
      <c r="E1298" s="209" t="s">
        <v>5</v>
      </c>
      <c r="F1298" s="210" t="s">
        <v>2148</v>
      </c>
      <c r="H1298" s="211">
        <v>2</v>
      </c>
      <c r="I1298" s="212"/>
      <c r="L1298" s="208"/>
      <c r="M1298" s="213"/>
      <c r="N1298" s="214"/>
      <c r="O1298" s="214"/>
      <c r="P1298" s="214"/>
      <c r="Q1298" s="214"/>
      <c r="R1298" s="214"/>
      <c r="S1298" s="214"/>
      <c r="T1298" s="215"/>
      <c r="AT1298" s="209" t="s">
        <v>163</v>
      </c>
      <c r="AU1298" s="209" t="s">
        <v>89</v>
      </c>
      <c r="AV1298" s="13" t="s">
        <v>89</v>
      </c>
      <c r="AW1298" s="13" t="s">
        <v>42</v>
      </c>
      <c r="AX1298" s="13" t="s">
        <v>82</v>
      </c>
      <c r="AY1298" s="209" t="s">
        <v>152</v>
      </c>
    </row>
    <row r="1299" spans="2:65" s="13" customFormat="1">
      <c r="B1299" s="208"/>
      <c r="D1299" s="196" t="s">
        <v>163</v>
      </c>
      <c r="E1299" s="209" t="s">
        <v>5</v>
      </c>
      <c r="F1299" s="210" t="s">
        <v>2149</v>
      </c>
      <c r="H1299" s="211">
        <v>2</v>
      </c>
      <c r="I1299" s="212"/>
      <c r="L1299" s="208"/>
      <c r="M1299" s="213"/>
      <c r="N1299" s="214"/>
      <c r="O1299" s="214"/>
      <c r="P1299" s="214"/>
      <c r="Q1299" s="214"/>
      <c r="R1299" s="214"/>
      <c r="S1299" s="214"/>
      <c r="T1299" s="215"/>
      <c r="AT1299" s="209" t="s">
        <v>163</v>
      </c>
      <c r="AU1299" s="209" t="s">
        <v>89</v>
      </c>
      <c r="AV1299" s="13" t="s">
        <v>89</v>
      </c>
      <c r="AW1299" s="13" t="s">
        <v>42</v>
      </c>
      <c r="AX1299" s="13" t="s">
        <v>82</v>
      </c>
      <c r="AY1299" s="209" t="s">
        <v>152</v>
      </c>
    </row>
    <row r="1300" spans="2:65" s="13" customFormat="1">
      <c r="B1300" s="208"/>
      <c r="D1300" s="196" t="s">
        <v>163</v>
      </c>
      <c r="E1300" s="209" t="s">
        <v>5</v>
      </c>
      <c r="F1300" s="210" t="s">
        <v>2150</v>
      </c>
      <c r="H1300" s="211">
        <v>2</v>
      </c>
      <c r="I1300" s="212"/>
      <c r="L1300" s="208"/>
      <c r="M1300" s="213"/>
      <c r="N1300" s="214"/>
      <c r="O1300" s="214"/>
      <c r="P1300" s="214"/>
      <c r="Q1300" s="214"/>
      <c r="R1300" s="214"/>
      <c r="S1300" s="214"/>
      <c r="T1300" s="215"/>
      <c r="AT1300" s="209" t="s">
        <v>163</v>
      </c>
      <c r="AU1300" s="209" t="s">
        <v>89</v>
      </c>
      <c r="AV1300" s="13" t="s">
        <v>89</v>
      </c>
      <c r="AW1300" s="13" t="s">
        <v>42</v>
      </c>
      <c r="AX1300" s="13" t="s">
        <v>82</v>
      </c>
      <c r="AY1300" s="209" t="s">
        <v>152</v>
      </c>
    </row>
    <row r="1301" spans="2:65" s="15" customFormat="1">
      <c r="B1301" s="224"/>
      <c r="D1301" s="225" t="s">
        <v>163</v>
      </c>
      <c r="E1301" s="226" t="s">
        <v>5</v>
      </c>
      <c r="F1301" s="227" t="s">
        <v>170</v>
      </c>
      <c r="H1301" s="228">
        <v>8</v>
      </c>
      <c r="I1301" s="229"/>
      <c r="L1301" s="224"/>
      <c r="M1301" s="230"/>
      <c r="N1301" s="231"/>
      <c r="O1301" s="231"/>
      <c r="P1301" s="231"/>
      <c r="Q1301" s="231"/>
      <c r="R1301" s="231"/>
      <c r="S1301" s="231"/>
      <c r="T1301" s="232"/>
      <c r="AT1301" s="233" t="s">
        <v>163</v>
      </c>
      <c r="AU1301" s="233" t="s">
        <v>89</v>
      </c>
      <c r="AV1301" s="15" t="s">
        <v>159</v>
      </c>
      <c r="AW1301" s="15" t="s">
        <v>42</v>
      </c>
      <c r="AX1301" s="15" t="s">
        <v>45</v>
      </c>
      <c r="AY1301" s="233" t="s">
        <v>152</v>
      </c>
    </row>
    <row r="1302" spans="2:65" s="1" customFormat="1" ht="31.5" customHeight="1">
      <c r="B1302" s="183"/>
      <c r="C1302" s="184" t="s">
        <v>1375</v>
      </c>
      <c r="D1302" s="184" t="s">
        <v>154</v>
      </c>
      <c r="E1302" s="185" t="s">
        <v>774</v>
      </c>
      <c r="F1302" s="186" t="s">
        <v>775</v>
      </c>
      <c r="G1302" s="187" t="s">
        <v>293</v>
      </c>
      <c r="H1302" s="188">
        <v>32</v>
      </c>
      <c r="I1302" s="189"/>
      <c r="J1302" s="190">
        <f>ROUND(I1302*H1302,2)</f>
        <v>0</v>
      </c>
      <c r="K1302" s="186" t="s">
        <v>158</v>
      </c>
      <c r="L1302" s="43"/>
      <c r="M1302" s="191" t="s">
        <v>5</v>
      </c>
      <c r="N1302" s="192" t="s">
        <v>53</v>
      </c>
      <c r="O1302" s="44"/>
      <c r="P1302" s="193">
        <f>O1302*H1302</f>
        <v>0</v>
      </c>
      <c r="Q1302" s="193">
        <v>0</v>
      </c>
      <c r="R1302" s="193">
        <f>Q1302*H1302</f>
        <v>0</v>
      </c>
      <c r="S1302" s="193">
        <v>2.4E-2</v>
      </c>
      <c r="T1302" s="194">
        <f>S1302*H1302</f>
        <v>0.76800000000000002</v>
      </c>
      <c r="AR1302" s="25" t="s">
        <v>259</v>
      </c>
      <c r="AT1302" s="25" t="s">
        <v>154</v>
      </c>
      <c r="AU1302" s="25" t="s">
        <v>89</v>
      </c>
      <c r="AY1302" s="25" t="s">
        <v>152</v>
      </c>
      <c r="BE1302" s="195">
        <f>IF(N1302="základní",J1302,0)</f>
        <v>0</v>
      </c>
      <c r="BF1302" s="195">
        <f>IF(N1302="snížená",J1302,0)</f>
        <v>0</v>
      </c>
      <c r="BG1302" s="195">
        <f>IF(N1302="zákl. přenesená",J1302,0)</f>
        <v>0</v>
      </c>
      <c r="BH1302" s="195">
        <f>IF(N1302="sníž. přenesená",J1302,0)</f>
        <v>0</v>
      </c>
      <c r="BI1302" s="195">
        <f>IF(N1302="nulová",J1302,0)</f>
        <v>0</v>
      </c>
      <c r="BJ1302" s="25" t="s">
        <v>45</v>
      </c>
      <c r="BK1302" s="195">
        <f>ROUND(I1302*H1302,2)</f>
        <v>0</v>
      </c>
      <c r="BL1302" s="25" t="s">
        <v>259</v>
      </c>
      <c r="BM1302" s="25" t="s">
        <v>2151</v>
      </c>
    </row>
    <row r="1303" spans="2:65" s="1" customFormat="1" ht="27">
      <c r="B1303" s="43"/>
      <c r="D1303" s="196" t="s">
        <v>161</v>
      </c>
      <c r="F1303" s="197" t="s">
        <v>777</v>
      </c>
      <c r="I1303" s="198"/>
      <c r="L1303" s="43"/>
      <c r="M1303" s="199"/>
      <c r="N1303" s="44"/>
      <c r="O1303" s="44"/>
      <c r="P1303" s="44"/>
      <c r="Q1303" s="44"/>
      <c r="R1303" s="44"/>
      <c r="S1303" s="44"/>
      <c r="T1303" s="72"/>
      <c r="AT1303" s="25" t="s">
        <v>161</v>
      </c>
      <c r="AU1303" s="25" t="s">
        <v>89</v>
      </c>
    </row>
    <row r="1304" spans="2:65" s="13" customFormat="1">
      <c r="B1304" s="208"/>
      <c r="D1304" s="196" t="s">
        <v>163</v>
      </c>
      <c r="E1304" s="209" t="s">
        <v>5</v>
      </c>
      <c r="F1304" s="210" t="s">
        <v>2152</v>
      </c>
      <c r="H1304" s="211">
        <v>12</v>
      </c>
      <c r="I1304" s="212"/>
      <c r="L1304" s="208"/>
      <c r="M1304" s="213"/>
      <c r="N1304" s="214"/>
      <c r="O1304" s="214"/>
      <c r="P1304" s="214"/>
      <c r="Q1304" s="214"/>
      <c r="R1304" s="214"/>
      <c r="S1304" s="214"/>
      <c r="T1304" s="215"/>
      <c r="AT1304" s="209" t="s">
        <v>163</v>
      </c>
      <c r="AU1304" s="209" t="s">
        <v>89</v>
      </c>
      <c r="AV1304" s="13" t="s">
        <v>89</v>
      </c>
      <c r="AW1304" s="13" t="s">
        <v>42</v>
      </c>
      <c r="AX1304" s="13" t="s">
        <v>82</v>
      </c>
      <c r="AY1304" s="209" t="s">
        <v>152</v>
      </c>
    </row>
    <row r="1305" spans="2:65" s="13" customFormat="1">
      <c r="B1305" s="208"/>
      <c r="D1305" s="196" t="s">
        <v>163</v>
      </c>
      <c r="E1305" s="209" t="s">
        <v>5</v>
      </c>
      <c r="F1305" s="210" t="s">
        <v>2153</v>
      </c>
      <c r="H1305" s="211">
        <v>14</v>
      </c>
      <c r="I1305" s="212"/>
      <c r="L1305" s="208"/>
      <c r="M1305" s="213"/>
      <c r="N1305" s="214"/>
      <c r="O1305" s="214"/>
      <c r="P1305" s="214"/>
      <c r="Q1305" s="214"/>
      <c r="R1305" s="214"/>
      <c r="S1305" s="214"/>
      <c r="T1305" s="215"/>
      <c r="AT1305" s="209" t="s">
        <v>163</v>
      </c>
      <c r="AU1305" s="209" t="s">
        <v>89</v>
      </c>
      <c r="AV1305" s="13" t="s">
        <v>89</v>
      </c>
      <c r="AW1305" s="13" t="s">
        <v>42</v>
      </c>
      <c r="AX1305" s="13" t="s">
        <v>82</v>
      </c>
      <c r="AY1305" s="209" t="s">
        <v>152</v>
      </c>
    </row>
    <row r="1306" spans="2:65" s="13" customFormat="1">
      <c r="B1306" s="208"/>
      <c r="D1306" s="196" t="s">
        <v>163</v>
      </c>
      <c r="E1306" s="209" t="s">
        <v>5</v>
      </c>
      <c r="F1306" s="210" t="s">
        <v>2154</v>
      </c>
      <c r="H1306" s="211">
        <v>6</v>
      </c>
      <c r="I1306" s="212"/>
      <c r="L1306" s="208"/>
      <c r="M1306" s="213"/>
      <c r="N1306" s="214"/>
      <c r="O1306" s="214"/>
      <c r="P1306" s="214"/>
      <c r="Q1306" s="214"/>
      <c r="R1306" s="214"/>
      <c r="S1306" s="214"/>
      <c r="T1306" s="215"/>
      <c r="AT1306" s="209" t="s">
        <v>163</v>
      </c>
      <c r="AU1306" s="209" t="s">
        <v>89</v>
      </c>
      <c r="AV1306" s="13" t="s">
        <v>89</v>
      </c>
      <c r="AW1306" s="13" t="s">
        <v>42</v>
      </c>
      <c r="AX1306" s="13" t="s">
        <v>82</v>
      </c>
      <c r="AY1306" s="209" t="s">
        <v>152</v>
      </c>
    </row>
    <row r="1307" spans="2:65" s="15" customFormat="1">
      <c r="B1307" s="224"/>
      <c r="D1307" s="225" t="s">
        <v>163</v>
      </c>
      <c r="E1307" s="226" t="s">
        <v>5</v>
      </c>
      <c r="F1307" s="227" t="s">
        <v>170</v>
      </c>
      <c r="H1307" s="228">
        <v>32</v>
      </c>
      <c r="I1307" s="229"/>
      <c r="L1307" s="224"/>
      <c r="M1307" s="230"/>
      <c r="N1307" s="231"/>
      <c r="O1307" s="231"/>
      <c r="P1307" s="231"/>
      <c r="Q1307" s="231"/>
      <c r="R1307" s="231"/>
      <c r="S1307" s="231"/>
      <c r="T1307" s="232"/>
      <c r="AT1307" s="233" t="s">
        <v>163</v>
      </c>
      <c r="AU1307" s="233" t="s">
        <v>89</v>
      </c>
      <c r="AV1307" s="15" t="s">
        <v>159</v>
      </c>
      <c r="AW1307" s="15" t="s">
        <v>42</v>
      </c>
      <c r="AX1307" s="15" t="s">
        <v>45</v>
      </c>
      <c r="AY1307" s="233" t="s">
        <v>152</v>
      </c>
    </row>
    <row r="1308" spans="2:65" s="1" customFormat="1" ht="31.5" customHeight="1">
      <c r="B1308" s="183"/>
      <c r="C1308" s="184" t="s">
        <v>1381</v>
      </c>
      <c r="D1308" s="184" t="s">
        <v>154</v>
      </c>
      <c r="E1308" s="185" t="s">
        <v>2155</v>
      </c>
      <c r="F1308" s="186" t="s">
        <v>2156</v>
      </c>
      <c r="G1308" s="187" t="s">
        <v>293</v>
      </c>
      <c r="H1308" s="188">
        <v>4</v>
      </c>
      <c r="I1308" s="189"/>
      <c r="J1308" s="190">
        <f>ROUND(I1308*H1308,2)</f>
        <v>0</v>
      </c>
      <c r="K1308" s="186" t="s">
        <v>158</v>
      </c>
      <c r="L1308" s="43"/>
      <c r="M1308" s="191" t="s">
        <v>5</v>
      </c>
      <c r="N1308" s="192" t="s">
        <v>53</v>
      </c>
      <c r="O1308" s="44"/>
      <c r="P1308" s="193">
        <f>O1308*H1308</f>
        <v>0</v>
      </c>
      <c r="Q1308" s="193">
        <v>0</v>
      </c>
      <c r="R1308" s="193">
        <f>Q1308*H1308</f>
        <v>0</v>
      </c>
      <c r="S1308" s="193">
        <v>2.8000000000000001E-2</v>
      </c>
      <c r="T1308" s="194">
        <f>S1308*H1308</f>
        <v>0.112</v>
      </c>
      <c r="AR1308" s="25" t="s">
        <v>259</v>
      </c>
      <c r="AT1308" s="25" t="s">
        <v>154</v>
      </c>
      <c r="AU1308" s="25" t="s">
        <v>89</v>
      </c>
      <c r="AY1308" s="25" t="s">
        <v>152</v>
      </c>
      <c r="BE1308" s="195">
        <f>IF(N1308="základní",J1308,0)</f>
        <v>0</v>
      </c>
      <c r="BF1308" s="195">
        <f>IF(N1308="snížená",J1308,0)</f>
        <v>0</v>
      </c>
      <c r="BG1308" s="195">
        <f>IF(N1308="zákl. přenesená",J1308,0)</f>
        <v>0</v>
      </c>
      <c r="BH1308" s="195">
        <f>IF(N1308="sníž. přenesená",J1308,0)</f>
        <v>0</v>
      </c>
      <c r="BI1308" s="195">
        <f>IF(N1308="nulová",J1308,0)</f>
        <v>0</v>
      </c>
      <c r="BJ1308" s="25" t="s">
        <v>45</v>
      </c>
      <c r="BK1308" s="195">
        <f>ROUND(I1308*H1308,2)</f>
        <v>0</v>
      </c>
      <c r="BL1308" s="25" t="s">
        <v>259</v>
      </c>
      <c r="BM1308" s="25" t="s">
        <v>2157</v>
      </c>
    </row>
    <row r="1309" spans="2:65" s="1" customFormat="1" ht="27">
      <c r="B1309" s="43"/>
      <c r="D1309" s="196" t="s">
        <v>161</v>
      </c>
      <c r="F1309" s="197" t="s">
        <v>777</v>
      </c>
      <c r="I1309" s="198"/>
      <c r="L1309" s="43"/>
      <c r="M1309" s="199"/>
      <c r="N1309" s="44"/>
      <c r="O1309" s="44"/>
      <c r="P1309" s="44"/>
      <c r="Q1309" s="44"/>
      <c r="R1309" s="44"/>
      <c r="S1309" s="44"/>
      <c r="T1309" s="72"/>
      <c r="AT1309" s="25" t="s">
        <v>161</v>
      </c>
      <c r="AU1309" s="25" t="s">
        <v>89</v>
      </c>
    </row>
    <row r="1310" spans="2:65" s="13" customFormat="1">
      <c r="B1310" s="208"/>
      <c r="D1310" s="196" t="s">
        <v>163</v>
      </c>
      <c r="E1310" s="209" t="s">
        <v>5</v>
      </c>
      <c r="F1310" s="210" t="s">
        <v>2158</v>
      </c>
      <c r="H1310" s="211">
        <v>4</v>
      </c>
      <c r="I1310" s="212"/>
      <c r="L1310" s="208"/>
      <c r="M1310" s="213"/>
      <c r="N1310" s="214"/>
      <c r="O1310" s="214"/>
      <c r="P1310" s="214"/>
      <c r="Q1310" s="214"/>
      <c r="R1310" s="214"/>
      <c r="S1310" s="214"/>
      <c r="T1310" s="215"/>
      <c r="AT1310" s="209" t="s">
        <v>163</v>
      </c>
      <c r="AU1310" s="209" t="s">
        <v>89</v>
      </c>
      <c r="AV1310" s="13" t="s">
        <v>89</v>
      </c>
      <c r="AW1310" s="13" t="s">
        <v>42</v>
      </c>
      <c r="AX1310" s="13" t="s">
        <v>82</v>
      </c>
      <c r="AY1310" s="209" t="s">
        <v>152</v>
      </c>
    </row>
    <row r="1311" spans="2:65" s="15" customFormat="1">
      <c r="B1311" s="224"/>
      <c r="D1311" s="225" t="s">
        <v>163</v>
      </c>
      <c r="E1311" s="226" t="s">
        <v>5</v>
      </c>
      <c r="F1311" s="227" t="s">
        <v>170</v>
      </c>
      <c r="H1311" s="228">
        <v>4</v>
      </c>
      <c r="I1311" s="229"/>
      <c r="L1311" s="224"/>
      <c r="M1311" s="230"/>
      <c r="N1311" s="231"/>
      <c r="O1311" s="231"/>
      <c r="P1311" s="231"/>
      <c r="Q1311" s="231"/>
      <c r="R1311" s="231"/>
      <c r="S1311" s="231"/>
      <c r="T1311" s="232"/>
      <c r="AT1311" s="233" t="s">
        <v>163</v>
      </c>
      <c r="AU1311" s="233" t="s">
        <v>89</v>
      </c>
      <c r="AV1311" s="15" t="s">
        <v>159</v>
      </c>
      <c r="AW1311" s="15" t="s">
        <v>42</v>
      </c>
      <c r="AX1311" s="15" t="s">
        <v>45</v>
      </c>
      <c r="AY1311" s="233" t="s">
        <v>152</v>
      </c>
    </row>
    <row r="1312" spans="2:65" s="1" customFormat="1" ht="22.5" customHeight="1">
      <c r="B1312" s="183"/>
      <c r="C1312" s="184" t="s">
        <v>1385</v>
      </c>
      <c r="D1312" s="184" t="s">
        <v>154</v>
      </c>
      <c r="E1312" s="185" t="s">
        <v>2159</v>
      </c>
      <c r="F1312" s="186" t="s">
        <v>2160</v>
      </c>
      <c r="G1312" s="187" t="s">
        <v>293</v>
      </c>
      <c r="H1312" s="188">
        <v>38</v>
      </c>
      <c r="I1312" s="189"/>
      <c r="J1312" s="190">
        <f>ROUND(I1312*H1312,2)</f>
        <v>0</v>
      </c>
      <c r="K1312" s="186" t="s">
        <v>158</v>
      </c>
      <c r="L1312" s="43"/>
      <c r="M1312" s="191" t="s">
        <v>5</v>
      </c>
      <c r="N1312" s="192" t="s">
        <v>53</v>
      </c>
      <c r="O1312" s="44"/>
      <c r="P1312" s="193">
        <f>O1312*H1312</f>
        <v>0</v>
      </c>
      <c r="Q1312" s="193">
        <v>0</v>
      </c>
      <c r="R1312" s="193">
        <f>Q1312*H1312</f>
        <v>0</v>
      </c>
      <c r="S1312" s="193">
        <v>8.8099999999999998E-2</v>
      </c>
      <c r="T1312" s="194">
        <f>S1312*H1312</f>
        <v>3.3477999999999999</v>
      </c>
      <c r="AR1312" s="25" t="s">
        <v>259</v>
      </c>
      <c r="AT1312" s="25" t="s">
        <v>154</v>
      </c>
      <c r="AU1312" s="25" t="s">
        <v>89</v>
      </c>
      <c r="AY1312" s="25" t="s">
        <v>152</v>
      </c>
      <c r="BE1312" s="195">
        <f>IF(N1312="základní",J1312,0)</f>
        <v>0</v>
      </c>
      <c r="BF1312" s="195">
        <f>IF(N1312="snížená",J1312,0)</f>
        <v>0</v>
      </c>
      <c r="BG1312" s="195">
        <f>IF(N1312="zákl. přenesená",J1312,0)</f>
        <v>0</v>
      </c>
      <c r="BH1312" s="195">
        <f>IF(N1312="sníž. přenesená",J1312,0)</f>
        <v>0</v>
      </c>
      <c r="BI1312" s="195">
        <f>IF(N1312="nulová",J1312,0)</f>
        <v>0</v>
      </c>
      <c r="BJ1312" s="25" t="s">
        <v>45</v>
      </c>
      <c r="BK1312" s="195">
        <f>ROUND(I1312*H1312,2)</f>
        <v>0</v>
      </c>
      <c r="BL1312" s="25" t="s">
        <v>259</v>
      </c>
      <c r="BM1312" s="25" t="s">
        <v>2161</v>
      </c>
    </row>
    <row r="1313" spans="2:65" s="12" customFormat="1">
      <c r="B1313" s="200"/>
      <c r="D1313" s="196" t="s">
        <v>163</v>
      </c>
      <c r="E1313" s="201" t="s">
        <v>5</v>
      </c>
      <c r="F1313" s="202" t="s">
        <v>540</v>
      </c>
      <c r="H1313" s="203" t="s">
        <v>5</v>
      </c>
      <c r="I1313" s="204"/>
      <c r="L1313" s="200"/>
      <c r="M1313" s="205"/>
      <c r="N1313" s="206"/>
      <c r="O1313" s="206"/>
      <c r="P1313" s="206"/>
      <c r="Q1313" s="206"/>
      <c r="R1313" s="206"/>
      <c r="S1313" s="206"/>
      <c r="T1313" s="207"/>
      <c r="AT1313" s="203" t="s">
        <v>163</v>
      </c>
      <c r="AU1313" s="203" t="s">
        <v>89</v>
      </c>
      <c r="AV1313" s="12" t="s">
        <v>45</v>
      </c>
      <c r="AW1313" s="12" t="s">
        <v>42</v>
      </c>
      <c r="AX1313" s="12" t="s">
        <v>82</v>
      </c>
      <c r="AY1313" s="203" t="s">
        <v>152</v>
      </c>
    </row>
    <row r="1314" spans="2:65" s="13" customFormat="1">
      <c r="B1314" s="208"/>
      <c r="D1314" s="196" t="s">
        <v>163</v>
      </c>
      <c r="E1314" s="209" t="s">
        <v>5</v>
      </c>
      <c r="F1314" s="210" t="s">
        <v>2162</v>
      </c>
      <c r="H1314" s="211">
        <v>8</v>
      </c>
      <c r="I1314" s="212"/>
      <c r="L1314" s="208"/>
      <c r="M1314" s="213"/>
      <c r="N1314" s="214"/>
      <c r="O1314" s="214"/>
      <c r="P1314" s="214"/>
      <c r="Q1314" s="214"/>
      <c r="R1314" s="214"/>
      <c r="S1314" s="214"/>
      <c r="T1314" s="215"/>
      <c r="AT1314" s="209" t="s">
        <v>163</v>
      </c>
      <c r="AU1314" s="209" t="s">
        <v>89</v>
      </c>
      <c r="AV1314" s="13" t="s">
        <v>89</v>
      </c>
      <c r="AW1314" s="13" t="s">
        <v>42</v>
      </c>
      <c r="AX1314" s="13" t="s">
        <v>82</v>
      </c>
      <c r="AY1314" s="209" t="s">
        <v>152</v>
      </c>
    </row>
    <row r="1315" spans="2:65" s="13" customFormat="1">
      <c r="B1315" s="208"/>
      <c r="D1315" s="196" t="s">
        <v>163</v>
      </c>
      <c r="E1315" s="209" t="s">
        <v>5</v>
      </c>
      <c r="F1315" s="210" t="s">
        <v>2163</v>
      </c>
      <c r="H1315" s="211">
        <v>10</v>
      </c>
      <c r="I1315" s="212"/>
      <c r="L1315" s="208"/>
      <c r="M1315" s="213"/>
      <c r="N1315" s="214"/>
      <c r="O1315" s="214"/>
      <c r="P1315" s="214"/>
      <c r="Q1315" s="214"/>
      <c r="R1315" s="214"/>
      <c r="S1315" s="214"/>
      <c r="T1315" s="215"/>
      <c r="AT1315" s="209" t="s">
        <v>163</v>
      </c>
      <c r="AU1315" s="209" t="s">
        <v>89</v>
      </c>
      <c r="AV1315" s="13" t="s">
        <v>89</v>
      </c>
      <c r="AW1315" s="13" t="s">
        <v>42</v>
      </c>
      <c r="AX1315" s="13" t="s">
        <v>82</v>
      </c>
      <c r="AY1315" s="209" t="s">
        <v>152</v>
      </c>
    </row>
    <row r="1316" spans="2:65" s="13" customFormat="1">
      <c r="B1316" s="208"/>
      <c r="D1316" s="196" t="s">
        <v>163</v>
      </c>
      <c r="E1316" s="209" t="s">
        <v>5</v>
      </c>
      <c r="F1316" s="210" t="s">
        <v>2164</v>
      </c>
      <c r="H1316" s="211">
        <v>10</v>
      </c>
      <c r="I1316" s="212"/>
      <c r="L1316" s="208"/>
      <c r="M1316" s="213"/>
      <c r="N1316" s="214"/>
      <c r="O1316" s="214"/>
      <c r="P1316" s="214"/>
      <c r="Q1316" s="214"/>
      <c r="R1316" s="214"/>
      <c r="S1316" s="214"/>
      <c r="T1316" s="215"/>
      <c r="AT1316" s="209" t="s">
        <v>163</v>
      </c>
      <c r="AU1316" s="209" t="s">
        <v>89</v>
      </c>
      <c r="AV1316" s="13" t="s">
        <v>89</v>
      </c>
      <c r="AW1316" s="13" t="s">
        <v>42</v>
      </c>
      <c r="AX1316" s="13" t="s">
        <v>82</v>
      </c>
      <c r="AY1316" s="209" t="s">
        <v>152</v>
      </c>
    </row>
    <row r="1317" spans="2:65" s="13" customFormat="1">
      <c r="B1317" s="208"/>
      <c r="D1317" s="196" t="s">
        <v>163</v>
      </c>
      <c r="E1317" s="209" t="s">
        <v>5</v>
      </c>
      <c r="F1317" s="210" t="s">
        <v>2165</v>
      </c>
      <c r="H1317" s="211">
        <v>10</v>
      </c>
      <c r="I1317" s="212"/>
      <c r="L1317" s="208"/>
      <c r="M1317" s="213"/>
      <c r="N1317" s="214"/>
      <c r="O1317" s="214"/>
      <c r="P1317" s="214"/>
      <c r="Q1317" s="214"/>
      <c r="R1317" s="214"/>
      <c r="S1317" s="214"/>
      <c r="T1317" s="215"/>
      <c r="AT1317" s="209" t="s">
        <v>163</v>
      </c>
      <c r="AU1317" s="209" t="s">
        <v>89</v>
      </c>
      <c r="AV1317" s="13" t="s">
        <v>89</v>
      </c>
      <c r="AW1317" s="13" t="s">
        <v>42</v>
      </c>
      <c r="AX1317" s="13" t="s">
        <v>82</v>
      </c>
      <c r="AY1317" s="209" t="s">
        <v>152</v>
      </c>
    </row>
    <row r="1318" spans="2:65" s="15" customFormat="1">
      <c r="B1318" s="224"/>
      <c r="D1318" s="196" t="s">
        <v>163</v>
      </c>
      <c r="E1318" s="247" t="s">
        <v>5</v>
      </c>
      <c r="F1318" s="248" t="s">
        <v>170</v>
      </c>
      <c r="H1318" s="249">
        <v>38</v>
      </c>
      <c r="I1318" s="229"/>
      <c r="L1318" s="224"/>
      <c r="M1318" s="230"/>
      <c r="N1318" s="231"/>
      <c r="O1318" s="231"/>
      <c r="P1318" s="231"/>
      <c r="Q1318" s="231"/>
      <c r="R1318" s="231"/>
      <c r="S1318" s="231"/>
      <c r="T1318" s="232"/>
      <c r="AT1318" s="233" t="s">
        <v>163</v>
      </c>
      <c r="AU1318" s="233" t="s">
        <v>89</v>
      </c>
      <c r="AV1318" s="15" t="s">
        <v>159</v>
      </c>
      <c r="AW1318" s="15" t="s">
        <v>42</v>
      </c>
      <c r="AX1318" s="15" t="s">
        <v>45</v>
      </c>
      <c r="AY1318" s="233" t="s">
        <v>152</v>
      </c>
    </row>
    <row r="1319" spans="2:65" s="11" customFormat="1" ht="29.85" customHeight="1">
      <c r="B1319" s="169"/>
      <c r="D1319" s="180" t="s">
        <v>81</v>
      </c>
      <c r="E1319" s="181" t="s">
        <v>1337</v>
      </c>
      <c r="F1319" s="181" t="s">
        <v>1338</v>
      </c>
      <c r="I1319" s="172"/>
      <c r="J1319" s="182">
        <f>BK1319</f>
        <v>0</v>
      </c>
      <c r="L1319" s="169"/>
      <c r="M1319" s="174"/>
      <c r="N1319" s="175"/>
      <c r="O1319" s="175"/>
      <c r="P1319" s="176">
        <f>SUM(P1320:P1399)</f>
        <v>0</v>
      </c>
      <c r="Q1319" s="175"/>
      <c r="R1319" s="176">
        <f>SUM(R1320:R1399)</f>
        <v>3.3635255000000002</v>
      </c>
      <c r="S1319" s="175"/>
      <c r="T1319" s="177">
        <f>SUM(T1320:T1399)</f>
        <v>2.9150149999999995</v>
      </c>
      <c r="AR1319" s="170" t="s">
        <v>89</v>
      </c>
      <c r="AT1319" s="178" t="s">
        <v>81</v>
      </c>
      <c r="AU1319" s="178" t="s">
        <v>45</v>
      </c>
      <c r="AY1319" s="170" t="s">
        <v>152</v>
      </c>
      <c r="BK1319" s="179">
        <f>SUM(BK1320:BK1399)</f>
        <v>0</v>
      </c>
    </row>
    <row r="1320" spans="2:65" s="1" customFormat="1" ht="22.5" customHeight="1">
      <c r="B1320" s="183"/>
      <c r="C1320" s="184" t="s">
        <v>1390</v>
      </c>
      <c r="D1320" s="184" t="s">
        <v>154</v>
      </c>
      <c r="E1320" s="185" t="s">
        <v>2166</v>
      </c>
      <c r="F1320" s="186" t="s">
        <v>2167</v>
      </c>
      <c r="G1320" s="187" t="s">
        <v>247</v>
      </c>
      <c r="H1320" s="188">
        <v>14.4</v>
      </c>
      <c r="I1320" s="189"/>
      <c r="J1320" s="190">
        <f>ROUND(I1320*H1320,2)</f>
        <v>0</v>
      </c>
      <c r="K1320" s="186" t="s">
        <v>158</v>
      </c>
      <c r="L1320" s="43"/>
      <c r="M1320" s="191" t="s">
        <v>5</v>
      </c>
      <c r="N1320" s="192" t="s">
        <v>53</v>
      </c>
      <c r="O1320" s="44"/>
      <c r="P1320" s="193">
        <f>O1320*H1320</f>
        <v>0</v>
      </c>
      <c r="Q1320" s="193">
        <v>0</v>
      </c>
      <c r="R1320" s="193">
        <f>Q1320*H1320</f>
        <v>0</v>
      </c>
      <c r="S1320" s="193">
        <v>3.3000000000000002E-2</v>
      </c>
      <c r="T1320" s="194">
        <f>S1320*H1320</f>
        <v>0.47520000000000001</v>
      </c>
      <c r="AR1320" s="25" t="s">
        <v>259</v>
      </c>
      <c r="AT1320" s="25" t="s">
        <v>154</v>
      </c>
      <c r="AU1320" s="25" t="s">
        <v>89</v>
      </c>
      <c r="AY1320" s="25" t="s">
        <v>152</v>
      </c>
      <c r="BE1320" s="195">
        <f>IF(N1320="základní",J1320,0)</f>
        <v>0</v>
      </c>
      <c r="BF1320" s="195">
        <f>IF(N1320="snížená",J1320,0)</f>
        <v>0</v>
      </c>
      <c r="BG1320" s="195">
        <f>IF(N1320="zákl. přenesená",J1320,0)</f>
        <v>0</v>
      </c>
      <c r="BH1320" s="195">
        <f>IF(N1320="sníž. přenesená",J1320,0)</f>
        <v>0</v>
      </c>
      <c r="BI1320" s="195">
        <f>IF(N1320="nulová",J1320,0)</f>
        <v>0</v>
      </c>
      <c r="BJ1320" s="25" t="s">
        <v>45</v>
      </c>
      <c r="BK1320" s="195">
        <f>ROUND(I1320*H1320,2)</f>
        <v>0</v>
      </c>
      <c r="BL1320" s="25" t="s">
        <v>259</v>
      </c>
      <c r="BM1320" s="25" t="s">
        <v>2168</v>
      </c>
    </row>
    <row r="1321" spans="2:65" s="12" customFormat="1">
      <c r="B1321" s="200"/>
      <c r="D1321" s="196" t="s">
        <v>163</v>
      </c>
      <c r="E1321" s="201" t="s">
        <v>5</v>
      </c>
      <c r="F1321" s="202" t="s">
        <v>540</v>
      </c>
      <c r="H1321" s="203" t="s">
        <v>5</v>
      </c>
      <c r="I1321" s="204"/>
      <c r="L1321" s="200"/>
      <c r="M1321" s="205"/>
      <c r="N1321" s="206"/>
      <c r="O1321" s="206"/>
      <c r="P1321" s="206"/>
      <c r="Q1321" s="206"/>
      <c r="R1321" s="206"/>
      <c r="S1321" s="206"/>
      <c r="T1321" s="207"/>
      <c r="AT1321" s="203" t="s">
        <v>163</v>
      </c>
      <c r="AU1321" s="203" t="s">
        <v>89</v>
      </c>
      <c r="AV1321" s="12" t="s">
        <v>45</v>
      </c>
      <c r="AW1321" s="12" t="s">
        <v>42</v>
      </c>
      <c r="AX1321" s="12" t="s">
        <v>82</v>
      </c>
      <c r="AY1321" s="203" t="s">
        <v>152</v>
      </c>
    </row>
    <row r="1322" spans="2:65" s="12" customFormat="1">
      <c r="B1322" s="200"/>
      <c r="D1322" s="196" t="s">
        <v>163</v>
      </c>
      <c r="E1322" s="201" t="s">
        <v>5</v>
      </c>
      <c r="F1322" s="202" t="s">
        <v>2169</v>
      </c>
      <c r="H1322" s="203" t="s">
        <v>5</v>
      </c>
      <c r="I1322" s="204"/>
      <c r="L1322" s="200"/>
      <c r="M1322" s="205"/>
      <c r="N1322" s="206"/>
      <c r="O1322" s="206"/>
      <c r="P1322" s="206"/>
      <c r="Q1322" s="206"/>
      <c r="R1322" s="206"/>
      <c r="S1322" s="206"/>
      <c r="T1322" s="207"/>
      <c r="AT1322" s="203" t="s">
        <v>163</v>
      </c>
      <c r="AU1322" s="203" t="s">
        <v>89</v>
      </c>
      <c r="AV1322" s="12" t="s">
        <v>45</v>
      </c>
      <c r="AW1322" s="12" t="s">
        <v>42</v>
      </c>
      <c r="AX1322" s="12" t="s">
        <v>82</v>
      </c>
      <c r="AY1322" s="203" t="s">
        <v>152</v>
      </c>
    </row>
    <row r="1323" spans="2:65" s="12" customFormat="1">
      <c r="B1323" s="200"/>
      <c r="D1323" s="196" t="s">
        <v>163</v>
      </c>
      <c r="E1323" s="201" t="s">
        <v>5</v>
      </c>
      <c r="F1323" s="202" t="s">
        <v>1575</v>
      </c>
      <c r="H1323" s="203" t="s">
        <v>5</v>
      </c>
      <c r="I1323" s="204"/>
      <c r="L1323" s="200"/>
      <c r="M1323" s="205"/>
      <c r="N1323" s="206"/>
      <c r="O1323" s="206"/>
      <c r="P1323" s="206"/>
      <c r="Q1323" s="206"/>
      <c r="R1323" s="206"/>
      <c r="S1323" s="206"/>
      <c r="T1323" s="207"/>
      <c r="AT1323" s="203" t="s">
        <v>163</v>
      </c>
      <c r="AU1323" s="203" t="s">
        <v>89</v>
      </c>
      <c r="AV1323" s="12" t="s">
        <v>45</v>
      </c>
      <c r="AW1323" s="12" t="s">
        <v>42</v>
      </c>
      <c r="AX1323" s="12" t="s">
        <v>82</v>
      </c>
      <c r="AY1323" s="203" t="s">
        <v>152</v>
      </c>
    </row>
    <row r="1324" spans="2:65" s="13" customFormat="1">
      <c r="B1324" s="208"/>
      <c r="D1324" s="196" t="s">
        <v>163</v>
      </c>
      <c r="E1324" s="209" t="s">
        <v>5</v>
      </c>
      <c r="F1324" s="210" t="s">
        <v>1799</v>
      </c>
      <c r="H1324" s="211">
        <v>14.4</v>
      </c>
      <c r="I1324" s="212"/>
      <c r="L1324" s="208"/>
      <c r="M1324" s="213"/>
      <c r="N1324" s="214"/>
      <c r="O1324" s="214"/>
      <c r="P1324" s="214"/>
      <c r="Q1324" s="214"/>
      <c r="R1324" s="214"/>
      <c r="S1324" s="214"/>
      <c r="T1324" s="215"/>
      <c r="AT1324" s="209" t="s">
        <v>163</v>
      </c>
      <c r="AU1324" s="209" t="s">
        <v>89</v>
      </c>
      <c r="AV1324" s="13" t="s">
        <v>89</v>
      </c>
      <c r="AW1324" s="13" t="s">
        <v>42</v>
      </c>
      <c r="AX1324" s="13" t="s">
        <v>82</v>
      </c>
      <c r="AY1324" s="209" t="s">
        <v>152</v>
      </c>
    </row>
    <row r="1325" spans="2:65" s="15" customFormat="1">
      <c r="B1325" s="224"/>
      <c r="D1325" s="225" t="s">
        <v>163</v>
      </c>
      <c r="E1325" s="226" t="s">
        <v>5</v>
      </c>
      <c r="F1325" s="227" t="s">
        <v>170</v>
      </c>
      <c r="H1325" s="228">
        <v>14.4</v>
      </c>
      <c r="I1325" s="229"/>
      <c r="L1325" s="224"/>
      <c r="M1325" s="230"/>
      <c r="N1325" s="231"/>
      <c r="O1325" s="231"/>
      <c r="P1325" s="231"/>
      <c r="Q1325" s="231"/>
      <c r="R1325" s="231"/>
      <c r="S1325" s="231"/>
      <c r="T1325" s="232"/>
      <c r="AT1325" s="233" t="s">
        <v>163</v>
      </c>
      <c r="AU1325" s="233" t="s">
        <v>89</v>
      </c>
      <c r="AV1325" s="15" t="s">
        <v>159</v>
      </c>
      <c r="AW1325" s="15" t="s">
        <v>42</v>
      </c>
      <c r="AX1325" s="15" t="s">
        <v>45</v>
      </c>
      <c r="AY1325" s="233" t="s">
        <v>152</v>
      </c>
    </row>
    <row r="1326" spans="2:65" s="1" customFormat="1" ht="22.5" customHeight="1">
      <c r="B1326" s="183"/>
      <c r="C1326" s="184" t="s">
        <v>1398</v>
      </c>
      <c r="D1326" s="184" t="s">
        <v>154</v>
      </c>
      <c r="E1326" s="185" t="s">
        <v>2170</v>
      </c>
      <c r="F1326" s="186" t="s">
        <v>2171</v>
      </c>
      <c r="G1326" s="187" t="s">
        <v>247</v>
      </c>
      <c r="H1326" s="188">
        <v>9.6199999999999992</v>
      </c>
      <c r="I1326" s="189"/>
      <c r="J1326" s="190">
        <f>ROUND(I1326*H1326,2)</f>
        <v>0</v>
      </c>
      <c r="K1326" s="186" t="s">
        <v>158</v>
      </c>
      <c r="L1326" s="43"/>
      <c r="M1326" s="191" t="s">
        <v>5</v>
      </c>
      <c r="N1326" s="192" t="s">
        <v>53</v>
      </c>
      <c r="O1326" s="44"/>
      <c r="P1326" s="193">
        <f>O1326*H1326</f>
        <v>0</v>
      </c>
      <c r="Q1326" s="193">
        <v>0</v>
      </c>
      <c r="R1326" s="193">
        <f>Q1326*H1326</f>
        <v>0</v>
      </c>
      <c r="S1326" s="193">
        <v>0</v>
      </c>
      <c r="T1326" s="194">
        <f>S1326*H1326</f>
        <v>0</v>
      </c>
      <c r="AR1326" s="25" t="s">
        <v>259</v>
      </c>
      <c r="AT1326" s="25" t="s">
        <v>154</v>
      </c>
      <c r="AU1326" s="25" t="s">
        <v>89</v>
      </c>
      <c r="AY1326" s="25" t="s">
        <v>152</v>
      </c>
      <c r="BE1326" s="195">
        <f>IF(N1326="základní",J1326,0)</f>
        <v>0</v>
      </c>
      <c r="BF1326" s="195">
        <f>IF(N1326="snížená",J1326,0)</f>
        <v>0</v>
      </c>
      <c r="BG1326" s="195">
        <f>IF(N1326="zákl. přenesená",J1326,0)</f>
        <v>0</v>
      </c>
      <c r="BH1326" s="195">
        <f>IF(N1326="sníž. přenesená",J1326,0)</f>
        <v>0</v>
      </c>
      <c r="BI1326" s="195">
        <f>IF(N1326="nulová",J1326,0)</f>
        <v>0</v>
      </c>
      <c r="BJ1326" s="25" t="s">
        <v>45</v>
      </c>
      <c r="BK1326" s="195">
        <f>ROUND(I1326*H1326,2)</f>
        <v>0</v>
      </c>
      <c r="BL1326" s="25" t="s">
        <v>259</v>
      </c>
      <c r="BM1326" s="25" t="s">
        <v>2172</v>
      </c>
    </row>
    <row r="1327" spans="2:65" s="1" customFormat="1" ht="67.5">
      <c r="B1327" s="43"/>
      <c r="D1327" s="196" t="s">
        <v>161</v>
      </c>
      <c r="F1327" s="197" t="s">
        <v>2173</v>
      </c>
      <c r="I1327" s="198"/>
      <c r="L1327" s="43"/>
      <c r="M1327" s="199"/>
      <c r="N1327" s="44"/>
      <c r="O1327" s="44"/>
      <c r="P1327" s="44"/>
      <c r="Q1327" s="44"/>
      <c r="R1327" s="44"/>
      <c r="S1327" s="44"/>
      <c r="T1327" s="72"/>
      <c r="AT1327" s="25" t="s">
        <v>161</v>
      </c>
      <c r="AU1327" s="25" t="s">
        <v>89</v>
      </c>
    </row>
    <row r="1328" spans="2:65" s="12" customFormat="1">
      <c r="B1328" s="200"/>
      <c r="D1328" s="196" t="s">
        <v>163</v>
      </c>
      <c r="E1328" s="201" t="s">
        <v>5</v>
      </c>
      <c r="F1328" s="202" t="s">
        <v>540</v>
      </c>
      <c r="H1328" s="203" t="s">
        <v>5</v>
      </c>
      <c r="I1328" s="204"/>
      <c r="L1328" s="200"/>
      <c r="M1328" s="205"/>
      <c r="N1328" s="206"/>
      <c r="O1328" s="206"/>
      <c r="P1328" s="206"/>
      <c r="Q1328" s="206"/>
      <c r="R1328" s="206"/>
      <c r="S1328" s="206"/>
      <c r="T1328" s="207"/>
      <c r="AT1328" s="203" t="s">
        <v>163</v>
      </c>
      <c r="AU1328" s="203" t="s">
        <v>89</v>
      </c>
      <c r="AV1328" s="12" t="s">
        <v>45</v>
      </c>
      <c r="AW1328" s="12" t="s">
        <v>42</v>
      </c>
      <c r="AX1328" s="12" t="s">
        <v>82</v>
      </c>
      <c r="AY1328" s="203" t="s">
        <v>152</v>
      </c>
    </row>
    <row r="1329" spans="2:65" s="13" customFormat="1">
      <c r="B1329" s="208"/>
      <c r="D1329" s="196" t="s">
        <v>163</v>
      </c>
      <c r="E1329" s="209" t="s">
        <v>5</v>
      </c>
      <c r="F1329" s="210" t="s">
        <v>2174</v>
      </c>
      <c r="H1329" s="211">
        <v>9.6199999999999992</v>
      </c>
      <c r="I1329" s="212"/>
      <c r="L1329" s="208"/>
      <c r="M1329" s="213"/>
      <c r="N1329" s="214"/>
      <c r="O1329" s="214"/>
      <c r="P1329" s="214"/>
      <c r="Q1329" s="214"/>
      <c r="R1329" s="214"/>
      <c r="S1329" s="214"/>
      <c r="T1329" s="215"/>
      <c r="AT1329" s="209" t="s">
        <v>163</v>
      </c>
      <c r="AU1329" s="209" t="s">
        <v>89</v>
      </c>
      <c r="AV1329" s="13" t="s">
        <v>89</v>
      </c>
      <c r="AW1329" s="13" t="s">
        <v>42</v>
      </c>
      <c r="AX1329" s="13" t="s">
        <v>82</v>
      </c>
      <c r="AY1329" s="209" t="s">
        <v>152</v>
      </c>
    </row>
    <row r="1330" spans="2:65" s="15" customFormat="1">
      <c r="B1330" s="224"/>
      <c r="D1330" s="225" t="s">
        <v>163</v>
      </c>
      <c r="E1330" s="226" t="s">
        <v>5</v>
      </c>
      <c r="F1330" s="227" t="s">
        <v>170</v>
      </c>
      <c r="H1330" s="228">
        <v>9.6199999999999992</v>
      </c>
      <c r="I1330" s="229"/>
      <c r="L1330" s="224"/>
      <c r="M1330" s="230"/>
      <c r="N1330" s="231"/>
      <c r="O1330" s="231"/>
      <c r="P1330" s="231"/>
      <c r="Q1330" s="231"/>
      <c r="R1330" s="231"/>
      <c r="S1330" s="231"/>
      <c r="T1330" s="232"/>
      <c r="AT1330" s="233" t="s">
        <v>163</v>
      </c>
      <c r="AU1330" s="233" t="s">
        <v>89</v>
      </c>
      <c r="AV1330" s="15" t="s">
        <v>159</v>
      </c>
      <c r="AW1330" s="15" t="s">
        <v>42</v>
      </c>
      <c r="AX1330" s="15" t="s">
        <v>45</v>
      </c>
      <c r="AY1330" s="233" t="s">
        <v>152</v>
      </c>
    </row>
    <row r="1331" spans="2:65" s="1" customFormat="1" ht="22.5" customHeight="1">
      <c r="B1331" s="183"/>
      <c r="C1331" s="237" t="s">
        <v>1403</v>
      </c>
      <c r="D1331" s="237" t="s">
        <v>266</v>
      </c>
      <c r="E1331" s="238" t="s">
        <v>2175</v>
      </c>
      <c r="F1331" s="239" t="s">
        <v>2176</v>
      </c>
      <c r="G1331" s="240" t="s">
        <v>247</v>
      </c>
      <c r="H1331" s="241">
        <v>10.101000000000001</v>
      </c>
      <c r="I1331" s="242"/>
      <c r="J1331" s="243">
        <f>ROUND(I1331*H1331,2)</f>
        <v>0</v>
      </c>
      <c r="K1331" s="239" t="s">
        <v>2106</v>
      </c>
      <c r="L1331" s="244"/>
      <c r="M1331" s="245" t="s">
        <v>5</v>
      </c>
      <c r="N1331" s="246" t="s">
        <v>53</v>
      </c>
      <c r="O1331" s="44"/>
      <c r="P1331" s="193">
        <f>O1331*H1331</f>
        <v>0</v>
      </c>
      <c r="Q1331" s="193">
        <v>1.7999999999999999E-2</v>
      </c>
      <c r="R1331" s="193">
        <f>Q1331*H1331</f>
        <v>0.18181800000000001</v>
      </c>
      <c r="S1331" s="193">
        <v>0</v>
      </c>
      <c r="T1331" s="194">
        <f>S1331*H1331</f>
        <v>0</v>
      </c>
      <c r="AR1331" s="25" t="s">
        <v>377</v>
      </c>
      <c r="AT1331" s="25" t="s">
        <v>266</v>
      </c>
      <c r="AU1331" s="25" t="s">
        <v>89</v>
      </c>
      <c r="AY1331" s="25" t="s">
        <v>152</v>
      </c>
      <c r="BE1331" s="195">
        <f>IF(N1331="základní",J1331,0)</f>
        <v>0</v>
      </c>
      <c r="BF1331" s="195">
        <f>IF(N1331="snížená",J1331,0)</f>
        <v>0</v>
      </c>
      <c r="BG1331" s="195">
        <f>IF(N1331="zákl. přenesená",J1331,0)</f>
        <v>0</v>
      </c>
      <c r="BH1331" s="195">
        <f>IF(N1331="sníž. přenesená",J1331,0)</f>
        <v>0</v>
      </c>
      <c r="BI1331" s="195">
        <f>IF(N1331="nulová",J1331,0)</f>
        <v>0</v>
      </c>
      <c r="BJ1331" s="25" t="s">
        <v>45</v>
      </c>
      <c r="BK1331" s="195">
        <f>ROUND(I1331*H1331,2)</f>
        <v>0</v>
      </c>
      <c r="BL1331" s="25" t="s">
        <v>259</v>
      </c>
      <c r="BM1331" s="25" t="s">
        <v>2177</v>
      </c>
    </row>
    <row r="1332" spans="2:65" s="13" customFormat="1">
      <c r="B1332" s="208"/>
      <c r="D1332" s="225" t="s">
        <v>163</v>
      </c>
      <c r="F1332" s="234" t="s">
        <v>2178</v>
      </c>
      <c r="H1332" s="235">
        <v>10.101000000000001</v>
      </c>
      <c r="I1332" s="212"/>
      <c r="L1332" s="208"/>
      <c r="M1332" s="213"/>
      <c r="N1332" s="214"/>
      <c r="O1332" s="214"/>
      <c r="P1332" s="214"/>
      <c r="Q1332" s="214"/>
      <c r="R1332" s="214"/>
      <c r="S1332" s="214"/>
      <c r="T1332" s="215"/>
      <c r="AT1332" s="209" t="s">
        <v>163</v>
      </c>
      <c r="AU1332" s="209" t="s">
        <v>89</v>
      </c>
      <c r="AV1332" s="13" t="s">
        <v>89</v>
      </c>
      <c r="AW1332" s="13" t="s">
        <v>6</v>
      </c>
      <c r="AX1332" s="13" t="s">
        <v>45</v>
      </c>
      <c r="AY1332" s="209" t="s">
        <v>152</v>
      </c>
    </row>
    <row r="1333" spans="2:65" s="1" customFormat="1" ht="31.5" customHeight="1">
      <c r="B1333" s="183"/>
      <c r="C1333" s="184" t="s">
        <v>1407</v>
      </c>
      <c r="D1333" s="184" t="s">
        <v>154</v>
      </c>
      <c r="E1333" s="185" t="s">
        <v>2179</v>
      </c>
      <c r="F1333" s="186" t="s">
        <v>2180</v>
      </c>
      <c r="G1333" s="187" t="s">
        <v>201</v>
      </c>
      <c r="H1333" s="188">
        <v>13.5</v>
      </c>
      <c r="I1333" s="189"/>
      <c r="J1333" s="190">
        <f>ROUND(I1333*H1333,2)</f>
        <v>0</v>
      </c>
      <c r="K1333" s="186" t="s">
        <v>158</v>
      </c>
      <c r="L1333" s="43"/>
      <c r="M1333" s="191" t="s">
        <v>5</v>
      </c>
      <c r="N1333" s="192" t="s">
        <v>53</v>
      </c>
      <c r="O1333" s="44"/>
      <c r="P1333" s="193">
        <f>O1333*H1333</f>
        <v>0</v>
      </c>
      <c r="Q1333" s="193">
        <v>0</v>
      </c>
      <c r="R1333" s="193">
        <f>Q1333*H1333</f>
        <v>0</v>
      </c>
      <c r="S1333" s="193">
        <v>0</v>
      </c>
      <c r="T1333" s="194">
        <f>S1333*H1333</f>
        <v>0</v>
      </c>
      <c r="AR1333" s="25" t="s">
        <v>259</v>
      </c>
      <c r="AT1333" s="25" t="s">
        <v>154</v>
      </c>
      <c r="AU1333" s="25" t="s">
        <v>89</v>
      </c>
      <c r="AY1333" s="25" t="s">
        <v>152</v>
      </c>
      <c r="BE1333" s="195">
        <f>IF(N1333="základní",J1333,0)</f>
        <v>0</v>
      </c>
      <c r="BF1333" s="195">
        <f>IF(N1333="snížená",J1333,0)</f>
        <v>0</v>
      </c>
      <c r="BG1333" s="195">
        <f>IF(N1333="zákl. přenesená",J1333,0)</f>
        <v>0</v>
      </c>
      <c r="BH1333" s="195">
        <f>IF(N1333="sníž. přenesená",J1333,0)</f>
        <v>0</v>
      </c>
      <c r="BI1333" s="195">
        <f>IF(N1333="nulová",J1333,0)</f>
        <v>0</v>
      </c>
      <c r="BJ1333" s="25" t="s">
        <v>45</v>
      </c>
      <c r="BK1333" s="195">
        <f>ROUND(I1333*H1333,2)</f>
        <v>0</v>
      </c>
      <c r="BL1333" s="25" t="s">
        <v>259</v>
      </c>
      <c r="BM1333" s="25" t="s">
        <v>2181</v>
      </c>
    </row>
    <row r="1334" spans="2:65" s="1" customFormat="1" ht="67.5">
      <c r="B1334" s="43"/>
      <c r="D1334" s="196" t="s">
        <v>161</v>
      </c>
      <c r="F1334" s="197" t="s">
        <v>2173</v>
      </c>
      <c r="I1334" s="198"/>
      <c r="L1334" s="43"/>
      <c r="M1334" s="199"/>
      <c r="N1334" s="44"/>
      <c r="O1334" s="44"/>
      <c r="P1334" s="44"/>
      <c r="Q1334" s="44"/>
      <c r="R1334" s="44"/>
      <c r="S1334" s="44"/>
      <c r="T1334" s="72"/>
      <c r="AT1334" s="25" t="s">
        <v>161</v>
      </c>
      <c r="AU1334" s="25" t="s">
        <v>89</v>
      </c>
    </row>
    <row r="1335" spans="2:65" s="12" customFormat="1">
      <c r="B1335" s="200"/>
      <c r="D1335" s="196" t="s">
        <v>163</v>
      </c>
      <c r="E1335" s="201" t="s">
        <v>5</v>
      </c>
      <c r="F1335" s="202" t="s">
        <v>540</v>
      </c>
      <c r="H1335" s="203" t="s">
        <v>5</v>
      </c>
      <c r="I1335" s="204"/>
      <c r="L1335" s="200"/>
      <c r="M1335" s="205"/>
      <c r="N1335" s="206"/>
      <c r="O1335" s="206"/>
      <c r="P1335" s="206"/>
      <c r="Q1335" s="206"/>
      <c r="R1335" s="206"/>
      <c r="S1335" s="206"/>
      <c r="T1335" s="207"/>
      <c r="AT1335" s="203" t="s">
        <v>163</v>
      </c>
      <c r="AU1335" s="203" t="s">
        <v>89</v>
      </c>
      <c r="AV1335" s="12" t="s">
        <v>45</v>
      </c>
      <c r="AW1335" s="12" t="s">
        <v>42</v>
      </c>
      <c r="AX1335" s="12" t="s">
        <v>82</v>
      </c>
      <c r="AY1335" s="203" t="s">
        <v>152</v>
      </c>
    </row>
    <row r="1336" spans="2:65" s="13" customFormat="1">
      <c r="B1336" s="208"/>
      <c r="D1336" s="196" t="s">
        <v>163</v>
      </c>
      <c r="E1336" s="209" t="s">
        <v>5</v>
      </c>
      <c r="F1336" s="210" t="s">
        <v>2182</v>
      </c>
      <c r="H1336" s="211">
        <v>13.5</v>
      </c>
      <c r="I1336" s="212"/>
      <c r="L1336" s="208"/>
      <c r="M1336" s="213"/>
      <c r="N1336" s="214"/>
      <c r="O1336" s="214"/>
      <c r="P1336" s="214"/>
      <c r="Q1336" s="214"/>
      <c r="R1336" s="214"/>
      <c r="S1336" s="214"/>
      <c r="T1336" s="215"/>
      <c r="AT1336" s="209" t="s">
        <v>163</v>
      </c>
      <c r="AU1336" s="209" t="s">
        <v>89</v>
      </c>
      <c r="AV1336" s="13" t="s">
        <v>89</v>
      </c>
      <c r="AW1336" s="13" t="s">
        <v>42</v>
      </c>
      <c r="AX1336" s="13" t="s">
        <v>82</v>
      </c>
      <c r="AY1336" s="209" t="s">
        <v>152</v>
      </c>
    </row>
    <row r="1337" spans="2:65" s="15" customFormat="1">
      <c r="B1337" s="224"/>
      <c r="D1337" s="225" t="s">
        <v>163</v>
      </c>
      <c r="E1337" s="226" t="s">
        <v>5</v>
      </c>
      <c r="F1337" s="227" t="s">
        <v>170</v>
      </c>
      <c r="H1337" s="228">
        <v>13.5</v>
      </c>
      <c r="I1337" s="229"/>
      <c r="L1337" s="224"/>
      <c r="M1337" s="230"/>
      <c r="N1337" s="231"/>
      <c r="O1337" s="231"/>
      <c r="P1337" s="231"/>
      <c r="Q1337" s="231"/>
      <c r="R1337" s="231"/>
      <c r="S1337" s="231"/>
      <c r="T1337" s="232"/>
      <c r="AT1337" s="233" t="s">
        <v>163</v>
      </c>
      <c r="AU1337" s="233" t="s">
        <v>89</v>
      </c>
      <c r="AV1337" s="15" t="s">
        <v>159</v>
      </c>
      <c r="AW1337" s="15" t="s">
        <v>42</v>
      </c>
      <c r="AX1337" s="15" t="s">
        <v>45</v>
      </c>
      <c r="AY1337" s="233" t="s">
        <v>152</v>
      </c>
    </row>
    <row r="1338" spans="2:65" s="1" customFormat="1" ht="22.5" customHeight="1">
      <c r="B1338" s="183"/>
      <c r="C1338" s="237" t="s">
        <v>1412</v>
      </c>
      <c r="D1338" s="237" t="s">
        <v>266</v>
      </c>
      <c r="E1338" s="238" t="s">
        <v>2183</v>
      </c>
      <c r="F1338" s="239" t="s">
        <v>2184</v>
      </c>
      <c r="G1338" s="240" t="s">
        <v>201</v>
      </c>
      <c r="H1338" s="241">
        <v>14.175000000000001</v>
      </c>
      <c r="I1338" s="242"/>
      <c r="J1338" s="243">
        <f>ROUND(I1338*H1338,2)</f>
        <v>0</v>
      </c>
      <c r="K1338" s="239" t="s">
        <v>2106</v>
      </c>
      <c r="L1338" s="244"/>
      <c r="M1338" s="245" t="s">
        <v>5</v>
      </c>
      <c r="N1338" s="246" t="s">
        <v>53</v>
      </c>
      <c r="O1338" s="44"/>
      <c r="P1338" s="193">
        <f>O1338*H1338</f>
        <v>0</v>
      </c>
      <c r="Q1338" s="193">
        <v>2.0000000000000001E-4</v>
      </c>
      <c r="R1338" s="193">
        <f>Q1338*H1338</f>
        <v>2.8350000000000003E-3</v>
      </c>
      <c r="S1338" s="193">
        <v>0</v>
      </c>
      <c r="T1338" s="194">
        <f>S1338*H1338</f>
        <v>0</v>
      </c>
      <c r="AR1338" s="25" t="s">
        <v>377</v>
      </c>
      <c r="AT1338" s="25" t="s">
        <v>266</v>
      </c>
      <c r="AU1338" s="25" t="s">
        <v>89</v>
      </c>
      <c r="AY1338" s="25" t="s">
        <v>152</v>
      </c>
      <c r="BE1338" s="195">
        <f>IF(N1338="základní",J1338,0)</f>
        <v>0</v>
      </c>
      <c r="BF1338" s="195">
        <f>IF(N1338="snížená",J1338,0)</f>
        <v>0</v>
      </c>
      <c r="BG1338" s="195">
        <f>IF(N1338="zákl. přenesená",J1338,0)</f>
        <v>0</v>
      </c>
      <c r="BH1338" s="195">
        <f>IF(N1338="sníž. přenesená",J1338,0)</f>
        <v>0</v>
      </c>
      <c r="BI1338" s="195">
        <f>IF(N1338="nulová",J1338,0)</f>
        <v>0</v>
      </c>
      <c r="BJ1338" s="25" t="s">
        <v>45</v>
      </c>
      <c r="BK1338" s="195">
        <f>ROUND(I1338*H1338,2)</f>
        <v>0</v>
      </c>
      <c r="BL1338" s="25" t="s">
        <v>259</v>
      </c>
      <c r="BM1338" s="25" t="s">
        <v>2185</v>
      </c>
    </row>
    <row r="1339" spans="2:65" s="13" customFormat="1">
      <c r="B1339" s="208"/>
      <c r="D1339" s="225" t="s">
        <v>163</v>
      </c>
      <c r="F1339" s="234" t="s">
        <v>2186</v>
      </c>
      <c r="H1339" s="235">
        <v>14.175000000000001</v>
      </c>
      <c r="I1339" s="212"/>
      <c r="L1339" s="208"/>
      <c r="M1339" s="213"/>
      <c r="N1339" s="214"/>
      <c r="O1339" s="214"/>
      <c r="P1339" s="214"/>
      <c r="Q1339" s="214"/>
      <c r="R1339" s="214"/>
      <c r="S1339" s="214"/>
      <c r="T1339" s="215"/>
      <c r="AT1339" s="209" t="s">
        <v>163</v>
      </c>
      <c r="AU1339" s="209" t="s">
        <v>89</v>
      </c>
      <c r="AV1339" s="13" t="s">
        <v>89</v>
      </c>
      <c r="AW1339" s="13" t="s">
        <v>6</v>
      </c>
      <c r="AX1339" s="13" t="s">
        <v>45</v>
      </c>
      <c r="AY1339" s="209" t="s">
        <v>152</v>
      </c>
    </row>
    <row r="1340" spans="2:65" s="1" customFormat="1" ht="31.5" customHeight="1">
      <c r="B1340" s="183"/>
      <c r="C1340" s="184" t="s">
        <v>1414</v>
      </c>
      <c r="D1340" s="184" t="s">
        <v>154</v>
      </c>
      <c r="E1340" s="185" t="s">
        <v>2187</v>
      </c>
      <c r="F1340" s="186" t="s">
        <v>2188</v>
      </c>
      <c r="G1340" s="187" t="s">
        <v>247</v>
      </c>
      <c r="H1340" s="188">
        <v>57.33</v>
      </c>
      <c r="I1340" s="189"/>
      <c r="J1340" s="190">
        <f>ROUND(I1340*H1340,2)</f>
        <v>0</v>
      </c>
      <c r="K1340" s="186" t="s">
        <v>158</v>
      </c>
      <c r="L1340" s="43"/>
      <c r="M1340" s="191" t="s">
        <v>5</v>
      </c>
      <c r="N1340" s="192" t="s">
        <v>53</v>
      </c>
      <c r="O1340" s="44"/>
      <c r="P1340" s="193">
        <f>O1340*H1340</f>
        <v>0</v>
      </c>
      <c r="Q1340" s="193">
        <v>2.5000000000000001E-4</v>
      </c>
      <c r="R1340" s="193">
        <f>Q1340*H1340</f>
        <v>1.43325E-2</v>
      </c>
      <c r="S1340" s="193">
        <v>0</v>
      </c>
      <c r="T1340" s="194">
        <f>S1340*H1340</f>
        <v>0</v>
      </c>
      <c r="AR1340" s="25" t="s">
        <v>259</v>
      </c>
      <c r="AT1340" s="25" t="s">
        <v>154</v>
      </c>
      <c r="AU1340" s="25" t="s">
        <v>89</v>
      </c>
      <c r="AY1340" s="25" t="s">
        <v>152</v>
      </c>
      <c r="BE1340" s="195">
        <f>IF(N1340="základní",J1340,0)</f>
        <v>0</v>
      </c>
      <c r="BF1340" s="195">
        <f>IF(N1340="snížená",J1340,0)</f>
        <v>0</v>
      </c>
      <c r="BG1340" s="195">
        <f>IF(N1340="zákl. přenesená",J1340,0)</f>
        <v>0</v>
      </c>
      <c r="BH1340" s="195">
        <f>IF(N1340="sníž. přenesená",J1340,0)</f>
        <v>0</v>
      </c>
      <c r="BI1340" s="195">
        <f>IF(N1340="nulová",J1340,0)</f>
        <v>0</v>
      </c>
      <c r="BJ1340" s="25" t="s">
        <v>45</v>
      </c>
      <c r="BK1340" s="195">
        <f>ROUND(I1340*H1340,2)</f>
        <v>0</v>
      </c>
      <c r="BL1340" s="25" t="s">
        <v>259</v>
      </c>
      <c r="BM1340" s="25" t="s">
        <v>2189</v>
      </c>
    </row>
    <row r="1341" spans="2:65" s="1" customFormat="1" ht="121.5">
      <c r="B1341" s="43"/>
      <c r="D1341" s="196" t="s">
        <v>161</v>
      </c>
      <c r="F1341" s="197" t="s">
        <v>2190</v>
      </c>
      <c r="I1341" s="198"/>
      <c r="L1341" s="43"/>
      <c r="M1341" s="199"/>
      <c r="N1341" s="44"/>
      <c r="O1341" s="44"/>
      <c r="P1341" s="44"/>
      <c r="Q1341" s="44"/>
      <c r="R1341" s="44"/>
      <c r="S1341" s="44"/>
      <c r="T1341" s="72"/>
      <c r="AT1341" s="25" t="s">
        <v>161</v>
      </c>
      <c r="AU1341" s="25" t="s">
        <v>89</v>
      </c>
    </row>
    <row r="1342" spans="2:65" s="12" customFormat="1">
      <c r="B1342" s="200"/>
      <c r="D1342" s="196" t="s">
        <v>163</v>
      </c>
      <c r="E1342" s="201" t="s">
        <v>5</v>
      </c>
      <c r="F1342" s="202" t="s">
        <v>540</v>
      </c>
      <c r="H1342" s="203" t="s">
        <v>5</v>
      </c>
      <c r="I1342" s="204"/>
      <c r="L1342" s="200"/>
      <c r="M1342" s="205"/>
      <c r="N1342" s="206"/>
      <c r="O1342" s="206"/>
      <c r="P1342" s="206"/>
      <c r="Q1342" s="206"/>
      <c r="R1342" s="206"/>
      <c r="S1342" s="206"/>
      <c r="T1342" s="207"/>
      <c r="AT1342" s="203" t="s">
        <v>163</v>
      </c>
      <c r="AU1342" s="203" t="s">
        <v>89</v>
      </c>
      <c r="AV1342" s="12" t="s">
        <v>45</v>
      </c>
      <c r="AW1342" s="12" t="s">
        <v>42</v>
      </c>
      <c r="AX1342" s="12" t="s">
        <v>82</v>
      </c>
      <c r="AY1342" s="203" t="s">
        <v>152</v>
      </c>
    </row>
    <row r="1343" spans="2:65" s="13" customFormat="1">
      <c r="B1343" s="208"/>
      <c r="D1343" s="196" t="s">
        <v>163</v>
      </c>
      <c r="E1343" s="209" t="s">
        <v>5</v>
      </c>
      <c r="F1343" s="210" t="s">
        <v>2191</v>
      </c>
      <c r="H1343" s="211">
        <v>9.81</v>
      </c>
      <c r="I1343" s="212"/>
      <c r="L1343" s="208"/>
      <c r="M1343" s="213"/>
      <c r="N1343" s="214"/>
      <c r="O1343" s="214"/>
      <c r="P1343" s="214"/>
      <c r="Q1343" s="214"/>
      <c r="R1343" s="214"/>
      <c r="S1343" s="214"/>
      <c r="T1343" s="215"/>
      <c r="AT1343" s="209" t="s">
        <v>163</v>
      </c>
      <c r="AU1343" s="209" t="s">
        <v>89</v>
      </c>
      <c r="AV1343" s="13" t="s">
        <v>89</v>
      </c>
      <c r="AW1343" s="13" t="s">
        <v>42</v>
      </c>
      <c r="AX1343" s="13" t="s">
        <v>82</v>
      </c>
      <c r="AY1343" s="209" t="s">
        <v>152</v>
      </c>
    </row>
    <row r="1344" spans="2:65" s="13" customFormat="1">
      <c r="B1344" s="208"/>
      <c r="D1344" s="196" t="s">
        <v>163</v>
      </c>
      <c r="E1344" s="209" t="s">
        <v>5</v>
      </c>
      <c r="F1344" s="210" t="s">
        <v>1802</v>
      </c>
      <c r="H1344" s="211">
        <v>7.92</v>
      </c>
      <c r="I1344" s="212"/>
      <c r="L1344" s="208"/>
      <c r="M1344" s="213"/>
      <c r="N1344" s="214"/>
      <c r="O1344" s="214"/>
      <c r="P1344" s="214"/>
      <c r="Q1344" s="214"/>
      <c r="R1344" s="214"/>
      <c r="S1344" s="214"/>
      <c r="T1344" s="215"/>
      <c r="AT1344" s="209" t="s">
        <v>163</v>
      </c>
      <c r="AU1344" s="209" t="s">
        <v>89</v>
      </c>
      <c r="AV1344" s="13" t="s">
        <v>89</v>
      </c>
      <c r="AW1344" s="13" t="s">
        <v>42</v>
      </c>
      <c r="AX1344" s="13" t="s">
        <v>82</v>
      </c>
      <c r="AY1344" s="209" t="s">
        <v>152</v>
      </c>
    </row>
    <row r="1345" spans="2:65" s="13" customFormat="1">
      <c r="B1345" s="208"/>
      <c r="D1345" s="196" t="s">
        <v>163</v>
      </c>
      <c r="E1345" s="209" t="s">
        <v>5</v>
      </c>
      <c r="F1345" s="210" t="s">
        <v>2192</v>
      </c>
      <c r="H1345" s="211">
        <v>10.8</v>
      </c>
      <c r="I1345" s="212"/>
      <c r="L1345" s="208"/>
      <c r="M1345" s="213"/>
      <c r="N1345" s="214"/>
      <c r="O1345" s="214"/>
      <c r="P1345" s="214"/>
      <c r="Q1345" s="214"/>
      <c r="R1345" s="214"/>
      <c r="S1345" s="214"/>
      <c r="T1345" s="215"/>
      <c r="AT1345" s="209" t="s">
        <v>163</v>
      </c>
      <c r="AU1345" s="209" t="s">
        <v>89</v>
      </c>
      <c r="AV1345" s="13" t="s">
        <v>89</v>
      </c>
      <c r="AW1345" s="13" t="s">
        <v>42</v>
      </c>
      <c r="AX1345" s="13" t="s">
        <v>82</v>
      </c>
      <c r="AY1345" s="209" t="s">
        <v>152</v>
      </c>
    </row>
    <row r="1346" spans="2:65" s="13" customFormat="1">
      <c r="B1346" s="208"/>
      <c r="D1346" s="196" t="s">
        <v>163</v>
      </c>
      <c r="E1346" s="209" t="s">
        <v>5</v>
      </c>
      <c r="F1346" s="210" t="s">
        <v>2193</v>
      </c>
      <c r="H1346" s="211">
        <v>14.4</v>
      </c>
      <c r="I1346" s="212"/>
      <c r="L1346" s="208"/>
      <c r="M1346" s="213"/>
      <c r="N1346" s="214"/>
      <c r="O1346" s="214"/>
      <c r="P1346" s="214"/>
      <c r="Q1346" s="214"/>
      <c r="R1346" s="214"/>
      <c r="S1346" s="214"/>
      <c r="T1346" s="215"/>
      <c r="AT1346" s="209" t="s">
        <v>163</v>
      </c>
      <c r="AU1346" s="209" t="s">
        <v>89</v>
      </c>
      <c r="AV1346" s="13" t="s">
        <v>89</v>
      </c>
      <c r="AW1346" s="13" t="s">
        <v>42</v>
      </c>
      <c r="AX1346" s="13" t="s">
        <v>82</v>
      </c>
      <c r="AY1346" s="209" t="s">
        <v>152</v>
      </c>
    </row>
    <row r="1347" spans="2:65" s="13" customFormat="1">
      <c r="B1347" s="208"/>
      <c r="D1347" s="196" t="s">
        <v>163</v>
      </c>
      <c r="E1347" s="209" t="s">
        <v>5</v>
      </c>
      <c r="F1347" s="210" t="s">
        <v>2194</v>
      </c>
      <c r="H1347" s="211">
        <v>5.28</v>
      </c>
      <c r="I1347" s="212"/>
      <c r="L1347" s="208"/>
      <c r="M1347" s="213"/>
      <c r="N1347" s="214"/>
      <c r="O1347" s="214"/>
      <c r="P1347" s="214"/>
      <c r="Q1347" s="214"/>
      <c r="R1347" s="214"/>
      <c r="S1347" s="214"/>
      <c r="T1347" s="215"/>
      <c r="AT1347" s="209" t="s">
        <v>163</v>
      </c>
      <c r="AU1347" s="209" t="s">
        <v>89</v>
      </c>
      <c r="AV1347" s="13" t="s">
        <v>89</v>
      </c>
      <c r="AW1347" s="13" t="s">
        <v>42</v>
      </c>
      <c r="AX1347" s="13" t="s">
        <v>82</v>
      </c>
      <c r="AY1347" s="209" t="s">
        <v>152</v>
      </c>
    </row>
    <row r="1348" spans="2:65" s="13" customFormat="1">
      <c r="B1348" s="208"/>
      <c r="D1348" s="196" t="s">
        <v>163</v>
      </c>
      <c r="E1348" s="209" t="s">
        <v>5</v>
      </c>
      <c r="F1348" s="210" t="s">
        <v>2195</v>
      </c>
      <c r="H1348" s="211">
        <v>9.1199999999999992</v>
      </c>
      <c r="I1348" s="212"/>
      <c r="L1348" s="208"/>
      <c r="M1348" s="213"/>
      <c r="N1348" s="214"/>
      <c r="O1348" s="214"/>
      <c r="P1348" s="214"/>
      <c r="Q1348" s="214"/>
      <c r="R1348" s="214"/>
      <c r="S1348" s="214"/>
      <c r="T1348" s="215"/>
      <c r="AT1348" s="209" t="s">
        <v>163</v>
      </c>
      <c r="AU1348" s="209" t="s">
        <v>89</v>
      </c>
      <c r="AV1348" s="13" t="s">
        <v>89</v>
      </c>
      <c r="AW1348" s="13" t="s">
        <v>42</v>
      </c>
      <c r="AX1348" s="13" t="s">
        <v>82</v>
      </c>
      <c r="AY1348" s="209" t="s">
        <v>152</v>
      </c>
    </row>
    <row r="1349" spans="2:65" s="15" customFormat="1">
      <c r="B1349" s="224"/>
      <c r="D1349" s="225" t="s">
        <v>163</v>
      </c>
      <c r="E1349" s="226" t="s">
        <v>5</v>
      </c>
      <c r="F1349" s="227" t="s">
        <v>170</v>
      </c>
      <c r="H1349" s="228">
        <v>57.33</v>
      </c>
      <c r="I1349" s="229"/>
      <c r="L1349" s="224"/>
      <c r="M1349" s="230"/>
      <c r="N1349" s="231"/>
      <c r="O1349" s="231"/>
      <c r="P1349" s="231"/>
      <c r="Q1349" s="231"/>
      <c r="R1349" s="231"/>
      <c r="S1349" s="231"/>
      <c r="T1349" s="232"/>
      <c r="AT1349" s="233" t="s">
        <v>163</v>
      </c>
      <c r="AU1349" s="233" t="s">
        <v>89</v>
      </c>
      <c r="AV1349" s="15" t="s">
        <v>159</v>
      </c>
      <c r="AW1349" s="15" t="s">
        <v>42</v>
      </c>
      <c r="AX1349" s="15" t="s">
        <v>45</v>
      </c>
      <c r="AY1349" s="233" t="s">
        <v>152</v>
      </c>
    </row>
    <row r="1350" spans="2:65" s="1" customFormat="1" ht="31.5" customHeight="1">
      <c r="B1350" s="183"/>
      <c r="C1350" s="237" t="s">
        <v>1419</v>
      </c>
      <c r="D1350" s="237" t="s">
        <v>266</v>
      </c>
      <c r="E1350" s="238" t="s">
        <v>2196</v>
      </c>
      <c r="F1350" s="239" t="s">
        <v>2197</v>
      </c>
      <c r="G1350" s="240" t="s">
        <v>247</v>
      </c>
      <c r="H1350" s="241">
        <v>57.33</v>
      </c>
      <c r="I1350" s="242"/>
      <c r="J1350" s="243">
        <f>ROUND(I1350*H1350,2)</f>
        <v>0</v>
      </c>
      <c r="K1350" s="239" t="s">
        <v>1163</v>
      </c>
      <c r="L1350" s="244"/>
      <c r="M1350" s="245" t="s">
        <v>5</v>
      </c>
      <c r="N1350" s="246" t="s">
        <v>53</v>
      </c>
      <c r="O1350" s="44"/>
      <c r="P1350" s="193">
        <f>O1350*H1350</f>
        <v>0</v>
      </c>
      <c r="Q1350" s="193">
        <v>0.03</v>
      </c>
      <c r="R1350" s="193">
        <f>Q1350*H1350</f>
        <v>1.7199</v>
      </c>
      <c r="S1350" s="193">
        <v>0</v>
      </c>
      <c r="T1350" s="194">
        <f>S1350*H1350</f>
        <v>0</v>
      </c>
      <c r="AR1350" s="25" t="s">
        <v>377</v>
      </c>
      <c r="AT1350" s="25" t="s">
        <v>266</v>
      </c>
      <c r="AU1350" s="25" t="s">
        <v>89</v>
      </c>
      <c r="AY1350" s="25" t="s">
        <v>152</v>
      </c>
      <c r="BE1350" s="195">
        <f>IF(N1350="základní",J1350,0)</f>
        <v>0</v>
      </c>
      <c r="BF1350" s="195">
        <f>IF(N1350="snížená",J1350,0)</f>
        <v>0</v>
      </c>
      <c r="BG1350" s="195">
        <f>IF(N1350="zákl. přenesená",J1350,0)</f>
        <v>0</v>
      </c>
      <c r="BH1350" s="195">
        <f>IF(N1350="sníž. přenesená",J1350,0)</f>
        <v>0</v>
      </c>
      <c r="BI1350" s="195">
        <f>IF(N1350="nulová",J1350,0)</f>
        <v>0</v>
      </c>
      <c r="BJ1350" s="25" t="s">
        <v>45</v>
      </c>
      <c r="BK1350" s="195">
        <f>ROUND(I1350*H1350,2)</f>
        <v>0</v>
      </c>
      <c r="BL1350" s="25" t="s">
        <v>259</v>
      </c>
      <c r="BM1350" s="25" t="s">
        <v>2198</v>
      </c>
    </row>
    <row r="1351" spans="2:65" s="1" customFormat="1" ht="22.5" customHeight="1">
      <c r="B1351" s="183"/>
      <c r="C1351" s="184" t="s">
        <v>1421</v>
      </c>
      <c r="D1351" s="184" t="s">
        <v>154</v>
      </c>
      <c r="E1351" s="185" t="s">
        <v>2199</v>
      </c>
      <c r="F1351" s="186" t="s">
        <v>2200</v>
      </c>
      <c r="G1351" s="187" t="s">
        <v>293</v>
      </c>
      <c r="H1351" s="188">
        <v>1</v>
      </c>
      <c r="I1351" s="189"/>
      <c r="J1351" s="190">
        <f>ROUND(I1351*H1351,2)</f>
        <v>0</v>
      </c>
      <c r="K1351" s="186" t="s">
        <v>158</v>
      </c>
      <c r="L1351" s="43"/>
      <c r="M1351" s="191" t="s">
        <v>5</v>
      </c>
      <c r="N1351" s="192" t="s">
        <v>53</v>
      </c>
      <c r="O1351" s="44"/>
      <c r="P1351" s="193">
        <f>O1351*H1351</f>
        <v>0</v>
      </c>
      <c r="Q1351" s="193">
        <v>0</v>
      </c>
      <c r="R1351" s="193">
        <f>Q1351*H1351</f>
        <v>0</v>
      </c>
      <c r="S1351" s="193">
        <v>0</v>
      </c>
      <c r="T1351" s="194">
        <f>S1351*H1351</f>
        <v>0</v>
      </c>
      <c r="AR1351" s="25" t="s">
        <v>259</v>
      </c>
      <c r="AT1351" s="25" t="s">
        <v>154</v>
      </c>
      <c r="AU1351" s="25" t="s">
        <v>89</v>
      </c>
      <c r="AY1351" s="25" t="s">
        <v>152</v>
      </c>
      <c r="BE1351" s="195">
        <f>IF(N1351="základní",J1351,0)</f>
        <v>0</v>
      </c>
      <c r="BF1351" s="195">
        <f>IF(N1351="snížená",J1351,0)</f>
        <v>0</v>
      </c>
      <c r="BG1351" s="195">
        <f>IF(N1351="zákl. přenesená",J1351,0)</f>
        <v>0</v>
      </c>
      <c r="BH1351" s="195">
        <f>IF(N1351="sníž. přenesená",J1351,0)</f>
        <v>0</v>
      </c>
      <c r="BI1351" s="195">
        <f>IF(N1351="nulová",J1351,0)</f>
        <v>0</v>
      </c>
      <c r="BJ1351" s="25" t="s">
        <v>45</v>
      </c>
      <c r="BK1351" s="195">
        <f>ROUND(I1351*H1351,2)</f>
        <v>0</v>
      </c>
      <c r="BL1351" s="25" t="s">
        <v>259</v>
      </c>
      <c r="BM1351" s="25" t="s">
        <v>2201</v>
      </c>
    </row>
    <row r="1352" spans="2:65" s="1" customFormat="1" ht="148.5">
      <c r="B1352" s="43"/>
      <c r="D1352" s="196" t="s">
        <v>161</v>
      </c>
      <c r="F1352" s="197" t="s">
        <v>2202</v>
      </c>
      <c r="I1352" s="198"/>
      <c r="L1352" s="43"/>
      <c r="M1352" s="199"/>
      <c r="N1352" s="44"/>
      <c r="O1352" s="44"/>
      <c r="P1352" s="44"/>
      <c r="Q1352" s="44"/>
      <c r="R1352" s="44"/>
      <c r="S1352" s="44"/>
      <c r="T1352" s="72"/>
      <c r="AT1352" s="25" t="s">
        <v>161</v>
      </c>
      <c r="AU1352" s="25" t="s">
        <v>89</v>
      </c>
    </row>
    <row r="1353" spans="2:65" s="13" customFormat="1">
      <c r="B1353" s="208"/>
      <c r="D1353" s="225" t="s">
        <v>163</v>
      </c>
      <c r="E1353" s="250" t="s">
        <v>5</v>
      </c>
      <c r="F1353" s="234" t="s">
        <v>2203</v>
      </c>
      <c r="H1353" s="235">
        <v>1</v>
      </c>
      <c r="I1353" s="212"/>
      <c r="L1353" s="208"/>
      <c r="M1353" s="213"/>
      <c r="N1353" s="214"/>
      <c r="O1353" s="214"/>
      <c r="P1353" s="214"/>
      <c r="Q1353" s="214"/>
      <c r="R1353" s="214"/>
      <c r="S1353" s="214"/>
      <c r="T1353" s="215"/>
      <c r="AT1353" s="209" t="s">
        <v>163</v>
      </c>
      <c r="AU1353" s="209" t="s">
        <v>89</v>
      </c>
      <c r="AV1353" s="13" t="s">
        <v>89</v>
      </c>
      <c r="AW1353" s="13" t="s">
        <v>42</v>
      </c>
      <c r="AX1353" s="13" t="s">
        <v>45</v>
      </c>
      <c r="AY1353" s="209" t="s">
        <v>152</v>
      </c>
    </row>
    <row r="1354" spans="2:65" s="1" customFormat="1" ht="31.5" customHeight="1">
      <c r="B1354" s="183"/>
      <c r="C1354" s="237" t="s">
        <v>1429</v>
      </c>
      <c r="D1354" s="237" t="s">
        <v>266</v>
      </c>
      <c r="E1354" s="238" t="s">
        <v>2204</v>
      </c>
      <c r="F1354" s="239" t="s">
        <v>2205</v>
      </c>
      <c r="G1354" s="240" t="s">
        <v>293</v>
      </c>
      <c r="H1354" s="241">
        <v>1</v>
      </c>
      <c r="I1354" s="242"/>
      <c r="J1354" s="243">
        <f>ROUND(I1354*H1354,2)</f>
        <v>0</v>
      </c>
      <c r="K1354" s="239" t="s">
        <v>1163</v>
      </c>
      <c r="L1354" s="244"/>
      <c r="M1354" s="245" t="s">
        <v>5</v>
      </c>
      <c r="N1354" s="246" t="s">
        <v>53</v>
      </c>
      <c r="O1354" s="44"/>
      <c r="P1354" s="193">
        <f>O1354*H1354</f>
        <v>0</v>
      </c>
      <c r="Q1354" s="193">
        <v>0.08</v>
      </c>
      <c r="R1354" s="193">
        <f>Q1354*H1354</f>
        <v>0.08</v>
      </c>
      <c r="S1354" s="193">
        <v>0</v>
      </c>
      <c r="T1354" s="194">
        <f>S1354*H1354</f>
        <v>0</v>
      </c>
      <c r="AR1354" s="25" t="s">
        <v>377</v>
      </c>
      <c r="AT1354" s="25" t="s">
        <v>266</v>
      </c>
      <c r="AU1354" s="25" t="s">
        <v>89</v>
      </c>
      <c r="AY1354" s="25" t="s">
        <v>152</v>
      </c>
      <c r="BE1354" s="195">
        <f>IF(N1354="základní",J1354,0)</f>
        <v>0</v>
      </c>
      <c r="BF1354" s="195">
        <f>IF(N1354="snížená",J1354,0)</f>
        <v>0</v>
      </c>
      <c r="BG1354" s="195">
        <f>IF(N1354="zákl. přenesená",J1354,0)</f>
        <v>0</v>
      </c>
      <c r="BH1354" s="195">
        <f>IF(N1354="sníž. přenesená",J1354,0)</f>
        <v>0</v>
      </c>
      <c r="BI1354" s="195">
        <f>IF(N1354="nulová",J1354,0)</f>
        <v>0</v>
      </c>
      <c r="BJ1354" s="25" t="s">
        <v>45</v>
      </c>
      <c r="BK1354" s="195">
        <f>ROUND(I1354*H1354,2)</f>
        <v>0</v>
      </c>
      <c r="BL1354" s="25" t="s">
        <v>259</v>
      </c>
      <c r="BM1354" s="25" t="s">
        <v>2206</v>
      </c>
    </row>
    <row r="1355" spans="2:65" s="1" customFormat="1" ht="22.5" customHeight="1">
      <c r="B1355" s="183"/>
      <c r="C1355" s="184" t="s">
        <v>1436</v>
      </c>
      <c r="D1355" s="184" t="s">
        <v>154</v>
      </c>
      <c r="E1355" s="185" t="s">
        <v>2207</v>
      </c>
      <c r="F1355" s="186" t="s">
        <v>2208</v>
      </c>
      <c r="G1355" s="187" t="s">
        <v>293</v>
      </c>
      <c r="H1355" s="188">
        <v>2</v>
      </c>
      <c r="I1355" s="189"/>
      <c r="J1355" s="190">
        <f>ROUND(I1355*H1355,2)</f>
        <v>0</v>
      </c>
      <c r="K1355" s="186" t="s">
        <v>158</v>
      </c>
      <c r="L1355" s="43"/>
      <c r="M1355" s="191" t="s">
        <v>5</v>
      </c>
      <c r="N1355" s="192" t="s">
        <v>53</v>
      </c>
      <c r="O1355" s="44"/>
      <c r="P1355" s="193">
        <f>O1355*H1355</f>
        <v>0</v>
      </c>
      <c r="Q1355" s="193">
        <v>0</v>
      </c>
      <c r="R1355" s="193">
        <f>Q1355*H1355</f>
        <v>0</v>
      </c>
      <c r="S1355" s="193">
        <v>0</v>
      </c>
      <c r="T1355" s="194">
        <f>S1355*H1355</f>
        <v>0</v>
      </c>
      <c r="AR1355" s="25" t="s">
        <v>259</v>
      </c>
      <c r="AT1355" s="25" t="s">
        <v>154</v>
      </c>
      <c r="AU1355" s="25" t="s">
        <v>89</v>
      </c>
      <c r="AY1355" s="25" t="s">
        <v>152</v>
      </c>
      <c r="BE1355" s="195">
        <f>IF(N1355="základní",J1355,0)</f>
        <v>0</v>
      </c>
      <c r="BF1355" s="195">
        <f>IF(N1355="snížená",J1355,0)</f>
        <v>0</v>
      </c>
      <c r="BG1355" s="195">
        <f>IF(N1355="zákl. přenesená",J1355,0)</f>
        <v>0</v>
      </c>
      <c r="BH1355" s="195">
        <f>IF(N1355="sníž. přenesená",J1355,0)</f>
        <v>0</v>
      </c>
      <c r="BI1355" s="195">
        <f>IF(N1355="nulová",J1355,0)</f>
        <v>0</v>
      </c>
      <c r="BJ1355" s="25" t="s">
        <v>45</v>
      </c>
      <c r="BK1355" s="195">
        <f>ROUND(I1355*H1355,2)</f>
        <v>0</v>
      </c>
      <c r="BL1355" s="25" t="s">
        <v>259</v>
      </c>
      <c r="BM1355" s="25" t="s">
        <v>2209</v>
      </c>
    </row>
    <row r="1356" spans="2:65" s="1" customFormat="1" ht="148.5">
      <c r="B1356" s="43"/>
      <c r="D1356" s="225" t="s">
        <v>161</v>
      </c>
      <c r="F1356" s="236" t="s">
        <v>2202</v>
      </c>
      <c r="I1356" s="198"/>
      <c r="L1356" s="43"/>
      <c r="M1356" s="199"/>
      <c r="N1356" s="44"/>
      <c r="O1356" s="44"/>
      <c r="P1356" s="44"/>
      <c r="Q1356" s="44"/>
      <c r="R1356" s="44"/>
      <c r="S1356" s="44"/>
      <c r="T1356" s="72"/>
      <c r="AT1356" s="25" t="s">
        <v>161</v>
      </c>
      <c r="AU1356" s="25" t="s">
        <v>89</v>
      </c>
    </row>
    <row r="1357" spans="2:65" s="1" customFormat="1" ht="31.5" customHeight="1">
      <c r="B1357" s="183"/>
      <c r="C1357" s="237" t="s">
        <v>1441</v>
      </c>
      <c r="D1357" s="237" t="s">
        <v>266</v>
      </c>
      <c r="E1357" s="238" t="s">
        <v>2210</v>
      </c>
      <c r="F1357" s="239" t="s">
        <v>2211</v>
      </c>
      <c r="G1357" s="240" t="s">
        <v>293</v>
      </c>
      <c r="H1357" s="241">
        <v>2</v>
      </c>
      <c r="I1357" s="242"/>
      <c r="J1357" s="243">
        <f>ROUND(I1357*H1357,2)</f>
        <v>0</v>
      </c>
      <c r="K1357" s="239" t="s">
        <v>1163</v>
      </c>
      <c r="L1357" s="244"/>
      <c r="M1357" s="245" t="s">
        <v>5</v>
      </c>
      <c r="N1357" s="246" t="s">
        <v>53</v>
      </c>
      <c r="O1357" s="44"/>
      <c r="P1357" s="193">
        <f>O1357*H1357</f>
        <v>0</v>
      </c>
      <c r="Q1357" s="193">
        <v>0.50231999999999999</v>
      </c>
      <c r="R1357" s="193">
        <f>Q1357*H1357</f>
        <v>1.00464</v>
      </c>
      <c r="S1357" s="193">
        <v>0</v>
      </c>
      <c r="T1357" s="194">
        <f>S1357*H1357</f>
        <v>0</v>
      </c>
      <c r="AR1357" s="25" t="s">
        <v>377</v>
      </c>
      <c r="AT1357" s="25" t="s">
        <v>266</v>
      </c>
      <c r="AU1357" s="25" t="s">
        <v>89</v>
      </c>
      <c r="AY1357" s="25" t="s">
        <v>152</v>
      </c>
      <c r="BE1357" s="195">
        <f>IF(N1357="základní",J1357,0)</f>
        <v>0</v>
      </c>
      <c r="BF1357" s="195">
        <f>IF(N1357="snížená",J1357,0)</f>
        <v>0</v>
      </c>
      <c r="BG1357" s="195">
        <f>IF(N1357="zákl. přenesená",J1357,0)</f>
        <v>0</v>
      </c>
      <c r="BH1357" s="195">
        <f>IF(N1357="sníž. přenesená",J1357,0)</f>
        <v>0</v>
      </c>
      <c r="BI1357" s="195">
        <f>IF(N1357="nulová",J1357,0)</f>
        <v>0</v>
      </c>
      <c r="BJ1357" s="25" t="s">
        <v>45</v>
      </c>
      <c r="BK1357" s="195">
        <f>ROUND(I1357*H1357,2)</f>
        <v>0</v>
      </c>
      <c r="BL1357" s="25" t="s">
        <v>259</v>
      </c>
      <c r="BM1357" s="25" t="s">
        <v>2212</v>
      </c>
    </row>
    <row r="1358" spans="2:65" s="1" customFormat="1" ht="31.5" customHeight="1">
      <c r="B1358" s="183"/>
      <c r="C1358" s="184" t="s">
        <v>1447</v>
      </c>
      <c r="D1358" s="184" t="s">
        <v>154</v>
      </c>
      <c r="E1358" s="185" t="s">
        <v>2213</v>
      </c>
      <c r="F1358" s="186" t="s">
        <v>2214</v>
      </c>
      <c r="G1358" s="187" t="s">
        <v>293</v>
      </c>
      <c r="H1358" s="188">
        <v>2</v>
      </c>
      <c r="I1358" s="189"/>
      <c r="J1358" s="190">
        <f>ROUND(I1358*H1358,2)</f>
        <v>0</v>
      </c>
      <c r="K1358" s="186" t="s">
        <v>158</v>
      </c>
      <c r="L1358" s="43"/>
      <c r="M1358" s="191" t="s">
        <v>5</v>
      </c>
      <c r="N1358" s="192" t="s">
        <v>53</v>
      </c>
      <c r="O1358" s="44"/>
      <c r="P1358" s="193">
        <f>O1358*H1358</f>
        <v>0</v>
      </c>
      <c r="Q1358" s="193">
        <v>0</v>
      </c>
      <c r="R1358" s="193">
        <f>Q1358*H1358</f>
        <v>0</v>
      </c>
      <c r="S1358" s="193">
        <v>0</v>
      </c>
      <c r="T1358" s="194">
        <f>S1358*H1358</f>
        <v>0</v>
      </c>
      <c r="AR1358" s="25" t="s">
        <v>259</v>
      </c>
      <c r="AT1358" s="25" t="s">
        <v>154</v>
      </c>
      <c r="AU1358" s="25" t="s">
        <v>89</v>
      </c>
      <c r="AY1358" s="25" t="s">
        <v>152</v>
      </c>
      <c r="BE1358" s="195">
        <f>IF(N1358="základní",J1358,0)</f>
        <v>0</v>
      </c>
      <c r="BF1358" s="195">
        <f>IF(N1358="snížená",J1358,0)</f>
        <v>0</v>
      </c>
      <c r="BG1358" s="195">
        <f>IF(N1358="zákl. přenesená",J1358,0)</f>
        <v>0</v>
      </c>
      <c r="BH1358" s="195">
        <f>IF(N1358="sníž. přenesená",J1358,0)</f>
        <v>0</v>
      </c>
      <c r="BI1358" s="195">
        <f>IF(N1358="nulová",J1358,0)</f>
        <v>0</v>
      </c>
      <c r="BJ1358" s="25" t="s">
        <v>45</v>
      </c>
      <c r="BK1358" s="195">
        <f>ROUND(I1358*H1358,2)</f>
        <v>0</v>
      </c>
      <c r="BL1358" s="25" t="s">
        <v>259</v>
      </c>
      <c r="BM1358" s="25" t="s">
        <v>2215</v>
      </c>
    </row>
    <row r="1359" spans="2:65" s="1" customFormat="1" ht="27">
      <c r="B1359" s="43"/>
      <c r="D1359" s="225" t="s">
        <v>161</v>
      </c>
      <c r="F1359" s="236" t="s">
        <v>2216</v>
      </c>
      <c r="I1359" s="198"/>
      <c r="L1359" s="43"/>
      <c r="M1359" s="199"/>
      <c r="N1359" s="44"/>
      <c r="O1359" s="44"/>
      <c r="P1359" s="44"/>
      <c r="Q1359" s="44"/>
      <c r="R1359" s="44"/>
      <c r="S1359" s="44"/>
      <c r="T1359" s="72"/>
      <c r="AT1359" s="25" t="s">
        <v>161</v>
      </c>
      <c r="AU1359" s="25" t="s">
        <v>89</v>
      </c>
    </row>
    <row r="1360" spans="2:65" s="1" customFormat="1" ht="31.5" customHeight="1">
      <c r="B1360" s="183"/>
      <c r="C1360" s="237" t="s">
        <v>1453</v>
      </c>
      <c r="D1360" s="237" t="s">
        <v>266</v>
      </c>
      <c r="E1360" s="238" t="s">
        <v>2217</v>
      </c>
      <c r="F1360" s="239" t="s">
        <v>2218</v>
      </c>
      <c r="G1360" s="240" t="s">
        <v>293</v>
      </c>
      <c r="H1360" s="241">
        <v>2</v>
      </c>
      <c r="I1360" s="242"/>
      <c r="J1360" s="243">
        <f>ROUND(I1360*H1360,2)</f>
        <v>0</v>
      </c>
      <c r="K1360" s="239" t="s">
        <v>1163</v>
      </c>
      <c r="L1360" s="244"/>
      <c r="M1360" s="245" t="s">
        <v>5</v>
      </c>
      <c r="N1360" s="246" t="s">
        <v>53</v>
      </c>
      <c r="O1360" s="44"/>
      <c r="P1360" s="193">
        <f>O1360*H1360</f>
        <v>0</v>
      </c>
      <c r="Q1360" s="193">
        <v>0.18</v>
      </c>
      <c r="R1360" s="193">
        <f>Q1360*H1360</f>
        <v>0.36</v>
      </c>
      <c r="S1360" s="193">
        <v>0</v>
      </c>
      <c r="T1360" s="194">
        <f>S1360*H1360</f>
        <v>0</v>
      </c>
      <c r="AR1360" s="25" t="s">
        <v>377</v>
      </c>
      <c r="AT1360" s="25" t="s">
        <v>266</v>
      </c>
      <c r="AU1360" s="25" t="s">
        <v>89</v>
      </c>
      <c r="AY1360" s="25" t="s">
        <v>152</v>
      </c>
      <c r="BE1360" s="195">
        <f>IF(N1360="základní",J1360,0)</f>
        <v>0</v>
      </c>
      <c r="BF1360" s="195">
        <f>IF(N1360="snížená",J1360,0)</f>
        <v>0</v>
      </c>
      <c r="BG1360" s="195">
        <f>IF(N1360="zákl. přenesená",J1360,0)</f>
        <v>0</v>
      </c>
      <c r="BH1360" s="195">
        <f>IF(N1360="sníž. přenesená",J1360,0)</f>
        <v>0</v>
      </c>
      <c r="BI1360" s="195">
        <f>IF(N1360="nulová",J1360,0)</f>
        <v>0</v>
      </c>
      <c r="BJ1360" s="25" t="s">
        <v>45</v>
      </c>
      <c r="BK1360" s="195">
        <f>ROUND(I1360*H1360,2)</f>
        <v>0</v>
      </c>
      <c r="BL1360" s="25" t="s">
        <v>259</v>
      </c>
      <c r="BM1360" s="25" t="s">
        <v>2219</v>
      </c>
    </row>
    <row r="1361" spans="2:65" s="1" customFormat="1" ht="22.5" customHeight="1">
      <c r="B1361" s="183"/>
      <c r="C1361" s="184" t="s">
        <v>1457</v>
      </c>
      <c r="D1361" s="184" t="s">
        <v>154</v>
      </c>
      <c r="E1361" s="185" t="s">
        <v>2220</v>
      </c>
      <c r="F1361" s="186" t="s">
        <v>2221</v>
      </c>
      <c r="G1361" s="187" t="s">
        <v>293</v>
      </c>
      <c r="H1361" s="188">
        <v>9.625</v>
      </c>
      <c r="I1361" s="189"/>
      <c r="J1361" s="190">
        <f>ROUND(I1361*H1361,2)</f>
        <v>0</v>
      </c>
      <c r="K1361" s="186" t="s">
        <v>158</v>
      </c>
      <c r="L1361" s="43"/>
      <c r="M1361" s="191" t="s">
        <v>5</v>
      </c>
      <c r="N1361" s="192" t="s">
        <v>53</v>
      </c>
      <c r="O1361" s="44"/>
      <c r="P1361" s="193">
        <f>O1361*H1361</f>
        <v>0</v>
      </c>
      <c r="Q1361" s="193">
        <v>0</v>
      </c>
      <c r="R1361" s="193">
        <f>Q1361*H1361</f>
        <v>0</v>
      </c>
      <c r="S1361" s="193">
        <v>1.4999999999999999E-2</v>
      </c>
      <c r="T1361" s="194">
        <f>S1361*H1361</f>
        <v>0.144375</v>
      </c>
      <c r="AR1361" s="25" t="s">
        <v>259</v>
      </c>
      <c r="AT1361" s="25" t="s">
        <v>154</v>
      </c>
      <c r="AU1361" s="25" t="s">
        <v>89</v>
      </c>
      <c r="AY1361" s="25" t="s">
        <v>152</v>
      </c>
      <c r="BE1361" s="195">
        <f>IF(N1361="základní",J1361,0)</f>
        <v>0</v>
      </c>
      <c r="BF1361" s="195">
        <f>IF(N1361="snížená",J1361,0)</f>
        <v>0</v>
      </c>
      <c r="BG1361" s="195">
        <f>IF(N1361="zákl. přenesená",J1361,0)</f>
        <v>0</v>
      </c>
      <c r="BH1361" s="195">
        <f>IF(N1361="sníž. přenesená",J1361,0)</f>
        <v>0</v>
      </c>
      <c r="BI1361" s="195">
        <f>IF(N1361="nulová",J1361,0)</f>
        <v>0</v>
      </c>
      <c r="BJ1361" s="25" t="s">
        <v>45</v>
      </c>
      <c r="BK1361" s="195">
        <f>ROUND(I1361*H1361,2)</f>
        <v>0</v>
      </c>
      <c r="BL1361" s="25" t="s">
        <v>259</v>
      </c>
      <c r="BM1361" s="25" t="s">
        <v>2222</v>
      </c>
    </row>
    <row r="1362" spans="2:65" s="12" customFormat="1">
      <c r="B1362" s="200"/>
      <c r="D1362" s="196" t="s">
        <v>163</v>
      </c>
      <c r="E1362" s="201" t="s">
        <v>5</v>
      </c>
      <c r="F1362" s="202" t="s">
        <v>540</v>
      </c>
      <c r="H1362" s="203" t="s">
        <v>5</v>
      </c>
      <c r="I1362" s="204"/>
      <c r="L1362" s="200"/>
      <c r="M1362" s="205"/>
      <c r="N1362" s="206"/>
      <c r="O1362" s="206"/>
      <c r="P1362" s="206"/>
      <c r="Q1362" s="206"/>
      <c r="R1362" s="206"/>
      <c r="S1362" s="206"/>
      <c r="T1362" s="207"/>
      <c r="AT1362" s="203" t="s">
        <v>163</v>
      </c>
      <c r="AU1362" s="203" t="s">
        <v>89</v>
      </c>
      <c r="AV1362" s="12" t="s">
        <v>45</v>
      </c>
      <c r="AW1362" s="12" t="s">
        <v>42</v>
      </c>
      <c r="AX1362" s="12" t="s">
        <v>82</v>
      </c>
      <c r="AY1362" s="203" t="s">
        <v>152</v>
      </c>
    </row>
    <row r="1363" spans="2:65" s="12" customFormat="1">
      <c r="B1363" s="200"/>
      <c r="D1363" s="196" t="s">
        <v>163</v>
      </c>
      <c r="E1363" s="201" t="s">
        <v>5</v>
      </c>
      <c r="F1363" s="202" t="s">
        <v>2223</v>
      </c>
      <c r="H1363" s="203" t="s">
        <v>5</v>
      </c>
      <c r="I1363" s="204"/>
      <c r="L1363" s="200"/>
      <c r="M1363" s="205"/>
      <c r="N1363" s="206"/>
      <c r="O1363" s="206"/>
      <c r="P1363" s="206"/>
      <c r="Q1363" s="206"/>
      <c r="R1363" s="206"/>
      <c r="S1363" s="206"/>
      <c r="T1363" s="207"/>
      <c r="AT1363" s="203" t="s">
        <v>163</v>
      </c>
      <c r="AU1363" s="203" t="s">
        <v>89</v>
      </c>
      <c r="AV1363" s="12" t="s">
        <v>45</v>
      </c>
      <c r="AW1363" s="12" t="s">
        <v>42</v>
      </c>
      <c r="AX1363" s="12" t="s">
        <v>82</v>
      </c>
      <c r="AY1363" s="203" t="s">
        <v>152</v>
      </c>
    </row>
    <row r="1364" spans="2:65" s="13" customFormat="1">
      <c r="B1364" s="208"/>
      <c r="D1364" s="196" t="s">
        <v>163</v>
      </c>
      <c r="E1364" s="209" t="s">
        <v>5</v>
      </c>
      <c r="F1364" s="210" t="s">
        <v>2224</v>
      </c>
      <c r="H1364" s="211">
        <v>6.7679999999999998</v>
      </c>
      <c r="I1364" s="212"/>
      <c r="L1364" s="208"/>
      <c r="M1364" s="213"/>
      <c r="N1364" s="214"/>
      <c r="O1364" s="214"/>
      <c r="P1364" s="214"/>
      <c r="Q1364" s="214"/>
      <c r="R1364" s="214"/>
      <c r="S1364" s="214"/>
      <c r="T1364" s="215"/>
      <c r="AT1364" s="209" t="s">
        <v>163</v>
      </c>
      <c r="AU1364" s="209" t="s">
        <v>89</v>
      </c>
      <c r="AV1364" s="13" t="s">
        <v>89</v>
      </c>
      <c r="AW1364" s="13" t="s">
        <v>42</v>
      </c>
      <c r="AX1364" s="13" t="s">
        <v>82</v>
      </c>
      <c r="AY1364" s="209" t="s">
        <v>152</v>
      </c>
    </row>
    <row r="1365" spans="2:65" s="12" customFormat="1">
      <c r="B1365" s="200"/>
      <c r="D1365" s="196" t="s">
        <v>163</v>
      </c>
      <c r="E1365" s="201" t="s">
        <v>5</v>
      </c>
      <c r="F1365" s="202" t="s">
        <v>2225</v>
      </c>
      <c r="H1365" s="203" t="s">
        <v>5</v>
      </c>
      <c r="I1365" s="204"/>
      <c r="L1365" s="200"/>
      <c r="M1365" s="205"/>
      <c r="N1365" s="206"/>
      <c r="O1365" s="206"/>
      <c r="P1365" s="206"/>
      <c r="Q1365" s="206"/>
      <c r="R1365" s="206"/>
      <c r="S1365" s="206"/>
      <c r="T1365" s="207"/>
      <c r="AT1365" s="203" t="s">
        <v>163</v>
      </c>
      <c r="AU1365" s="203" t="s">
        <v>89</v>
      </c>
      <c r="AV1365" s="12" t="s">
        <v>45</v>
      </c>
      <c r="AW1365" s="12" t="s">
        <v>42</v>
      </c>
      <c r="AX1365" s="12" t="s">
        <v>82</v>
      </c>
      <c r="AY1365" s="203" t="s">
        <v>152</v>
      </c>
    </row>
    <row r="1366" spans="2:65" s="13" customFormat="1">
      <c r="B1366" s="208"/>
      <c r="D1366" s="196" t="s">
        <v>163</v>
      </c>
      <c r="E1366" s="209" t="s">
        <v>5</v>
      </c>
      <c r="F1366" s="210" t="s">
        <v>2226</v>
      </c>
      <c r="H1366" s="211">
        <v>2.8570000000000002</v>
      </c>
      <c r="I1366" s="212"/>
      <c r="L1366" s="208"/>
      <c r="M1366" s="213"/>
      <c r="N1366" s="214"/>
      <c r="O1366" s="214"/>
      <c r="P1366" s="214"/>
      <c r="Q1366" s="214"/>
      <c r="R1366" s="214"/>
      <c r="S1366" s="214"/>
      <c r="T1366" s="215"/>
      <c r="AT1366" s="209" t="s">
        <v>163</v>
      </c>
      <c r="AU1366" s="209" t="s">
        <v>89</v>
      </c>
      <c r="AV1366" s="13" t="s">
        <v>89</v>
      </c>
      <c r="AW1366" s="13" t="s">
        <v>42</v>
      </c>
      <c r="AX1366" s="13" t="s">
        <v>82</v>
      </c>
      <c r="AY1366" s="209" t="s">
        <v>152</v>
      </c>
    </row>
    <row r="1367" spans="2:65" s="15" customFormat="1">
      <c r="B1367" s="224"/>
      <c r="D1367" s="225" t="s">
        <v>163</v>
      </c>
      <c r="E1367" s="226" t="s">
        <v>5</v>
      </c>
      <c r="F1367" s="227" t="s">
        <v>170</v>
      </c>
      <c r="H1367" s="228">
        <v>9.625</v>
      </c>
      <c r="I1367" s="229"/>
      <c r="L1367" s="224"/>
      <c r="M1367" s="230"/>
      <c r="N1367" s="231"/>
      <c r="O1367" s="231"/>
      <c r="P1367" s="231"/>
      <c r="Q1367" s="231"/>
      <c r="R1367" s="231"/>
      <c r="S1367" s="231"/>
      <c r="T1367" s="232"/>
      <c r="AT1367" s="233" t="s">
        <v>163</v>
      </c>
      <c r="AU1367" s="233" t="s">
        <v>89</v>
      </c>
      <c r="AV1367" s="15" t="s">
        <v>159</v>
      </c>
      <c r="AW1367" s="15" t="s">
        <v>42</v>
      </c>
      <c r="AX1367" s="15" t="s">
        <v>45</v>
      </c>
      <c r="AY1367" s="233" t="s">
        <v>152</v>
      </c>
    </row>
    <row r="1368" spans="2:65" s="1" customFormat="1" ht="31.5" customHeight="1">
      <c r="B1368" s="183"/>
      <c r="C1368" s="184" t="s">
        <v>1461</v>
      </c>
      <c r="D1368" s="184" t="s">
        <v>154</v>
      </c>
      <c r="E1368" s="185" t="s">
        <v>2227</v>
      </c>
      <c r="F1368" s="186" t="s">
        <v>2228</v>
      </c>
      <c r="G1368" s="187" t="s">
        <v>293</v>
      </c>
      <c r="H1368" s="188">
        <v>4</v>
      </c>
      <c r="I1368" s="189"/>
      <c r="J1368" s="190">
        <f>ROUND(I1368*H1368,2)</f>
        <v>0</v>
      </c>
      <c r="K1368" s="186" t="s">
        <v>158</v>
      </c>
      <c r="L1368" s="43"/>
      <c r="M1368" s="191" t="s">
        <v>5</v>
      </c>
      <c r="N1368" s="192" t="s">
        <v>53</v>
      </c>
      <c r="O1368" s="44"/>
      <c r="P1368" s="193">
        <f>O1368*H1368</f>
        <v>0</v>
      </c>
      <c r="Q1368" s="193">
        <v>0</v>
      </c>
      <c r="R1368" s="193">
        <f>Q1368*H1368</f>
        <v>0</v>
      </c>
      <c r="S1368" s="193">
        <v>0.11</v>
      </c>
      <c r="T1368" s="194">
        <f>S1368*H1368</f>
        <v>0.44</v>
      </c>
      <c r="AR1368" s="25" t="s">
        <v>259</v>
      </c>
      <c r="AT1368" s="25" t="s">
        <v>154</v>
      </c>
      <c r="AU1368" s="25" t="s">
        <v>89</v>
      </c>
      <c r="AY1368" s="25" t="s">
        <v>152</v>
      </c>
      <c r="BE1368" s="195">
        <f>IF(N1368="základní",J1368,0)</f>
        <v>0</v>
      </c>
      <c r="BF1368" s="195">
        <f>IF(N1368="snížená",J1368,0)</f>
        <v>0</v>
      </c>
      <c r="BG1368" s="195">
        <f>IF(N1368="zákl. přenesená",J1368,0)</f>
        <v>0</v>
      </c>
      <c r="BH1368" s="195">
        <f>IF(N1368="sníž. přenesená",J1368,0)</f>
        <v>0</v>
      </c>
      <c r="BI1368" s="195">
        <f>IF(N1368="nulová",J1368,0)</f>
        <v>0</v>
      </c>
      <c r="BJ1368" s="25" t="s">
        <v>45</v>
      </c>
      <c r="BK1368" s="195">
        <f>ROUND(I1368*H1368,2)</f>
        <v>0</v>
      </c>
      <c r="BL1368" s="25" t="s">
        <v>259</v>
      </c>
      <c r="BM1368" s="25" t="s">
        <v>2229</v>
      </c>
    </row>
    <row r="1369" spans="2:65" s="12" customFormat="1">
      <c r="B1369" s="200"/>
      <c r="D1369" s="196" t="s">
        <v>163</v>
      </c>
      <c r="E1369" s="201" t="s">
        <v>5</v>
      </c>
      <c r="F1369" s="202" t="s">
        <v>540</v>
      </c>
      <c r="H1369" s="203" t="s">
        <v>5</v>
      </c>
      <c r="I1369" s="204"/>
      <c r="L1369" s="200"/>
      <c r="M1369" s="205"/>
      <c r="N1369" s="206"/>
      <c r="O1369" s="206"/>
      <c r="P1369" s="206"/>
      <c r="Q1369" s="206"/>
      <c r="R1369" s="206"/>
      <c r="S1369" s="206"/>
      <c r="T1369" s="207"/>
      <c r="AT1369" s="203" t="s">
        <v>163</v>
      </c>
      <c r="AU1369" s="203" t="s">
        <v>89</v>
      </c>
      <c r="AV1369" s="12" t="s">
        <v>45</v>
      </c>
      <c r="AW1369" s="12" t="s">
        <v>42</v>
      </c>
      <c r="AX1369" s="12" t="s">
        <v>82</v>
      </c>
      <c r="AY1369" s="203" t="s">
        <v>152</v>
      </c>
    </row>
    <row r="1370" spans="2:65" s="12" customFormat="1">
      <c r="B1370" s="200"/>
      <c r="D1370" s="196" t="s">
        <v>163</v>
      </c>
      <c r="E1370" s="201" t="s">
        <v>5</v>
      </c>
      <c r="F1370" s="202" t="s">
        <v>2169</v>
      </c>
      <c r="H1370" s="203" t="s">
        <v>5</v>
      </c>
      <c r="I1370" s="204"/>
      <c r="L1370" s="200"/>
      <c r="M1370" s="205"/>
      <c r="N1370" s="206"/>
      <c r="O1370" s="206"/>
      <c r="P1370" s="206"/>
      <c r="Q1370" s="206"/>
      <c r="R1370" s="206"/>
      <c r="S1370" s="206"/>
      <c r="T1370" s="207"/>
      <c r="AT1370" s="203" t="s">
        <v>163</v>
      </c>
      <c r="AU1370" s="203" t="s">
        <v>89</v>
      </c>
      <c r="AV1370" s="12" t="s">
        <v>45</v>
      </c>
      <c r="AW1370" s="12" t="s">
        <v>42</v>
      </c>
      <c r="AX1370" s="12" t="s">
        <v>82</v>
      </c>
      <c r="AY1370" s="203" t="s">
        <v>152</v>
      </c>
    </row>
    <row r="1371" spans="2:65" s="12" customFormat="1">
      <c r="B1371" s="200"/>
      <c r="D1371" s="196" t="s">
        <v>163</v>
      </c>
      <c r="E1371" s="201" t="s">
        <v>5</v>
      </c>
      <c r="F1371" s="202" t="s">
        <v>1575</v>
      </c>
      <c r="H1371" s="203" t="s">
        <v>5</v>
      </c>
      <c r="I1371" s="204"/>
      <c r="L1371" s="200"/>
      <c r="M1371" s="205"/>
      <c r="N1371" s="206"/>
      <c r="O1371" s="206"/>
      <c r="P1371" s="206"/>
      <c r="Q1371" s="206"/>
      <c r="R1371" s="206"/>
      <c r="S1371" s="206"/>
      <c r="T1371" s="207"/>
      <c r="AT1371" s="203" t="s">
        <v>163</v>
      </c>
      <c r="AU1371" s="203" t="s">
        <v>89</v>
      </c>
      <c r="AV1371" s="12" t="s">
        <v>45</v>
      </c>
      <c r="AW1371" s="12" t="s">
        <v>42</v>
      </c>
      <c r="AX1371" s="12" t="s">
        <v>82</v>
      </c>
      <c r="AY1371" s="203" t="s">
        <v>152</v>
      </c>
    </row>
    <row r="1372" spans="2:65" s="13" customFormat="1">
      <c r="B1372" s="208"/>
      <c r="D1372" s="196" t="s">
        <v>163</v>
      </c>
      <c r="E1372" s="209" t="s">
        <v>5</v>
      </c>
      <c r="F1372" s="210" t="s">
        <v>2230</v>
      </c>
      <c r="H1372" s="211">
        <v>4</v>
      </c>
      <c r="I1372" s="212"/>
      <c r="L1372" s="208"/>
      <c r="M1372" s="213"/>
      <c r="N1372" s="214"/>
      <c r="O1372" s="214"/>
      <c r="P1372" s="214"/>
      <c r="Q1372" s="214"/>
      <c r="R1372" s="214"/>
      <c r="S1372" s="214"/>
      <c r="T1372" s="215"/>
      <c r="AT1372" s="209" t="s">
        <v>163</v>
      </c>
      <c r="AU1372" s="209" t="s">
        <v>89</v>
      </c>
      <c r="AV1372" s="13" t="s">
        <v>89</v>
      </c>
      <c r="AW1372" s="13" t="s">
        <v>42</v>
      </c>
      <c r="AX1372" s="13" t="s">
        <v>82</v>
      </c>
      <c r="AY1372" s="209" t="s">
        <v>152</v>
      </c>
    </row>
    <row r="1373" spans="2:65" s="15" customFormat="1">
      <c r="B1373" s="224"/>
      <c r="D1373" s="225" t="s">
        <v>163</v>
      </c>
      <c r="E1373" s="226" t="s">
        <v>5</v>
      </c>
      <c r="F1373" s="227" t="s">
        <v>170</v>
      </c>
      <c r="H1373" s="228">
        <v>4</v>
      </c>
      <c r="I1373" s="229"/>
      <c r="L1373" s="224"/>
      <c r="M1373" s="230"/>
      <c r="N1373" s="231"/>
      <c r="O1373" s="231"/>
      <c r="P1373" s="231"/>
      <c r="Q1373" s="231"/>
      <c r="R1373" s="231"/>
      <c r="S1373" s="231"/>
      <c r="T1373" s="232"/>
      <c r="AT1373" s="233" t="s">
        <v>163</v>
      </c>
      <c r="AU1373" s="233" t="s">
        <v>89</v>
      </c>
      <c r="AV1373" s="15" t="s">
        <v>159</v>
      </c>
      <c r="AW1373" s="15" t="s">
        <v>42</v>
      </c>
      <c r="AX1373" s="15" t="s">
        <v>45</v>
      </c>
      <c r="AY1373" s="233" t="s">
        <v>152</v>
      </c>
    </row>
    <row r="1374" spans="2:65" s="1" customFormat="1" ht="31.5" customHeight="1">
      <c r="B1374" s="183"/>
      <c r="C1374" s="184" t="s">
        <v>1465</v>
      </c>
      <c r="D1374" s="184" t="s">
        <v>154</v>
      </c>
      <c r="E1374" s="185" t="s">
        <v>2231</v>
      </c>
      <c r="F1374" s="186" t="s">
        <v>2232</v>
      </c>
      <c r="G1374" s="187" t="s">
        <v>293</v>
      </c>
      <c r="H1374" s="188">
        <v>3</v>
      </c>
      <c r="I1374" s="189"/>
      <c r="J1374" s="190">
        <f>ROUND(I1374*H1374,2)</f>
        <v>0</v>
      </c>
      <c r="K1374" s="186" t="s">
        <v>158</v>
      </c>
      <c r="L1374" s="43"/>
      <c r="M1374" s="191" t="s">
        <v>5</v>
      </c>
      <c r="N1374" s="192" t="s">
        <v>53</v>
      </c>
      <c r="O1374" s="44"/>
      <c r="P1374" s="193">
        <f>O1374*H1374</f>
        <v>0</v>
      </c>
      <c r="Q1374" s="193">
        <v>0</v>
      </c>
      <c r="R1374" s="193">
        <f>Q1374*H1374</f>
        <v>0</v>
      </c>
      <c r="S1374" s="193">
        <v>0</v>
      </c>
      <c r="T1374" s="194">
        <f>S1374*H1374</f>
        <v>0</v>
      </c>
      <c r="AR1374" s="25" t="s">
        <v>259</v>
      </c>
      <c r="AT1374" s="25" t="s">
        <v>154</v>
      </c>
      <c r="AU1374" s="25" t="s">
        <v>89</v>
      </c>
      <c r="AY1374" s="25" t="s">
        <v>152</v>
      </c>
      <c r="BE1374" s="195">
        <f>IF(N1374="základní",J1374,0)</f>
        <v>0</v>
      </c>
      <c r="BF1374" s="195">
        <f>IF(N1374="snížená",J1374,0)</f>
        <v>0</v>
      </c>
      <c r="BG1374" s="195">
        <f>IF(N1374="zákl. přenesená",J1374,0)</f>
        <v>0</v>
      </c>
      <c r="BH1374" s="195">
        <f>IF(N1374="sníž. přenesená",J1374,0)</f>
        <v>0</v>
      </c>
      <c r="BI1374" s="195">
        <f>IF(N1374="nulová",J1374,0)</f>
        <v>0</v>
      </c>
      <c r="BJ1374" s="25" t="s">
        <v>45</v>
      </c>
      <c r="BK1374" s="195">
        <f>ROUND(I1374*H1374,2)</f>
        <v>0</v>
      </c>
      <c r="BL1374" s="25" t="s">
        <v>259</v>
      </c>
      <c r="BM1374" s="25" t="s">
        <v>2233</v>
      </c>
    </row>
    <row r="1375" spans="2:65" s="12" customFormat="1">
      <c r="B1375" s="200"/>
      <c r="D1375" s="196" t="s">
        <v>163</v>
      </c>
      <c r="E1375" s="201" t="s">
        <v>5</v>
      </c>
      <c r="F1375" s="202" t="s">
        <v>540</v>
      </c>
      <c r="H1375" s="203" t="s">
        <v>5</v>
      </c>
      <c r="I1375" s="204"/>
      <c r="L1375" s="200"/>
      <c r="M1375" s="205"/>
      <c r="N1375" s="206"/>
      <c r="O1375" s="206"/>
      <c r="P1375" s="206"/>
      <c r="Q1375" s="206"/>
      <c r="R1375" s="206"/>
      <c r="S1375" s="206"/>
      <c r="T1375" s="207"/>
      <c r="AT1375" s="203" t="s">
        <v>163</v>
      </c>
      <c r="AU1375" s="203" t="s">
        <v>89</v>
      </c>
      <c r="AV1375" s="12" t="s">
        <v>45</v>
      </c>
      <c r="AW1375" s="12" t="s">
        <v>42</v>
      </c>
      <c r="AX1375" s="12" t="s">
        <v>82</v>
      </c>
      <c r="AY1375" s="203" t="s">
        <v>152</v>
      </c>
    </row>
    <row r="1376" spans="2:65" s="12" customFormat="1">
      <c r="B1376" s="200"/>
      <c r="D1376" s="196" t="s">
        <v>163</v>
      </c>
      <c r="E1376" s="201" t="s">
        <v>5</v>
      </c>
      <c r="F1376" s="202" t="s">
        <v>2223</v>
      </c>
      <c r="H1376" s="203" t="s">
        <v>5</v>
      </c>
      <c r="I1376" s="204"/>
      <c r="L1376" s="200"/>
      <c r="M1376" s="205"/>
      <c r="N1376" s="206"/>
      <c r="O1376" s="206"/>
      <c r="P1376" s="206"/>
      <c r="Q1376" s="206"/>
      <c r="R1376" s="206"/>
      <c r="S1376" s="206"/>
      <c r="T1376" s="207"/>
      <c r="AT1376" s="203" t="s">
        <v>163</v>
      </c>
      <c r="AU1376" s="203" t="s">
        <v>89</v>
      </c>
      <c r="AV1376" s="12" t="s">
        <v>45</v>
      </c>
      <c r="AW1376" s="12" t="s">
        <v>42</v>
      </c>
      <c r="AX1376" s="12" t="s">
        <v>82</v>
      </c>
      <c r="AY1376" s="203" t="s">
        <v>152</v>
      </c>
    </row>
    <row r="1377" spans="2:65" s="13" customFormat="1">
      <c r="B1377" s="208"/>
      <c r="D1377" s="196" t="s">
        <v>163</v>
      </c>
      <c r="E1377" s="209" t="s">
        <v>5</v>
      </c>
      <c r="F1377" s="210" t="s">
        <v>2234</v>
      </c>
      <c r="H1377" s="211">
        <v>2</v>
      </c>
      <c r="I1377" s="212"/>
      <c r="L1377" s="208"/>
      <c r="M1377" s="213"/>
      <c r="N1377" s="214"/>
      <c r="O1377" s="214"/>
      <c r="P1377" s="214"/>
      <c r="Q1377" s="214"/>
      <c r="R1377" s="214"/>
      <c r="S1377" s="214"/>
      <c r="T1377" s="215"/>
      <c r="AT1377" s="209" t="s">
        <v>163</v>
      </c>
      <c r="AU1377" s="209" t="s">
        <v>89</v>
      </c>
      <c r="AV1377" s="13" t="s">
        <v>89</v>
      </c>
      <c r="AW1377" s="13" t="s">
        <v>42</v>
      </c>
      <c r="AX1377" s="13" t="s">
        <v>82</v>
      </c>
      <c r="AY1377" s="209" t="s">
        <v>152</v>
      </c>
    </row>
    <row r="1378" spans="2:65" s="12" customFormat="1">
      <c r="B1378" s="200"/>
      <c r="D1378" s="196" t="s">
        <v>163</v>
      </c>
      <c r="E1378" s="201" t="s">
        <v>5</v>
      </c>
      <c r="F1378" s="202" t="s">
        <v>2225</v>
      </c>
      <c r="H1378" s="203" t="s">
        <v>5</v>
      </c>
      <c r="I1378" s="204"/>
      <c r="L1378" s="200"/>
      <c r="M1378" s="205"/>
      <c r="N1378" s="206"/>
      <c r="O1378" s="206"/>
      <c r="P1378" s="206"/>
      <c r="Q1378" s="206"/>
      <c r="R1378" s="206"/>
      <c r="S1378" s="206"/>
      <c r="T1378" s="207"/>
      <c r="AT1378" s="203" t="s">
        <v>163</v>
      </c>
      <c r="AU1378" s="203" t="s">
        <v>89</v>
      </c>
      <c r="AV1378" s="12" t="s">
        <v>45</v>
      </c>
      <c r="AW1378" s="12" t="s">
        <v>42</v>
      </c>
      <c r="AX1378" s="12" t="s">
        <v>82</v>
      </c>
      <c r="AY1378" s="203" t="s">
        <v>152</v>
      </c>
    </row>
    <row r="1379" spans="2:65" s="13" customFormat="1">
      <c r="B1379" s="208"/>
      <c r="D1379" s="196" t="s">
        <v>163</v>
      </c>
      <c r="E1379" s="209" t="s">
        <v>5</v>
      </c>
      <c r="F1379" s="210" t="s">
        <v>297</v>
      </c>
      <c r="H1379" s="211">
        <v>1</v>
      </c>
      <c r="I1379" s="212"/>
      <c r="L1379" s="208"/>
      <c r="M1379" s="213"/>
      <c r="N1379" s="214"/>
      <c r="O1379" s="214"/>
      <c r="P1379" s="214"/>
      <c r="Q1379" s="214"/>
      <c r="R1379" s="214"/>
      <c r="S1379" s="214"/>
      <c r="T1379" s="215"/>
      <c r="AT1379" s="209" t="s">
        <v>163</v>
      </c>
      <c r="AU1379" s="209" t="s">
        <v>89</v>
      </c>
      <c r="AV1379" s="13" t="s">
        <v>89</v>
      </c>
      <c r="AW1379" s="13" t="s">
        <v>42</v>
      </c>
      <c r="AX1379" s="13" t="s">
        <v>82</v>
      </c>
      <c r="AY1379" s="209" t="s">
        <v>152</v>
      </c>
    </row>
    <row r="1380" spans="2:65" s="15" customFormat="1">
      <c r="B1380" s="224"/>
      <c r="D1380" s="225" t="s">
        <v>163</v>
      </c>
      <c r="E1380" s="226" t="s">
        <v>5</v>
      </c>
      <c r="F1380" s="227" t="s">
        <v>170</v>
      </c>
      <c r="H1380" s="228">
        <v>3</v>
      </c>
      <c r="I1380" s="229"/>
      <c r="L1380" s="224"/>
      <c r="M1380" s="230"/>
      <c r="N1380" s="231"/>
      <c r="O1380" s="231"/>
      <c r="P1380" s="231"/>
      <c r="Q1380" s="231"/>
      <c r="R1380" s="231"/>
      <c r="S1380" s="231"/>
      <c r="T1380" s="232"/>
      <c r="AT1380" s="233" t="s">
        <v>163</v>
      </c>
      <c r="AU1380" s="233" t="s">
        <v>89</v>
      </c>
      <c r="AV1380" s="15" t="s">
        <v>159</v>
      </c>
      <c r="AW1380" s="15" t="s">
        <v>42</v>
      </c>
      <c r="AX1380" s="15" t="s">
        <v>45</v>
      </c>
      <c r="AY1380" s="233" t="s">
        <v>152</v>
      </c>
    </row>
    <row r="1381" spans="2:65" s="1" customFormat="1" ht="22.5" customHeight="1">
      <c r="B1381" s="183"/>
      <c r="C1381" s="184" t="s">
        <v>1470</v>
      </c>
      <c r="D1381" s="184" t="s">
        <v>154</v>
      </c>
      <c r="E1381" s="185" t="s">
        <v>2235</v>
      </c>
      <c r="F1381" s="186" t="s">
        <v>2236</v>
      </c>
      <c r="G1381" s="187" t="s">
        <v>247</v>
      </c>
      <c r="H1381" s="188">
        <v>103.08</v>
      </c>
      <c r="I1381" s="189"/>
      <c r="J1381" s="190">
        <f>ROUND(I1381*H1381,2)</f>
        <v>0</v>
      </c>
      <c r="K1381" s="186" t="s">
        <v>158</v>
      </c>
      <c r="L1381" s="43"/>
      <c r="M1381" s="191" t="s">
        <v>5</v>
      </c>
      <c r="N1381" s="192" t="s">
        <v>53</v>
      </c>
      <c r="O1381" s="44"/>
      <c r="P1381" s="193">
        <f>O1381*H1381</f>
        <v>0</v>
      </c>
      <c r="Q1381" s="193">
        <v>0</v>
      </c>
      <c r="R1381" s="193">
        <f>Q1381*H1381</f>
        <v>0</v>
      </c>
      <c r="S1381" s="193">
        <v>1.7999999999999999E-2</v>
      </c>
      <c r="T1381" s="194">
        <f>S1381*H1381</f>
        <v>1.8554399999999998</v>
      </c>
      <c r="AR1381" s="25" t="s">
        <v>259</v>
      </c>
      <c r="AT1381" s="25" t="s">
        <v>154</v>
      </c>
      <c r="AU1381" s="25" t="s">
        <v>89</v>
      </c>
      <c r="AY1381" s="25" t="s">
        <v>152</v>
      </c>
      <c r="BE1381" s="195">
        <f>IF(N1381="základní",J1381,0)</f>
        <v>0</v>
      </c>
      <c r="BF1381" s="195">
        <f>IF(N1381="snížená",J1381,0)</f>
        <v>0</v>
      </c>
      <c r="BG1381" s="195">
        <f>IF(N1381="zákl. přenesená",J1381,0)</f>
        <v>0</v>
      </c>
      <c r="BH1381" s="195">
        <f>IF(N1381="sníž. přenesená",J1381,0)</f>
        <v>0</v>
      </c>
      <c r="BI1381" s="195">
        <f>IF(N1381="nulová",J1381,0)</f>
        <v>0</v>
      </c>
      <c r="BJ1381" s="25" t="s">
        <v>45</v>
      </c>
      <c r="BK1381" s="195">
        <f>ROUND(I1381*H1381,2)</f>
        <v>0</v>
      </c>
      <c r="BL1381" s="25" t="s">
        <v>259</v>
      </c>
      <c r="BM1381" s="25" t="s">
        <v>2237</v>
      </c>
    </row>
    <row r="1382" spans="2:65" s="12" customFormat="1">
      <c r="B1382" s="200"/>
      <c r="D1382" s="196" t="s">
        <v>163</v>
      </c>
      <c r="E1382" s="201" t="s">
        <v>5</v>
      </c>
      <c r="F1382" s="202" t="s">
        <v>478</v>
      </c>
      <c r="H1382" s="203" t="s">
        <v>5</v>
      </c>
      <c r="I1382" s="204"/>
      <c r="L1382" s="200"/>
      <c r="M1382" s="205"/>
      <c r="N1382" s="206"/>
      <c r="O1382" s="206"/>
      <c r="P1382" s="206"/>
      <c r="Q1382" s="206"/>
      <c r="R1382" s="206"/>
      <c r="S1382" s="206"/>
      <c r="T1382" s="207"/>
      <c r="AT1382" s="203" t="s">
        <v>163</v>
      </c>
      <c r="AU1382" s="203" t="s">
        <v>89</v>
      </c>
      <c r="AV1382" s="12" t="s">
        <v>45</v>
      </c>
      <c r="AW1382" s="12" t="s">
        <v>42</v>
      </c>
      <c r="AX1382" s="12" t="s">
        <v>82</v>
      </c>
      <c r="AY1382" s="203" t="s">
        <v>152</v>
      </c>
    </row>
    <row r="1383" spans="2:65" s="12" customFormat="1">
      <c r="B1383" s="200"/>
      <c r="D1383" s="196" t="s">
        <v>163</v>
      </c>
      <c r="E1383" s="201" t="s">
        <v>5</v>
      </c>
      <c r="F1383" s="202" t="s">
        <v>2238</v>
      </c>
      <c r="H1383" s="203" t="s">
        <v>5</v>
      </c>
      <c r="I1383" s="204"/>
      <c r="L1383" s="200"/>
      <c r="M1383" s="205"/>
      <c r="N1383" s="206"/>
      <c r="O1383" s="206"/>
      <c r="P1383" s="206"/>
      <c r="Q1383" s="206"/>
      <c r="R1383" s="206"/>
      <c r="S1383" s="206"/>
      <c r="T1383" s="207"/>
      <c r="AT1383" s="203" t="s">
        <v>163</v>
      </c>
      <c r="AU1383" s="203" t="s">
        <v>89</v>
      </c>
      <c r="AV1383" s="12" t="s">
        <v>45</v>
      </c>
      <c r="AW1383" s="12" t="s">
        <v>42</v>
      </c>
      <c r="AX1383" s="12" t="s">
        <v>82</v>
      </c>
      <c r="AY1383" s="203" t="s">
        <v>152</v>
      </c>
    </row>
    <row r="1384" spans="2:65" s="12" customFormat="1">
      <c r="B1384" s="200"/>
      <c r="D1384" s="196" t="s">
        <v>163</v>
      </c>
      <c r="E1384" s="201" t="s">
        <v>5</v>
      </c>
      <c r="F1384" s="202" t="s">
        <v>1575</v>
      </c>
      <c r="H1384" s="203" t="s">
        <v>5</v>
      </c>
      <c r="I1384" s="204"/>
      <c r="L1384" s="200"/>
      <c r="M1384" s="205"/>
      <c r="N1384" s="206"/>
      <c r="O1384" s="206"/>
      <c r="P1384" s="206"/>
      <c r="Q1384" s="206"/>
      <c r="R1384" s="206"/>
      <c r="S1384" s="206"/>
      <c r="T1384" s="207"/>
      <c r="AT1384" s="203" t="s">
        <v>163</v>
      </c>
      <c r="AU1384" s="203" t="s">
        <v>89</v>
      </c>
      <c r="AV1384" s="12" t="s">
        <v>45</v>
      </c>
      <c r="AW1384" s="12" t="s">
        <v>42</v>
      </c>
      <c r="AX1384" s="12" t="s">
        <v>82</v>
      </c>
      <c r="AY1384" s="203" t="s">
        <v>152</v>
      </c>
    </row>
    <row r="1385" spans="2:65" s="13" customFormat="1">
      <c r="B1385" s="208"/>
      <c r="D1385" s="196" t="s">
        <v>163</v>
      </c>
      <c r="E1385" s="209" t="s">
        <v>5</v>
      </c>
      <c r="F1385" s="210" t="s">
        <v>2239</v>
      </c>
      <c r="H1385" s="211">
        <v>21.12</v>
      </c>
      <c r="I1385" s="212"/>
      <c r="L1385" s="208"/>
      <c r="M1385" s="213"/>
      <c r="N1385" s="214"/>
      <c r="O1385" s="214"/>
      <c r="P1385" s="214"/>
      <c r="Q1385" s="214"/>
      <c r="R1385" s="214"/>
      <c r="S1385" s="214"/>
      <c r="T1385" s="215"/>
      <c r="AT1385" s="209" t="s">
        <v>163</v>
      </c>
      <c r="AU1385" s="209" t="s">
        <v>89</v>
      </c>
      <c r="AV1385" s="13" t="s">
        <v>89</v>
      </c>
      <c r="AW1385" s="13" t="s">
        <v>42</v>
      </c>
      <c r="AX1385" s="13" t="s">
        <v>82</v>
      </c>
      <c r="AY1385" s="209" t="s">
        <v>152</v>
      </c>
    </row>
    <row r="1386" spans="2:65" s="13" customFormat="1">
      <c r="B1386" s="208"/>
      <c r="D1386" s="196" t="s">
        <v>163</v>
      </c>
      <c r="E1386" s="209" t="s">
        <v>5</v>
      </c>
      <c r="F1386" s="210" t="s">
        <v>2193</v>
      </c>
      <c r="H1386" s="211">
        <v>14.4</v>
      </c>
      <c r="I1386" s="212"/>
      <c r="L1386" s="208"/>
      <c r="M1386" s="213"/>
      <c r="N1386" s="214"/>
      <c r="O1386" s="214"/>
      <c r="P1386" s="214"/>
      <c r="Q1386" s="214"/>
      <c r="R1386" s="214"/>
      <c r="S1386" s="214"/>
      <c r="T1386" s="215"/>
      <c r="AT1386" s="209" t="s">
        <v>163</v>
      </c>
      <c r="AU1386" s="209" t="s">
        <v>89</v>
      </c>
      <c r="AV1386" s="13" t="s">
        <v>89</v>
      </c>
      <c r="AW1386" s="13" t="s">
        <v>42</v>
      </c>
      <c r="AX1386" s="13" t="s">
        <v>82</v>
      </c>
      <c r="AY1386" s="209" t="s">
        <v>152</v>
      </c>
    </row>
    <row r="1387" spans="2:65" s="13" customFormat="1">
      <c r="B1387" s="208"/>
      <c r="D1387" s="196" t="s">
        <v>163</v>
      </c>
      <c r="E1387" s="209" t="s">
        <v>5</v>
      </c>
      <c r="F1387" s="210" t="s">
        <v>2240</v>
      </c>
      <c r="H1387" s="211">
        <v>7.92</v>
      </c>
      <c r="I1387" s="212"/>
      <c r="L1387" s="208"/>
      <c r="M1387" s="213"/>
      <c r="N1387" s="214"/>
      <c r="O1387" s="214"/>
      <c r="P1387" s="214"/>
      <c r="Q1387" s="214"/>
      <c r="R1387" s="214"/>
      <c r="S1387" s="214"/>
      <c r="T1387" s="215"/>
      <c r="AT1387" s="209" t="s">
        <v>163</v>
      </c>
      <c r="AU1387" s="209" t="s">
        <v>89</v>
      </c>
      <c r="AV1387" s="13" t="s">
        <v>89</v>
      </c>
      <c r="AW1387" s="13" t="s">
        <v>42</v>
      </c>
      <c r="AX1387" s="13" t="s">
        <v>82</v>
      </c>
      <c r="AY1387" s="209" t="s">
        <v>152</v>
      </c>
    </row>
    <row r="1388" spans="2:65" s="13" customFormat="1">
      <c r="B1388" s="208"/>
      <c r="D1388" s="196" t="s">
        <v>163</v>
      </c>
      <c r="E1388" s="209" t="s">
        <v>5</v>
      </c>
      <c r="F1388" s="210" t="s">
        <v>2192</v>
      </c>
      <c r="H1388" s="211">
        <v>10.8</v>
      </c>
      <c r="I1388" s="212"/>
      <c r="L1388" s="208"/>
      <c r="M1388" s="213"/>
      <c r="N1388" s="214"/>
      <c r="O1388" s="214"/>
      <c r="P1388" s="214"/>
      <c r="Q1388" s="214"/>
      <c r="R1388" s="214"/>
      <c r="S1388" s="214"/>
      <c r="T1388" s="215"/>
      <c r="AT1388" s="209" t="s">
        <v>163</v>
      </c>
      <c r="AU1388" s="209" t="s">
        <v>89</v>
      </c>
      <c r="AV1388" s="13" t="s">
        <v>89</v>
      </c>
      <c r="AW1388" s="13" t="s">
        <v>42</v>
      </c>
      <c r="AX1388" s="13" t="s">
        <v>82</v>
      </c>
      <c r="AY1388" s="209" t="s">
        <v>152</v>
      </c>
    </row>
    <row r="1389" spans="2:65" s="13" customFormat="1">
      <c r="B1389" s="208"/>
      <c r="D1389" s="196" t="s">
        <v>163</v>
      </c>
      <c r="E1389" s="209" t="s">
        <v>5</v>
      </c>
      <c r="F1389" s="210" t="s">
        <v>2241</v>
      </c>
      <c r="H1389" s="211">
        <v>11</v>
      </c>
      <c r="I1389" s="212"/>
      <c r="L1389" s="208"/>
      <c r="M1389" s="213"/>
      <c r="N1389" s="214"/>
      <c r="O1389" s="214"/>
      <c r="P1389" s="214"/>
      <c r="Q1389" s="214"/>
      <c r="R1389" s="214"/>
      <c r="S1389" s="214"/>
      <c r="T1389" s="215"/>
      <c r="AT1389" s="209" t="s">
        <v>163</v>
      </c>
      <c r="AU1389" s="209" t="s">
        <v>89</v>
      </c>
      <c r="AV1389" s="13" t="s">
        <v>89</v>
      </c>
      <c r="AW1389" s="13" t="s">
        <v>42</v>
      </c>
      <c r="AX1389" s="13" t="s">
        <v>82</v>
      </c>
      <c r="AY1389" s="209" t="s">
        <v>152</v>
      </c>
    </row>
    <row r="1390" spans="2:65" s="13" customFormat="1">
      <c r="B1390" s="208"/>
      <c r="D1390" s="196" t="s">
        <v>163</v>
      </c>
      <c r="E1390" s="209" t="s">
        <v>5</v>
      </c>
      <c r="F1390" s="210" t="s">
        <v>2242</v>
      </c>
      <c r="H1390" s="211">
        <v>24.64</v>
      </c>
      <c r="I1390" s="212"/>
      <c r="L1390" s="208"/>
      <c r="M1390" s="213"/>
      <c r="N1390" s="214"/>
      <c r="O1390" s="214"/>
      <c r="P1390" s="214"/>
      <c r="Q1390" s="214"/>
      <c r="R1390" s="214"/>
      <c r="S1390" s="214"/>
      <c r="T1390" s="215"/>
      <c r="AT1390" s="209" t="s">
        <v>163</v>
      </c>
      <c r="AU1390" s="209" t="s">
        <v>89</v>
      </c>
      <c r="AV1390" s="13" t="s">
        <v>89</v>
      </c>
      <c r="AW1390" s="13" t="s">
        <v>42</v>
      </c>
      <c r="AX1390" s="13" t="s">
        <v>82</v>
      </c>
      <c r="AY1390" s="209" t="s">
        <v>152</v>
      </c>
    </row>
    <row r="1391" spans="2:65" s="13" customFormat="1">
      <c r="B1391" s="208"/>
      <c r="D1391" s="196" t="s">
        <v>163</v>
      </c>
      <c r="E1391" s="209" t="s">
        <v>5</v>
      </c>
      <c r="F1391" s="210" t="s">
        <v>1802</v>
      </c>
      <c r="H1391" s="211">
        <v>7.92</v>
      </c>
      <c r="I1391" s="212"/>
      <c r="L1391" s="208"/>
      <c r="M1391" s="213"/>
      <c r="N1391" s="214"/>
      <c r="O1391" s="214"/>
      <c r="P1391" s="214"/>
      <c r="Q1391" s="214"/>
      <c r="R1391" s="214"/>
      <c r="S1391" s="214"/>
      <c r="T1391" s="215"/>
      <c r="AT1391" s="209" t="s">
        <v>163</v>
      </c>
      <c r="AU1391" s="209" t="s">
        <v>89</v>
      </c>
      <c r="AV1391" s="13" t="s">
        <v>89</v>
      </c>
      <c r="AW1391" s="13" t="s">
        <v>42</v>
      </c>
      <c r="AX1391" s="13" t="s">
        <v>82</v>
      </c>
      <c r="AY1391" s="209" t="s">
        <v>152</v>
      </c>
    </row>
    <row r="1392" spans="2:65" s="13" customFormat="1">
      <c r="B1392" s="208"/>
      <c r="D1392" s="196" t="s">
        <v>163</v>
      </c>
      <c r="E1392" s="209" t="s">
        <v>5</v>
      </c>
      <c r="F1392" s="210" t="s">
        <v>2243</v>
      </c>
      <c r="H1392" s="211">
        <v>5.28</v>
      </c>
      <c r="I1392" s="212"/>
      <c r="L1392" s="208"/>
      <c r="M1392" s="213"/>
      <c r="N1392" s="214"/>
      <c r="O1392" s="214"/>
      <c r="P1392" s="214"/>
      <c r="Q1392" s="214"/>
      <c r="R1392" s="214"/>
      <c r="S1392" s="214"/>
      <c r="T1392" s="215"/>
      <c r="AT1392" s="209" t="s">
        <v>163</v>
      </c>
      <c r="AU1392" s="209" t="s">
        <v>89</v>
      </c>
      <c r="AV1392" s="13" t="s">
        <v>89</v>
      </c>
      <c r="AW1392" s="13" t="s">
        <v>42</v>
      </c>
      <c r="AX1392" s="13" t="s">
        <v>82</v>
      </c>
      <c r="AY1392" s="209" t="s">
        <v>152</v>
      </c>
    </row>
    <row r="1393" spans="2:65" s="15" customFormat="1">
      <c r="B1393" s="224"/>
      <c r="D1393" s="225" t="s">
        <v>163</v>
      </c>
      <c r="E1393" s="226" t="s">
        <v>5</v>
      </c>
      <c r="F1393" s="227" t="s">
        <v>170</v>
      </c>
      <c r="H1393" s="228">
        <v>103.08</v>
      </c>
      <c r="I1393" s="229"/>
      <c r="L1393" s="224"/>
      <c r="M1393" s="230"/>
      <c r="N1393" s="231"/>
      <c r="O1393" s="231"/>
      <c r="P1393" s="231"/>
      <c r="Q1393" s="231"/>
      <c r="R1393" s="231"/>
      <c r="S1393" s="231"/>
      <c r="T1393" s="232"/>
      <c r="AT1393" s="233" t="s">
        <v>163</v>
      </c>
      <c r="AU1393" s="233" t="s">
        <v>89</v>
      </c>
      <c r="AV1393" s="15" t="s">
        <v>159</v>
      </c>
      <c r="AW1393" s="15" t="s">
        <v>42</v>
      </c>
      <c r="AX1393" s="15" t="s">
        <v>45</v>
      </c>
      <c r="AY1393" s="233" t="s">
        <v>152</v>
      </c>
    </row>
    <row r="1394" spans="2:65" s="1" customFormat="1" ht="31.5" customHeight="1">
      <c r="B1394" s="183"/>
      <c r="C1394" s="184" t="s">
        <v>1474</v>
      </c>
      <c r="D1394" s="184" t="s">
        <v>154</v>
      </c>
      <c r="E1394" s="185" t="s">
        <v>2244</v>
      </c>
      <c r="F1394" s="186" t="s">
        <v>2245</v>
      </c>
      <c r="G1394" s="187" t="s">
        <v>193</v>
      </c>
      <c r="H1394" s="188">
        <v>3.3639999999999999</v>
      </c>
      <c r="I1394" s="189"/>
      <c r="J1394" s="190">
        <f>ROUND(I1394*H1394,2)</f>
        <v>0</v>
      </c>
      <c r="K1394" s="186" t="s">
        <v>158</v>
      </c>
      <c r="L1394" s="43"/>
      <c r="M1394" s="191" t="s">
        <v>5</v>
      </c>
      <c r="N1394" s="192" t="s">
        <v>53</v>
      </c>
      <c r="O1394" s="44"/>
      <c r="P1394" s="193">
        <f>O1394*H1394</f>
        <v>0</v>
      </c>
      <c r="Q1394" s="193">
        <v>0</v>
      </c>
      <c r="R1394" s="193">
        <f>Q1394*H1394</f>
        <v>0</v>
      </c>
      <c r="S1394" s="193">
        <v>0</v>
      </c>
      <c r="T1394" s="194">
        <f>S1394*H1394</f>
        <v>0</v>
      </c>
      <c r="AR1394" s="25" t="s">
        <v>259</v>
      </c>
      <c r="AT1394" s="25" t="s">
        <v>154</v>
      </c>
      <c r="AU1394" s="25" t="s">
        <v>89</v>
      </c>
      <c r="AY1394" s="25" t="s">
        <v>152</v>
      </c>
      <c r="BE1394" s="195">
        <f>IF(N1394="základní",J1394,0)</f>
        <v>0</v>
      </c>
      <c r="BF1394" s="195">
        <f>IF(N1394="snížená",J1394,0)</f>
        <v>0</v>
      </c>
      <c r="BG1394" s="195">
        <f>IF(N1394="zákl. přenesená",J1394,0)</f>
        <v>0</v>
      </c>
      <c r="BH1394" s="195">
        <f>IF(N1394="sníž. přenesená",J1394,0)</f>
        <v>0</v>
      </c>
      <c r="BI1394" s="195">
        <f>IF(N1394="nulová",J1394,0)</f>
        <v>0</v>
      </c>
      <c r="BJ1394" s="25" t="s">
        <v>45</v>
      </c>
      <c r="BK1394" s="195">
        <f>ROUND(I1394*H1394,2)</f>
        <v>0</v>
      </c>
      <c r="BL1394" s="25" t="s">
        <v>259</v>
      </c>
      <c r="BM1394" s="25" t="s">
        <v>2246</v>
      </c>
    </row>
    <row r="1395" spans="2:65" s="1" customFormat="1" ht="121.5">
      <c r="B1395" s="43"/>
      <c r="D1395" s="225" t="s">
        <v>161</v>
      </c>
      <c r="F1395" s="236" t="s">
        <v>1359</v>
      </c>
      <c r="I1395" s="198"/>
      <c r="L1395" s="43"/>
      <c r="M1395" s="199"/>
      <c r="N1395" s="44"/>
      <c r="O1395" s="44"/>
      <c r="P1395" s="44"/>
      <c r="Q1395" s="44"/>
      <c r="R1395" s="44"/>
      <c r="S1395" s="44"/>
      <c r="T1395" s="72"/>
      <c r="AT1395" s="25" t="s">
        <v>161</v>
      </c>
      <c r="AU1395" s="25" t="s">
        <v>89</v>
      </c>
    </row>
    <row r="1396" spans="2:65" s="1" customFormat="1" ht="44.25" customHeight="1">
      <c r="B1396" s="183"/>
      <c r="C1396" s="184" t="s">
        <v>1478</v>
      </c>
      <c r="D1396" s="184" t="s">
        <v>154</v>
      </c>
      <c r="E1396" s="185" t="s">
        <v>1361</v>
      </c>
      <c r="F1396" s="186" t="s">
        <v>1362</v>
      </c>
      <c r="G1396" s="187" t="s">
        <v>193</v>
      </c>
      <c r="H1396" s="188">
        <v>3.3639999999999999</v>
      </c>
      <c r="I1396" s="189"/>
      <c r="J1396" s="190">
        <f>ROUND(I1396*H1396,2)</f>
        <v>0</v>
      </c>
      <c r="K1396" s="186" t="s">
        <v>158</v>
      </c>
      <c r="L1396" s="43"/>
      <c r="M1396" s="191" t="s">
        <v>5</v>
      </c>
      <c r="N1396" s="192" t="s">
        <v>53</v>
      </c>
      <c r="O1396" s="44"/>
      <c r="P1396" s="193">
        <f>O1396*H1396</f>
        <v>0</v>
      </c>
      <c r="Q1396" s="193">
        <v>0</v>
      </c>
      <c r="R1396" s="193">
        <f>Q1396*H1396</f>
        <v>0</v>
      </c>
      <c r="S1396" s="193">
        <v>0</v>
      </c>
      <c r="T1396" s="194">
        <f>S1396*H1396</f>
        <v>0</v>
      </c>
      <c r="AR1396" s="25" t="s">
        <v>259</v>
      </c>
      <c r="AT1396" s="25" t="s">
        <v>154</v>
      </c>
      <c r="AU1396" s="25" t="s">
        <v>89</v>
      </c>
      <c r="AY1396" s="25" t="s">
        <v>152</v>
      </c>
      <c r="BE1396" s="195">
        <f>IF(N1396="základní",J1396,0)</f>
        <v>0</v>
      </c>
      <c r="BF1396" s="195">
        <f>IF(N1396="snížená",J1396,0)</f>
        <v>0</v>
      </c>
      <c r="BG1396" s="195">
        <f>IF(N1396="zákl. přenesená",J1396,0)</f>
        <v>0</v>
      </c>
      <c r="BH1396" s="195">
        <f>IF(N1396="sníž. přenesená",J1396,0)</f>
        <v>0</v>
      </c>
      <c r="BI1396" s="195">
        <f>IF(N1396="nulová",J1396,0)</f>
        <v>0</v>
      </c>
      <c r="BJ1396" s="25" t="s">
        <v>45</v>
      </c>
      <c r="BK1396" s="195">
        <f>ROUND(I1396*H1396,2)</f>
        <v>0</v>
      </c>
      <c r="BL1396" s="25" t="s">
        <v>259</v>
      </c>
      <c r="BM1396" s="25" t="s">
        <v>2247</v>
      </c>
    </row>
    <row r="1397" spans="2:65" s="1" customFormat="1" ht="121.5">
      <c r="B1397" s="43"/>
      <c r="D1397" s="225" t="s">
        <v>161</v>
      </c>
      <c r="F1397" s="236" t="s">
        <v>1359</v>
      </c>
      <c r="I1397" s="198"/>
      <c r="L1397" s="43"/>
      <c r="M1397" s="199"/>
      <c r="N1397" s="44"/>
      <c r="O1397" s="44"/>
      <c r="P1397" s="44"/>
      <c r="Q1397" s="44"/>
      <c r="R1397" s="44"/>
      <c r="S1397" s="44"/>
      <c r="T1397" s="72"/>
      <c r="AT1397" s="25" t="s">
        <v>161</v>
      </c>
      <c r="AU1397" s="25" t="s">
        <v>89</v>
      </c>
    </row>
    <row r="1398" spans="2:65" s="1" customFormat="1" ht="44.25" customHeight="1">
      <c r="B1398" s="183"/>
      <c r="C1398" s="184" t="s">
        <v>1482</v>
      </c>
      <c r="D1398" s="184" t="s">
        <v>154</v>
      </c>
      <c r="E1398" s="185" t="s">
        <v>2248</v>
      </c>
      <c r="F1398" s="186" t="s">
        <v>2249</v>
      </c>
      <c r="G1398" s="187" t="s">
        <v>193</v>
      </c>
      <c r="H1398" s="188">
        <v>3.3639999999999999</v>
      </c>
      <c r="I1398" s="189"/>
      <c r="J1398" s="190">
        <f>ROUND(I1398*H1398,2)</f>
        <v>0</v>
      </c>
      <c r="K1398" s="186" t="s">
        <v>158</v>
      </c>
      <c r="L1398" s="43"/>
      <c r="M1398" s="191" t="s">
        <v>5</v>
      </c>
      <c r="N1398" s="192" t="s">
        <v>53</v>
      </c>
      <c r="O1398" s="44"/>
      <c r="P1398" s="193">
        <f>O1398*H1398</f>
        <v>0</v>
      </c>
      <c r="Q1398" s="193">
        <v>0</v>
      </c>
      <c r="R1398" s="193">
        <f>Q1398*H1398</f>
        <v>0</v>
      </c>
      <c r="S1398" s="193">
        <v>0</v>
      </c>
      <c r="T1398" s="194">
        <f>S1398*H1398</f>
        <v>0</v>
      </c>
      <c r="AR1398" s="25" t="s">
        <v>259</v>
      </c>
      <c r="AT1398" s="25" t="s">
        <v>154</v>
      </c>
      <c r="AU1398" s="25" t="s">
        <v>89</v>
      </c>
      <c r="AY1398" s="25" t="s">
        <v>152</v>
      </c>
      <c r="BE1398" s="195">
        <f>IF(N1398="základní",J1398,0)</f>
        <v>0</v>
      </c>
      <c r="BF1398" s="195">
        <f>IF(N1398="snížená",J1398,0)</f>
        <v>0</v>
      </c>
      <c r="BG1398" s="195">
        <f>IF(N1398="zákl. přenesená",J1398,0)</f>
        <v>0</v>
      </c>
      <c r="BH1398" s="195">
        <f>IF(N1398="sníž. přenesená",J1398,0)</f>
        <v>0</v>
      </c>
      <c r="BI1398" s="195">
        <f>IF(N1398="nulová",J1398,0)</f>
        <v>0</v>
      </c>
      <c r="BJ1398" s="25" t="s">
        <v>45</v>
      </c>
      <c r="BK1398" s="195">
        <f>ROUND(I1398*H1398,2)</f>
        <v>0</v>
      </c>
      <c r="BL1398" s="25" t="s">
        <v>259</v>
      </c>
      <c r="BM1398" s="25" t="s">
        <v>2250</v>
      </c>
    </row>
    <row r="1399" spans="2:65" s="1" customFormat="1" ht="121.5">
      <c r="B1399" s="43"/>
      <c r="D1399" s="196" t="s">
        <v>161</v>
      </c>
      <c r="F1399" s="197" t="s">
        <v>1359</v>
      </c>
      <c r="I1399" s="198"/>
      <c r="L1399" s="43"/>
      <c r="M1399" s="199"/>
      <c r="N1399" s="44"/>
      <c r="O1399" s="44"/>
      <c r="P1399" s="44"/>
      <c r="Q1399" s="44"/>
      <c r="R1399" s="44"/>
      <c r="S1399" s="44"/>
      <c r="T1399" s="72"/>
      <c r="AT1399" s="25" t="s">
        <v>161</v>
      </c>
      <c r="AU1399" s="25" t="s">
        <v>89</v>
      </c>
    </row>
    <row r="1400" spans="2:65" s="11" customFormat="1" ht="29.85" customHeight="1">
      <c r="B1400" s="169"/>
      <c r="D1400" s="180" t="s">
        <v>81</v>
      </c>
      <c r="E1400" s="181" t="s">
        <v>1364</v>
      </c>
      <c r="F1400" s="181" t="s">
        <v>1365</v>
      </c>
      <c r="I1400" s="172"/>
      <c r="J1400" s="182">
        <f>BK1400</f>
        <v>0</v>
      </c>
      <c r="L1400" s="169"/>
      <c r="M1400" s="174"/>
      <c r="N1400" s="175"/>
      <c r="O1400" s="175"/>
      <c r="P1400" s="176">
        <f>SUM(P1401:P1540)</f>
        <v>0</v>
      </c>
      <c r="Q1400" s="175"/>
      <c r="R1400" s="176">
        <f>SUM(R1401:R1540)</f>
        <v>97.139817500000007</v>
      </c>
      <c r="S1400" s="175"/>
      <c r="T1400" s="177">
        <f>SUM(T1401:T1540)</f>
        <v>72.151116999999999</v>
      </c>
      <c r="AR1400" s="170" t="s">
        <v>89</v>
      </c>
      <c r="AT1400" s="178" t="s">
        <v>81</v>
      </c>
      <c r="AU1400" s="178" t="s">
        <v>45</v>
      </c>
      <c r="AY1400" s="170" t="s">
        <v>152</v>
      </c>
      <c r="BK1400" s="179">
        <f>SUM(BK1401:BK1540)</f>
        <v>0</v>
      </c>
    </row>
    <row r="1401" spans="2:65" s="1" customFormat="1" ht="22.5" customHeight="1">
      <c r="B1401" s="183"/>
      <c r="C1401" s="184" t="s">
        <v>1486</v>
      </c>
      <c r="D1401" s="184" t="s">
        <v>154</v>
      </c>
      <c r="E1401" s="185" t="s">
        <v>1367</v>
      </c>
      <c r="F1401" s="186" t="s">
        <v>1368</v>
      </c>
      <c r="G1401" s="187" t="s">
        <v>201</v>
      </c>
      <c r="H1401" s="188">
        <v>100.4</v>
      </c>
      <c r="I1401" s="189"/>
      <c r="J1401" s="190">
        <f>ROUND(I1401*H1401,2)</f>
        <v>0</v>
      </c>
      <c r="K1401" s="186" t="s">
        <v>158</v>
      </c>
      <c r="L1401" s="43"/>
      <c r="M1401" s="191" t="s">
        <v>5</v>
      </c>
      <c r="N1401" s="192" t="s">
        <v>53</v>
      </c>
      <c r="O1401" s="44"/>
      <c r="P1401" s="193">
        <f>O1401*H1401</f>
        <v>0</v>
      </c>
      <c r="Q1401" s="193">
        <v>0</v>
      </c>
      <c r="R1401" s="193">
        <f>Q1401*H1401</f>
        <v>0</v>
      </c>
      <c r="S1401" s="193">
        <v>9.4999999999999998E-3</v>
      </c>
      <c r="T1401" s="194">
        <f>S1401*H1401</f>
        <v>0.95379999999999998</v>
      </c>
      <c r="AR1401" s="25" t="s">
        <v>259</v>
      </c>
      <c r="AT1401" s="25" t="s">
        <v>154</v>
      </c>
      <c r="AU1401" s="25" t="s">
        <v>89</v>
      </c>
      <c r="AY1401" s="25" t="s">
        <v>152</v>
      </c>
      <c r="BE1401" s="195">
        <f>IF(N1401="základní",J1401,0)</f>
        <v>0</v>
      </c>
      <c r="BF1401" s="195">
        <f>IF(N1401="snížená",J1401,0)</f>
        <v>0</v>
      </c>
      <c r="BG1401" s="195">
        <f>IF(N1401="zákl. přenesená",J1401,0)</f>
        <v>0</v>
      </c>
      <c r="BH1401" s="195">
        <f>IF(N1401="sníž. přenesená",J1401,0)</f>
        <v>0</v>
      </c>
      <c r="BI1401" s="195">
        <f>IF(N1401="nulová",J1401,0)</f>
        <v>0</v>
      </c>
      <c r="BJ1401" s="25" t="s">
        <v>45</v>
      </c>
      <c r="BK1401" s="195">
        <f>ROUND(I1401*H1401,2)</f>
        <v>0</v>
      </c>
      <c r="BL1401" s="25" t="s">
        <v>259</v>
      </c>
      <c r="BM1401" s="25" t="s">
        <v>2251</v>
      </c>
    </row>
    <row r="1402" spans="2:65" s="12" customFormat="1">
      <c r="B1402" s="200"/>
      <c r="D1402" s="196" t="s">
        <v>163</v>
      </c>
      <c r="E1402" s="201" t="s">
        <v>5</v>
      </c>
      <c r="F1402" s="202" t="s">
        <v>1614</v>
      </c>
      <c r="H1402" s="203" t="s">
        <v>5</v>
      </c>
      <c r="I1402" s="204"/>
      <c r="L1402" s="200"/>
      <c r="M1402" s="205"/>
      <c r="N1402" s="206"/>
      <c r="O1402" s="206"/>
      <c r="P1402" s="206"/>
      <c r="Q1402" s="206"/>
      <c r="R1402" s="206"/>
      <c r="S1402" s="206"/>
      <c r="T1402" s="207"/>
      <c r="AT1402" s="203" t="s">
        <v>163</v>
      </c>
      <c r="AU1402" s="203" t="s">
        <v>89</v>
      </c>
      <c r="AV1402" s="12" t="s">
        <v>45</v>
      </c>
      <c r="AW1402" s="12" t="s">
        <v>42</v>
      </c>
      <c r="AX1402" s="12" t="s">
        <v>82</v>
      </c>
      <c r="AY1402" s="203" t="s">
        <v>152</v>
      </c>
    </row>
    <row r="1403" spans="2:65" s="13" customFormat="1">
      <c r="B1403" s="208"/>
      <c r="D1403" s="196" t="s">
        <v>163</v>
      </c>
      <c r="E1403" s="209" t="s">
        <v>5</v>
      </c>
      <c r="F1403" s="210" t="s">
        <v>1929</v>
      </c>
      <c r="H1403" s="211">
        <v>79.599999999999994</v>
      </c>
      <c r="I1403" s="212"/>
      <c r="L1403" s="208"/>
      <c r="M1403" s="213"/>
      <c r="N1403" s="214"/>
      <c r="O1403" s="214"/>
      <c r="P1403" s="214"/>
      <c r="Q1403" s="214"/>
      <c r="R1403" s="214"/>
      <c r="S1403" s="214"/>
      <c r="T1403" s="215"/>
      <c r="AT1403" s="209" t="s">
        <v>163</v>
      </c>
      <c r="AU1403" s="209" t="s">
        <v>89</v>
      </c>
      <c r="AV1403" s="13" t="s">
        <v>89</v>
      </c>
      <c r="AW1403" s="13" t="s">
        <v>42</v>
      </c>
      <c r="AX1403" s="13" t="s">
        <v>82</v>
      </c>
      <c r="AY1403" s="209" t="s">
        <v>152</v>
      </c>
    </row>
    <row r="1404" spans="2:65" s="12" customFormat="1">
      <c r="B1404" s="200"/>
      <c r="D1404" s="196" t="s">
        <v>163</v>
      </c>
      <c r="E1404" s="201" t="s">
        <v>5</v>
      </c>
      <c r="F1404" s="202" t="s">
        <v>1944</v>
      </c>
      <c r="H1404" s="203" t="s">
        <v>5</v>
      </c>
      <c r="I1404" s="204"/>
      <c r="L1404" s="200"/>
      <c r="M1404" s="205"/>
      <c r="N1404" s="206"/>
      <c r="O1404" s="206"/>
      <c r="P1404" s="206"/>
      <c r="Q1404" s="206"/>
      <c r="R1404" s="206"/>
      <c r="S1404" s="206"/>
      <c r="T1404" s="207"/>
      <c r="AT1404" s="203" t="s">
        <v>163</v>
      </c>
      <c r="AU1404" s="203" t="s">
        <v>89</v>
      </c>
      <c r="AV1404" s="12" t="s">
        <v>45</v>
      </c>
      <c r="AW1404" s="12" t="s">
        <v>42</v>
      </c>
      <c r="AX1404" s="12" t="s">
        <v>82</v>
      </c>
      <c r="AY1404" s="203" t="s">
        <v>152</v>
      </c>
    </row>
    <row r="1405" spans="2:65" s="13" customFormat="1">
      <c r="B1405" s="208"/>
      <c r="D1405" s="196" t="s">
        <v>163</v>
      </c>
      <c r="E1405" s="209" t="s">
        <v>5</v>
      </c>
      <c r="F1405" s="210" t="s">
        <v>2252</v>
      </c>
      <c r="H1405" s="211">
        <v>20.8</v>
      </c>
      <c r="I1405" s="212"/>
      <c r="L1405" s="208"/>
      <c r="M1405" s="213"/>
      <c r="N1405" s="214"/>
      <c r="O1405" s="214"/>
      <c r="P1405" s="214"/>
      <c r="Q1405" s="214"/>
      <c r="R1405" s="214"/>
      <c r="S1405" s="214"/>
      <c r="T1405" s="215"/>
      <c r="AT1405" s="209" t="s">
        <v>163</v>
      </c>
      <c r="AU1405" s="209" t="s">
        <v>89</v>
      </c>
      <c r="AV1405" s="13" t="s">
        <v>89</v>
      </c>
      <c r="AW1405" s="13" t="s">
        <v>42</v>
      </c>
      <c r="AX1405" s="13" t="s">
        <v>82</v>
      </c>
      <c r="AY1405" s="209" t="s">
        <v>152</v>
      </c>
    </row>
    <row r="1406" spans="2:65" s="15" customFormat="1">
      <c r="B1406" s="224"/>
      <c r="D1406" s="225" t="s">
        <v>163</v>
      </c>
      <c r="E1406" s="226" t="s">
        <v>5</v>
      </c>
      <c r="F1406" s="227" t="s">
        <v>170</v>
      </c>
      <c r="H1406" s="228">
        <v>100.4</v>
      </c>
      <c r="I1406" s="229"/>
      <c r="L1406" s="224"/>
      <c r="M1406" s="230"/>
      <c r="N1406" s="231"/>
      <c r="O1406" s="231"/>
      <c r="P1406" s="231"/>
      <c r="Q1406" s="231"/>
      <c r="R1406" s="231"/>
      <c r="S1406" s="231"/>
      <c r="T1406" s="232"/>
      <c r="AT1406" s="233" t="s">
        <v>163</v>
      </c>
      <c r="AU1406" s="233" t="s">
        <v>89</v>
      </c>
      <c r="AV1406" s="15" t="s">
        <v>159</v>
      </c>
      <c r="AW1406" s="15" t="s">
        <v>42</v>
      </c>
      <c r="AX1406" s="15" t="s">
        <v>45</v>
      </c>
      <c r="AY1406" s="233" t="s">
        <v>152</v>
      </c>
    </row>
    <row r="1407" spans="2:65" s="1" customFormat="1" ht="22.5" customHeight="1">
      <c r="B1407" s="183"/>
      <c r="C1407" s="184" t="s">
        <v>1490</v>
      </c>
      <c r="D1407" s="184" t="s">
        <v>154</v>
      </c>
      <c r="E1407" s="185" t="s">
        <v>1372</v>
      </c>
      <c r="F1407" s="186" t="s">
        <v>1373</v>
      </c>
      <c r="G1407" s="187" t="s">
        <v>201</v>
      </c>
      <c r="H1407" s="188">
        <v>100.4</v>
      </c>
      <c r="I1407" s="189"/>
      <c r="J1407" s="190">
        <f>ROUND(I1407*H1407,2)</f>
        <v>0</v>
      </c>
      <c r="K1407" s="186" t="s">
        <v>158</v>
      </c>
      <c r="L1407" s="43"/>
      <c r="M1407" s="191" t="s">
        <v>5</v>
      </c>
      <c r="N1407" s="192" t="s">
        <v>53</v>
      </c>
      <c r="O1407" s="44"/>
      <c r="P1407" s="193">
        <f>O1407*H1407</f>
        <v>0</v>
      </c>
      <c r="Q1407" s="193">
        <v>0</v>
      </c>
      <c r="R1407" s="193">
        <f>Q1407*H1407</f>
        <v>0</v>
      </c>
      <c r="S1407" s="193">
        <v>5.3600000000000002E-3</v>
      </c>
      <c r="T1407" s="194">
        <f>S1407*H1407</f>
        <v>0.53814400000000007</v>
      </c>
      <c r="AR1407" s="25" t="s">
        <v>259</v>
      </c>
      <c r="AT1407" s="25" t="s">
        <v>154</v>
      </c>
      <c r="AU1407" s="25" t="s">
        <v>89</v>
      </c>
      <c r="AY1407" s="25" t="s">
        <v>152</v>
      </c>
      <c r="BE1407" s="195">
        <f>IF(N1407="základní",J1407,0)</f>
        <v>0</v>
      </c>
      <c r="BF1407" s="195">
        <f>IF(N1407="snížená",J1407,0)</f>
        <v>0</v>
      </c>
      <c r="BG1407" s="195">
        <f>IF(N1407="zákl. přenesená",J1407,0)</f>
        <v>0</v>
      </c>
      <c r="BH1407" s="195">
        <f>IF(N1407="sníž. přenesená",J1407,0)</f>
        <v>0</v>
      </c>
      <c r="BI1407" s="195">
        <f>IF(N1407="nulová",J1407,0)</f>
        <v>0</v>
      </c>
      <c r="BJ1407" s="25" t="s">
        <v>45</v>
      </c>
      <c r="BK1407" s="195">
        <f>ROUND(I1407*H1407,2)</f>
        <v>0</v>
      </c>
      <c r="BL1407" s="25" t="s">
        <v>259</v>
      </c>
      <c r="BM1407" s="25" t="s">
        <v>2253</v>
      </c>
    </row>
    <row r="1408" spans="2:65" s="12" customFormat="1">
      <c r="B1408" s="200"/>
      <c r="D1408" s="196" t="s">
        <v>163</v>
      </c>
      <c r="E1408" s="201" t="s">
        <v>5</v>
      </c>
      <c r="F1408" s="202" t="s">
        <v>1614</v>
      </c>
      <c r="H1408" s="203" t="s">
        <v>5</v>
      </c>
      <c r="I1408" s="204"/>
      <c r="L1408" s="200"/>
      <c r="M1408" s="205"/>
      <c r="N1408" s="206"/>
      <c r="O1408" s="206"/>
      <c r="P1408" s="206"/>
      <c r="Q1408" s="206"/>
      <c r="R1408" s="206"/>
      <c r="S1408" s="206"/>
      <c r="T1408" s="207"/>
      <c r="AT1408" s="203" t="s">
        <v>163</v>
      </c>
      <c r="AU1408" s="203" t="s">
        <v>89</v>
      </c>
      <c r="AV1408" s="12" t="s">
        <v>45</v>
      </c>
      <c r="AW1408" s="12" t="s">
        <v>42</v>
      </c>
      <c r="AX1408" s="12" t="s">
        <v>82</v>
      </c>
      <c r="AY1408" s="203" t="s">
        <v>152</v>
      </c>
    </row>
    <row r="1409" spans="2:65" s="13" customFormat="1">
      <c r="B1409" s="208"/>
      <c r="D1409" s="196" t="s">
        <v>163</v>
      </c>
      <c r="E1409" s="209" t="s">
        <v>5</v>
      </c>
      <c r="F1409" s="210" t="s">
        <v>1929</v>
      </c>
      <c r="H1409" s="211">
        <v>79.599999999999994</v>
      </c>
      <c r="I1409" s="212"/>
      <c r="L1409" s="208"/>
      <c r="M1409" s="213"/>
      <c r="N1409" s="214"/>
      <c r="O1409" s="214"/>
      <c r="P1409" s="214"/>
      <c r="Q1409" s="214"/>
      <c r="R1409" s="214"/>
      <c r="S1409" s="214"/>
      <c r="T1409" s="215"/>
      <c r="AT1409" s="209" t="s">
        <v>163</v>
      </c>
      <c r="AU1409" s="209" t="s">
        <v>89</v>
      </c>
      <c r="AV1409" s="13" t="s">
        <v>89</v>
      </c>
      <c r="AW1409" s="13" t="s">
        <v>42</v>
      </c>
      <c r="AX1409" s="13" t="s">
        <v>82</v>
      </c>
      <c r="AY1409" s="209" t="s">
        <v>152</v>
      </c>
    </row>
    <row r="1410" spans="2:65" s="12" customFormat="1">
      <c r="B1410" s="200"/>
      <c r="D1410" s="196" t="s">
        <v>163</v>
      </c>
      <c r="E1410" s="201" t="s">
        <v>5</v>
      </c>
      <c r="F1410" s="202" t="s">
        <v>1944</v>
      </c>
      <c r="H1410" s="203" t="s">
        <v>5</v>
      </c>
      <c r="I1410" s="204"/>
      <c r="L1410" s="200"/>
      <c r="M1410" s="205"/>
      <c r="N1410" s="206"/>
      <c r="O1410" s="206"/>
      <c r="P1410" s="206"/>
      <c r="Q1410" s="206"/>
      <c r="R1410" s="206"/>
      <c r="S1410" s="206"/>
      <c r="T1410" s="207"/>
      <c r="AT1410" s="203" t="s">
        <v>163</v>
      </c>
      <c r="AU1410" s="203" t="s">
        <v>89</v>
      </c>
      <c r="AV1410" s="12" t="s">
        <v>45</v>
      </c>
      <c r="AW1410" s="12" t="s">
        <v>42</v>
      </c>
      <c r="AX1410" s="12" t="s">
        <v>82</v>
      </c>
      <c r="AY1410" s="203" t="s">
        <v>152</v>
      </c>
    </row>
    <row r="1411" spans="2:65" s="13" customFormat="1">
      <c r="B1411" s="208"/>
      <c r="D1411" s="196" t="s">
        <v>163</v>
      </c>
      <c r="E1411" s="209" t="s">
        <v>5</v>
      </c>
      <c r="F1411" s="210" t="s">
        <v>2252</v>
      </c>
      <c r="H1411" s="211">
        <v>20.8</v>
      </c>
      <c r="I1411" s="212"/>
      <c r="L1411" s="208"/>
      <c r="M1411" s="213"/>
      <c r="N1411" s="214"/>
      <c r="O1411" s="214"/>
      <c r="P1411" s="214"/>
      <c r="Q1411" s="214"/>
      <c r="R1411" s="214"/>
      <c r="S1411" s="214"/>
      <c r="T1411" s="215"/>
      <c r="AT1411" s="209" t="s">
        <v>163</v>
      </c>
      <c r="AU1411" s="209" t="s">
        <v>89</v>
      </c>
      <c r="AV1411" s="13" t="s">
        <v>89</v>
      </c>
      <c r="AW1411" s="13" t="s">
        <v>42</v>
      </c>
      <c r="AX1411" s="13" t="s">
        <v>82</v>
      </c>
      <c r="AY1411" s="209" t="s">
        <v>152</v>
      </c>
    </row>
    <row r="1412" spans="2:65" s="15" customFormat="1">
      <c r="B1412" s="224"/>
      <c r="D1412" s="225" t="s">
        <v>163</v>
      </c>
      <c r="E1412" s="226" t="s">
        <v>5</v>
      </c>
      <c r="F1412" s="227" t="s">
        <v>170</v>
      </c>
      <c r="H1412" s="228">
        <v>100.4</v>
      </c>
      <c r="I1412" s="229"/>
      <c r="L1412" s="224"/>
      <c r="M1412" s="230"/>
      <c r="N1412" s="231"/>
      <c r="O1412" s="231"/>
      <c r="P1412" s="231"/>
      <c r="Q1412" s="231"/>
      <c r="R1412" s="231"/>
      <c r="S1412" s="231"/>
      <c r="T1412" s="232"/>
      <c r="AT1412" s="233" t="s">
        <v>163</v>
      </c>
      <c r="AU1412" s="233" t="s">
        <v>89</v>
      </c>
      <c r="AV1412" s="15" t="s">
        <v>159</v>
      </c>
      <c r="AW1412" s="15" t="s">
        <v>42</v>
      </c>
      <c r="AX1412" s="15" t="s">
        <v>45</v>
      </c>
      <c r="AY1412" s="233" t="s">
        <v>152</v>
      </c>
    </row>
    <row r="1413" spans="2:65" s="1" customFormat="1" ht="22.5" customHeight="1">
      <c r="B1413" s="183"/>
      <c r="C1413" s="184" t="s">
        <v>1494</v>
      </c>
      <c r="D1413" s="184" t="s">
        <v>154</v>
      </c>
      <c r="E1413" s="185" t="s">
        <v>2254</v>
      </c>
      <c r="F1413" s="186" t="s">
        <v>2255</v>
      </c>
      <c r="G1413" s="187" t="s">
        <v>201</v>
      </c>
      <c r="H1413" s="188">
        <v>177.6</v>
      </c>
      <c r="I1413" s="189"/>
      <c r="J1413" s="190">
        <f>ROUND(I1413*H1413,2)</f>
        <v>0</v>
      </c>
      <c r="K1413" s="186" t="s">
        <v>158</v>
      </c>
      <c r="L1413" s="43"/>
      <c r="M1413" s="191" t="s">
        <v>5</v>
      </c>
      <c r="N1413" s="192" t="s">
        <v>53</v>
      </c>
      <c r="O1413" s="44"/>
      <c r="P1413" s="193">
        <f>O1413*H1413</f>
        <v>0</v>
      </c>
      <c r="Q1413" s="193">
        <v>0</v>
      </c>
      <c r="R1413" s="193">
        <f>Q1413*H1413</f>
        <v>0</v>
      </c>
      <c r="S1413" s="193">
        <v>3.2499999999999999E-3</v>
      </c>
      <c r="T1413" s="194">
        <f>S1413*H1413</f>
        <v>0.57719999999999994</v>
      </c>
      <c r="AR1413" s="25" t="s">
        <v>259</v>
      </c>
      <c r="AT1413" s="25" t="s">
        <v>154</v>
      </c>
      <c r="AU1413" s="25" t="s">
        <v>89</v>
      </c>
      <c r="AY1413" s="25" t="s">
        <v>152</v>
      </c>
      <c r="BE1413" s="195">
        <f>IF(N1413="základní",J1413,0)</f>
        <v>0</v>
      </c>
      <c r="BF1413" s="195">
        <f>IF(N1413="snížená",J1413,0)</f>
        <v>0</v>
      </c>
      <c r="BG1413" s="195">
        <f>IF(N1413="zákl. přenesená",J1413,0)</f>
        <v>0</v>
      </c>
      <c r="BH1413" s="195">
        <f>IF(N1413="sníž. přenesená",J1413,0)</f>
        <v>0</v>
      </c>
      <c r="BI1413" s="195">
        <f>IF(N1413="nulová",J1413,0)</f>
        <v>0</v>
      </c>
      <c r="BJ1413" s="25" t="s">
        <v>45</v>
      </c>
      <c r="BK1413" s="195">
        <f>ROUND(I1413*H1413,2)</f>
        <v>0</v>
      </c>
      <c r="BL1413" s="25" t="s">
        <v>259</v>
      </c>
      <c r="BM1413" s="25" t="s">
        <v>2256</v>
      </c>
    </row>
    <row r="1414" spans="2:65" s="12" customFormat="1">
      <c r="B1414" s="200"/>
      <c r="D1414" s="196" t="s">
        <v>163</v>
      </c>
      <c r="E1414" s="201" t="s">
        <v>5</v>
      </c>
      <c r="F1414" s="202" t="s">
        <v>540</v>
      </c>
      <c r="H1414" s="203" t="s">
        <v>5</v>
      </c>
      <c r="I1414" s="204"/>
      <c r="L1414" s="200"/>
      <c r="M1414" s="205"/>
      <c r="N1414" s="206"/>
      <c r="O1414" s="206"/>
      <c r="P1414" s="206"/>
      <c r="Q1414" s="206"/>
      <c r="R1414" s="206"/>
      <c r="S1414" s="206"/>
      <c r="T1414" s="207"/>
      <c r="AT1414" s="203" t="s">
        <v>163</v>
      </c>
      <c r="AU1414" s="203" t="s">
        <v>89</v>
      </c>
      <c r="AV1414" s="12" t="s">
        <v>45</v>
      </c>
      <c r="AW1414" s="12" t="s">
        <v>42</v>
      </c>
      <c r="AX1414" s="12" t="s">
        <v>82</v>
      </c>
      <c r="AY1414" s="203" t="s">
        <v>152</v>
      </c>
    </row>
    <row r="1415" spans="2:65" s="13" customFormat="1" ht="40.5">
      <c r="B1415" s="208"/>
      <c r="D1415" s="196" t="s">
        <v>163</v>
      </c>
      <c r="E1415" s="209" t="s">
        <v>5</v>
      </c>
      <c r="F1415" s="210" t="s">
        <v>2257</v>
      </c>
      <c r="H1415" s="211">
        <v>27.7</v>
      </c>
      <c r="I1415" s="212"/>
      <c r="L1415" s="208"/>
      <c r="M1415" s="213"/>
      <c r="N1415" s="214"/>
      <c r="O1415" s="214"/>
      <c r="P1415" s="214"/>
      <c r="Q1415" s="214"/>
      <c r="R1415" s="214"/>
      <c r="S1415" s="214"/>
      <c r="T1415" s="215"/>
      <c r="AT1415" s="209" t="s">
        <v>163</v>
      </c>
      <c r="AU1415" s="209" t="s">
        <v>89</v>
      </c>
      <c r="AV1415" s="13" t="s">
        <v>89</v>
      </c>
      <c r="AW1415" s="13" t="s">
        <v>42</v>
      </c>
      <c r="AX1415" s="13" t="s">
        <v>82</v>
      </c>
      <c r="AY1415" s="209" t="s">
        <v>152</v>
      </c>
    </row>
    <row r="1416" spans="2:65" s="13" customFormat="1">
      <c r="B1416" s="208"/>
      <c r="D1416" s="196" t="s">
        <v>163</v>
      </c>
      <c r="E1416" s="209" t="s">
        <v>5</v>
      </c>
      <c r="F1416" s="210" t="s">
        <v>2258</v>
      </c>
      <c r="H1416" s="211">
        <v>14.9</v>
      </c>
      <c r="I1416" s="212"/>
      <c r="L1416" s="208"/>
      <c r="M1416" s="213"/>
      <c r="N1416" s="214"/>
      <c r="O1416" s="214"/>
      <c r="P1416" s="214"/>
      <c r="Q1416" s="214"/>
      <c r="R1416" s="214"/>
      <c r="S1416" s="214"/>
      <c r="T1416" s="215"/>
      <c r="AT1416" s="209" t="s">
        <v>163</v>
      </c>
      <c r="AU1416" s="209" t="s">
        <v>89</v>
      </c>
      <c r="AV1416" s="13" t="s">
        <v>89</v>
      </c>
      <c r="AW1416" s="13" t="s">
        <v>42</v>
      </c>
      <c r="AX1416" s="13" t="s">
        <v>82</v>
      </c>
      <c r="AY1416" s="209" t="s">
        <v>152</v>
      </c>
    </row>
    <row r="1417" spans="2:65" s="13" customFormat="1">
      <c r="B1417" s="208"/>
      <c r="D1417" s="196" t="s">
        <v>163</v>
      </c>
      <c r="E1417" s="209" t="s">
        <v>5</v>
      </c>
      <c r="F1417" s="210" t="s">
        <v>2259</v>
      </c>
      <c r="H1417" s="211">
        <v>21.8</v>
      </c>
      <c r="I1417" s="212"/>
      <c r="L1417" s="208"/>
      <c r="M1417" s="213"/>
      <c r="N1417" s="214"/>
      <c r="O1417" s="214"/>
      <c r="P1417" s="214"/>
      <c r="Q1417" s="214"/>
      <c r="R1417" s="214"/>
      <c r="S1417" s="214"/>
      <c r="T1417" s="215"/>
      <c r="AT1417" s="209" t="s">
        <v>163</v>
      </c>
      <c r="AU1417" s="209" t="s">
        <v>89</v>
      </c>
      <c r="AV1417" s="13" t="s">
        <v>89</v>
      </c>
      <c r="AW1417" s="13" t="s">
        <v>42</v>
      </c>
      <c r="AX1417" s="13" t="s">
        <v>82</v>
      </c>
      <c r="AY1417" s="209" t="s">
        <v>152</v>
      </c>
    </row>
    <row r="1418" spans="2:65" s="13" customFormat="1">
      <c r="B1418" s="208"/>
      <c r="D1418" s="196" t="s">
        <v>163</v>
      </c>
      <c r="E1418" s="209" t="s">
        <v>5</v>
      </c>
      <c r="F1418" s="210" t="s">
        <v>2260</v>
      </c>
      <c r="H1418" s="211">
        <v>27.7</v>
      </c>
      <c r="I1418" s="212"/>
      <c r="L1418" s="208"/>
      <c r="M1418" s="213"/>
      <c r="N1418" s="214"/>
      <c r="O1418" s="214"/>
      <c r="P1418" s="214"/>
      <c r="Q1418" s="214"/>
      <c r="R1418" s="214"/>
      <c r="S1418" s="214"/>
      <c r="T1418" s="215"/>
      <c r="AT1418" s="209" t="s">
        <v>163</v>
      </c>
      <c r="AU1418" s="209" t="s">
        <v>89</v>
      </c>
      <c r="AV1418" s="13" t="s">
        <v>89</v>
      </c>
      <c r="AW1418" s="13" t="s">
        <v>42</v>
      </c>
      <c r="AX1418" s="13" t="s">
        <v>82</v>
      </c>
      <c r="AY1418" s="209" t="s">
        <v>152</v>
      </c>
    </row>
    <row r="1419" spans="2:65" s="13" customFormat="1">
      <c r="B1419" s="208"/>
      <c r="D1419" s="196" t="s">
        <v>163</v>
      </c>
      <c r="E1419" s="209" t="s">
        <v>5</v>
      </c>
      <c r="F1419" s="210" t="s">
        <v>2261</v>
      </c>
      <c r="H1419" s="211">
        <v>28.5</v>
      </c>
      <c r="I1419" s="212"/>
      <c r="L1419" s="208"/>
      <c r="M1419" s="213"/>
      <c r="N1419" s="214"/>
      <c r="O1419" s="214"/>
      <c r="P1419" s="214"/>
      <c r="Q1419" s="214"/>
      <c r="R1419" s="214"/>
      <c r="S1419" s="214"/>
      <c r="T1419" s="215"/>
      <c r="AT1419" s="209" t="s">
        <v>163</v>
      </c>
      <c r="AU1419" s="209" t="s">
        <v>89</v>
      </c>
      <c r="AV1419" s="13" t="s">
        <v>89</v>
      </c>
      <c r="AW1419" s="13" t="s">
        <v>42</v>
      </c>
      <c r="AX1419" s="13" t="s">
        <v>82</v>
      </c>
      <c r="AY1419" s="209" t="s">
        <v>152</v>
      </c>
    </row>
    <row r="1420" spans="2:65" s="13" customFormat="1">
      <c r="B1420" s="208"/>
      <c r="D1420" s="196" t="s">
        <v>163</v>
      </c>
      <c r="E1420" s="209" t="s">
        <v>5</v>
      </c>
      <c r="F1420" s="210" t="s">
        <v>2262</v>
      </c>
      <c r="H1420" s="211">
        <v>28.5</v>
      </c>
      <c r="I1420" s="212"/>
      <c r="L1420" s="208"/>
      <c r="M1420" s="213"/>
      <c r="N1420" s="214"/>
      <c r="O1420" s="214"/>
      <c r="P1420" s="214"/>
      <c r="Q1420" s="214"/>
      <c r="R1420" s="214"/>
      <c r="S1420" s="214"/>
      <c r="T1420" s="215"/>
      <c r="AT1420" s="209" t="s">
        <v>163</v>
      </c>
      <c r="AU1420" s="209" t="s">
        <v>89</v>
      </c>
      <c r="AV1420" s="13" t="s">
        <v>89</v>
      </c>
      <c r="AW1420" s="13" t="s">
        <v>42</v>
      </c>
      <c r="AX1420" s="13" t="s">
        <v>82</v>
      </c>
      <c r="AY1420" s="209" t="s">
        <v>152</v>
      </c>
    </row>
    <row r="1421" spans="2:65" s="13" customFormat="1">
      <c r="B1421" s="208"/>
      <c r="D1421" s="196" t="s">
        <v>163</v>
      </c>
      <c r="E1421" s="209" t="s">
        <v>5</v>
      </c>
      <c r="F1421" s="210" t="s">
        <v>2263</v>
      </c>
      <c r="H1421" s="211">
        <v>28.5</v>
      </c>
      <c r="I1421" s="212"/>
      <c r="L1421" s="208"/>
      <c r="M1421" s="213"/>
      <c r="N1421" s="214"/>
      <c r="O1421" s="214"/>
      <c r="P1421" s="214"/>
      <c r="Q1421" s="214"/>
      <c r="R1421" s="214"/>
      <c r="S1421" s="214"/>
      <c r="T1421" s="215"/>
      <c r="AT1421" s="209" t="s">
        <v>163</v>
      </c>
      <c r="AU1421" s="209" t="s">
        <v>89</v>
      </c>
      <c r="AV1421" s="13" t="s">
        <v>89</v>
      </c>
      <c r="AW1421" s="13" t="s">
        <v>42</v>
      </c>
      <c r="AX1421" s="13" t="s">
        <v>82</v>
      </c>
      <c r="AY1421" s="209" t="s">
        <v>152</v>
      </c>
    </row>
    <row r="1422" spans="2:65" s="15" customFormat="1">
      <c r="B1422" s="224"/>
      <c r="D1422" s="225" t="s">
        <v>163</v>
      </c>
      <c r="E1422" s="226" t="s">
        <v>5</v>
      </c>
      <c r="F1422" s="227" t="s">
        <v>170</v>
      </c>
      <c r="H1422" s="228">
        <v>177.6</v>
      </c>
      <c r="I1422" s="229"/>
      <c r="L1422" s="224"/>
      <c r="M1422" s="230"/>
      <c r="N1422" s="231"/>
      <c r="O1422" s="231"/>
      <c r="P1422" s="231"/>
      <c r="Q1422" s="231"/>
      <c r="R1422" s="231"/>
      <c r="S1422" s="231"/>
      <c r="T1422" s="232"/>
      <c r="AT1422" s="233" t="s">
        <v>163</v>
      </c>
      <c r="AU1422" s="233" t="s">
        <v>89</v>
      </c>
      <c r="AV1422" s="15" t="s">
        <v>159</v>
      </c>
      <c r="AW1422" s="15" t="s">
        <v>42</v>
      </c>
      <c r="AX1422" s="15" t="s">
        <v>45</v>
      </c>
      <c r="AY1422" s="233" t="s">
        <v>152</v>
      </c>
    </row>
    <row r="1423" spans="2:65" s="1" customFormat="1" ht="22.5" customHeight="1">
      <c r="B1423" s="183"/>
      <c r="C1423" s="184" t="s">
        <v>1498</v>
      </c>
      <c r="D1423" s="184" t="s">
        <v>154</v>
      </c>
      <c r="E1423" s="185" t="s">
        <v>1404</v>
      </c>
      <c r="F1423" s="186" t="s">
        <v>1405</v>
      </c>
      <c r="G1423" s="187" t="s">
        <v>247</v>
      </c>
      <c r="H1423" s="188">
        <v>2574.65</v>
      </c>
      <c r="I1423" s="189"/>
      <c r="J1423" s="190">
        <f>ROUND(I1423*H1423,2)</f>
        <v>0</v>
      </c>
      <c r="K1423" s="186" t="s">
        <v>158</v>
      </c>
      <c r="L1423" s="43"/>
      <c r="M1423" s="191" t="s">
        <v>5</v>
      </c>
      <c r="N1423" s="192" t="s">
        <v>53</v>
      </c>
      <c r="O1423" s="44"/>
      <c r="P1423" s="193">
        <f>O1423*H1423</f>
        <v>0</v>
      </c>
      <c r="Q1423" s="193">
        <v>0</v>
      </c>
      <c r="R1423" s="193">
        <f>Q1423*H1423</f>
        <v>0</v>
      </c>
      <c r="S1423" s="193">
        <v>2.7220000000000001E-2</v>
      </c>
      <c r="T1423" s="194">
        <f>S1423*H1423</f>
        <v>70.081973000000005</v>
      </c>
      <c r="AR1423" s="25" t="s">
        <v>259</v>
      </c>
      <c r="AT1423" s="25" t="s">
        <v>154</v>
      </c>
      <c r="AU1423" s="25" t="s">
        <v>89</v>
      </c>
      <c r="AY1423" s="25" t="s">
        <v>152</v>
      </c>
      <c r="BE1423" s="195">
        <f>IF(N1423="základní",J1423,0)</f>
        <v>0</v>
      </c>
      <c r="BF1423" s="195">
        <f>IF(N1423="snížená",J1423,0)</f>
        <v>0</v>
      </c>
      <c r="BG1423" s="195">
        <f>IF(N1423="zákl. přenesená",J1423,0)</f>
        <v>0</v>
      </c>
      <c r="BH1423" s="195">
        <f>IF(N1423="sníž. přenesená",J1423,0)</f>
        <v>0</v>
      </c>
      <c r="BI1423" s="195">
        <f>IF(N1423="nulová",J1423,0)</f>
        <v>0</v>
      </c>
      <c r="BJ1423" s="25" t="s">
        <v>45</v>
      </c>
      <c r="BK1423" s="195">
        <f>ROUND(I1423*H1423,2)</f>
        <v>0</v>
      </c>
      <c r="BL1423" s="25" t="s">
        <v>259</v>
      </c>
      <c r="BM1423" s="25" t="s">
        <v>2264</v>
      </c>
    </row>
    <row r="1424" spans="2:65" s="12" customFormat="1">
      <c r="B1424" s="200"/>
      <c r="D1424" s="196" t="s">
        <v>163</v>
      </c>
      <c r="E1424" s="201" t="s">
        <v>5</v>
      </c>
      <c r="F1424" s="202" t="s">
        <v>540</v>
      </c>
      <c r="H1424" s="203" t="s">
        <v>5</v>
      </c>
      <c r="I1424" s="204"/>
      <c r="L1424" s="200"/>
      <c r="M1424" s="205"/>
      <c r="N1424" s="206"/>
      <c r="O1424" s="206"/>
      <c r="P1424" s="206"/>
      <c r="Q1424" s="206"/>
      <c r="R1424" s="206"/>
      <c r="S1424" s="206"/>
      <c r="T1424" s="207"/>
      <c r="AT1424" s="203" t="s">
        <v>163</v>
      </c>
      <c r="AU1424" s="203" t="s">
        <v>89</v>
      </c>
      <c r="AV1424" s="12" t="s">
        <v>45</v>
      </c>
      <c r="AW1424" s="12" t="s">
        <v>42</v>
      </c>
      <c r="AX1424" s="12" t="s">
        <v>82</v>
      </c>
      <c r="AY1424" s="203" t="s">
        <v>152</v>
      </c>
    </row>
    <row r="1425" spans="2:51" s="13" customFormat="1">
      <c r="B1425" s="208"/>
      <c r="D1425" s="196" t="s">
        <v>163</v>
      </c>
      <c r="E1425" s="209" t="s">
        <v>5</v>
      </c>
      <c r="F1425" s="210" t="s">
        <v>1774</v>
      </c>
      <c r="H1425" s="211">
        <v>66.88</v>
      </c>
      <c r="I1425" s="212"/>
      <c r="L1425" s="208"/>
      <c r="M1425" s="213"/>
      <c r="N1425" s="214"/>
      <c r="O1425" s="214"/>
      <c r="P1425" s="214"/>
      <c r="Q1425" s="214"/>
      <c r="R1425" s="214"/>
      <c r="S1425" s="214"/>
      <c r="T1425" s="215"/>
      <c r="AT1425" s="209" t="s">
        <v>163</v>
      </c>
      <c r="AU1425" s="209" t="s">
        <v>89</v>
      </c>
      <c r="AV1425" s="13" t="s">
        <v>89</v>
      </c>
      <c r="AW1425" s="13" t="s">
        <v>42</v>
      </c>
      <c r="AX1425" s="13" t="s">
        <v>82</v>
      </c>
      <c r="AY1425" s="209" t="s">
        <v>152</v>
      </c>
    </row>
    <row r="1426" spans="2:51" s="13" customFormat="1">
      <c r="B1426" s="208"/>
      <c r="D1426" s="196" t="s">
        <v>163</v>
      </c>
      <c r="E1426" s="209" t="s">
        <v>5</v>
      </c>
      <c r="F1426" s="210" t="s">
        <v>1775</v>
      </c>
      <c r="H1426" s="211">
        <v>11.88</v>
      </c>
      <c r="I1426" s="212"/>
      <c r="L1426" s="208"/>
      <c r="M1426" s="213"/>
      <c r="N1426" s="214"/>
      <c r="O1426" s="214"/>
      <c r="P1426" s="214"/>
      <c r="Q1426" s="214"/>
      <c r="R1426" s="214"/>
      <c r="S1426" s="214"/>
      <c r="T1426" s="215"/>
      <c r="AT1426" s="209" t="s">
        <v>163</v>
      </c>
      <c r="AU1426" s="209" t="s">
        <v>89</v>
      </c>
      <c r="AV1426" s="13" t="s">
        <v>89</v>
      </c>
      <c r="AW1426" s="13" t="s">
        <v>42</v>
      </c>
      <c r="AX1426" s="13" t="s">
        <v>82</v>
      </c>
      <c r="AY1426" s="209" t="s">
        <v>152</v>
      </c>
    </row>
    <row r="1427" spans="2:51" s="13" customFormat="1">
      <c r="B1427" s="208"/>
      <c r="D1427" s="196" t="s">
        <v>163</v>
      </c>
      <c r="E1427" s="209" t="s">
        <v>5</v>
      </c>
      <c r="F1427" s="210" t="s">
        <v>1776</v>
      </c>
      <c r="H1427" s="211">
        <v>7.9</v>
      </c>
      <c r="I1427" s="212"/>
      <c r="L1427" s="208"/>
      <c r="M1427" s="213"/>
      <c r="N1427" s="214"/>
      <c r="O1427" s="214"/>
      <c r="P1427" s="214"/>
      <c r="Q1427" s="214"/>
      <c r="R1427" s="214"/>
      <c r="S1427" s="214"/>
      <c r="T1427" s="215"/>
      <c r="AT1427" s="209" t="s">
        <v>163</v>
      </c>
      <c r="AU1427" s="209" t="s">
        <v>89</v>
      </c>
      <c r="AV1427" s="13" t="s">
        <v>89</v>
      </c>
      <c r="AW1427" s="13" t="s">
        <v>42</v>
      </c>
      <c r="AX1427" s="13" t="s">
        <v>82</v>
      </c>
      <c r="AY1427" s="209" t="s">
        <v>152</v>
      </c>
    </row>
    <row r="1428" spans="2:51" s="13" customFormat="1">
      <c r="B1428" s="208"/>
      <c r="D1428" s="196" t="s">
        <v>163</v>
      </c>
      <c r="E1428" s="209" t="s">
        <v>5</v>
      </c>
      <c r="F1428" s="210" t="s">
        <v>1777</v>
      </c>
      <c r="H1428" s="211">
        <v>7.9</v>
      </c>
      <c r="I1428" s="212"/>
      <c r="L1428" s="208"/>
      <c r="M1428" s="213"/>
      <c r="N1428" s="214"/>
      <c r="O1428" s="214"/>
      <c r="P1428" s="214"/>
      <c r="Q1428" s="214"/>
      <c r="R1428" s="214"/>
      <c r="S1428" s="214"/>
      <c r="T1428" s="215"/>
      <c r="AT1428" s="209" t="s">
        <v>163</v>
      </c>
      <c r="AU1428" s="209" t="s">
        <v>89</v>
      </c>
      <c r="AV1428" s="13" t="s">
        <v>89</v>
      </c>
      <c r="AW1428" s="13" t="s">
        <v>42</v>
      </c>
      <c r="AX1428" s="13" t="s">
        <v>82</v>
      </c>
      <c r="AY1428" s="209" t="s">
        <v>152</v>
      </c>
    </row>
    <row r="1429" spans="2:51" s="13" customFormat="1">
      <c r="B1429" s="208"/>
      <c r="D1429" s="196" t="s">
        <v>163</v>
      </c>
      <c r="E1429" s="209" t="s">
        <v>5</v>
      </c>
      <c r="F1429" s="210" t="s">
        <v>1778</v>
      </c>
      <c r="H1429" s="211">
        <v>12</v>
      </c>
      <c r="I1429" s="212"/>
      <c r="L1429" s="208"/>
      <c r="M1429" s="213"/>
      <c r="N1429" s="214"/>
      <c r="O1429" s="214"/>
      <c r="P1429" s="214"/>
      <c r="Q1429" s="214"/>
      <c r="R1429" s="214"/>
      <c r="S1429" s="214"/>
      <c r="T1429" s="215"/>
      <c r="AT1429" s="209" t="s">
        <v>163</v>
      </c>
      <c r="AU1429" s="209" t="s">
        <v>89</v>
      </c>
      <c r="AV1429" s="13" t="s">
        <v>89</v>
      </c>
      <c r="AW1429" s="13" t="s">
        <v>42</v>
      </c>
      <c r="AX1429" s="13" t="s">
        <v>82</v>
      </c>
      <c r="AY1429" s="209" t="s">
        <v>152</v>
      </c>
    </row>
    <row r="1430" spans="2:51" s="13" customFormat="1">
      <c r="B1430" s="208"/>
      <c r="D1430" s="196" t="s">
        <v>163</v>
      </c>
      <c r="E1430" s="209" t="s">
        <v>5</v>
      </c>
      <c r="F1430" s="210" t="s">
        <v>1779</v>
      </c>
      <c r="H1430" s="211">
        <v>12</v>
      </c>
      <c r="I1430" s="212"/>
      <c r="L1430" s="208"/>
      <c r="M1430" s="213"/>
      <c r="N1430" s="214"/>
      <c r="O1430" s="214"/>
      <c r="P1430" s="214"/>
      <c r="Q1430" s="214"/>
      <c r="R1430" s="214"/>
      <c r="S1430" s="214"/>
      <c r="T1430" s="215"/>
      <c r="AT1430" s="209" t="s">
        <v>163</v>
      </c>
      <c r="AU1430" s="209" t="s">
        <v>89</v>
      </c>
      <c r="AV1430" s="13" t="s">
        <v>89</v>
      </c>
      <c r="AW1430" s="13" t="s">
        <v>42</v>
      </c>
      <c r="AX1430" s="13" t="s">
        <v>82</v>
      </c>
      <c r="AY1430" s="209" t="s">
        <v>152</v>
      </c>
    </row>
    <row r="1431" spans="2:51" s="13" customFormat="1">
      <c r="B1431" s="208"/>
      <c r="D1431" s="196" t="s">
        <v>163</v>
      </c>
      <c r="E1431" s="209" t="s">
        <v>5</v>
      </c>
      <c r="F1431" s="210" t="s">
        <v>1780</v>
      </c>
      <c r="H1431" s="211">
        <v>7.9</v>
      </c>
      <c r="I1431" s="212"/>
      <c r="L1431" s="208"/>
      <c r="M1431" s="213"/>
      <c r="N1431" s="214"/>
      <c r="O1431" s="214"/>
      <c r="P1431" s="214"/>
      <c r="Q1431" s="214"/>
      <c r="R1431" s="214"/>
      <c r="S1431" s="214"/>
      <c r="T1431" s="215"/>
      <c r="AT1431" s="209" t="s">
        <v>163</v>
      </c>
      <c r="AU1431" s="209" t="s">
        <v>89</v>
      </c>
      <c r="AV1431" s="13" t="s">
        <v>89</v>
      </c>
      <c r="AW1431" s="13" t="s">
        <v>42</v>
      </c>
      <c r="AX1431" s="13" t="s">
        <v>82</v>
      </c>
      <c r="AY1431" s="209" t="s">
        <v>152</v>
      </c>
    </row>
    <row r="1432" spans="2:51" s="13" customFormat="1">
      <c r="B1432" s="208"/>
      <c r="D1432" s="196" t="s">
        <v>163</v>
      </c>
      <c r="E1432" s="209" t="s">
        <v>5</v>
      </c>
      <c r="F1432" s="210" t="s">
        <v>1781</v>
      </c>
      <c r="H1432" s="211">
        <v>7.9</v>
      </c>
      <c r="I1432" s="212"/>
      <c r="L1432" s="208"/>
      <c r="M1432" s="213"/>
      <c r="N1432" s="214"/>
      <c r="O1432" s="214"/>
      <c r="P1432" s="214"/>
      <c r="Q1432" s="214"/>
      <c r="R1432" s="214"/>
      <c r="S1432" s="214"/>
      <c r="T1432" s="215"/>
      <c r="AT1432" s="209" t="s">
        <v>163</v>
      </c>
      <c r="AU1432" s="209" t="s">
        <v>89</v>
      </c>
      <c r="AV1432" s="13" t="s">
        <v>89</v>
      </c>
      <c r="AW1432" s="13" t="s">
        <v>42</v>
      </c>
      <c r="AX1432" s="13" t="s">
        <v>82</v>
      </c>
      <c r="AY1432" s="209" t="s">
        <v>152</v>
      </c>
    </row>
    <row r="1433" spans="2:51" s="13" customFormat="1">
      <c r="B1433" s="208"/>
      <c r="D1433" s="196" t="s">
        <v>163</v>
      </c>
      <c r="E1433" s="209" t="s">
        <v>5</v>
      </c>
      <c r="F1433" s="210" t="s">
        <v>1782</v>
      </c>
      <c r="H1433" s="211">
        <v>12.64</v>
      </c>
      <c r="I1433" s="212"/>
      <c r="L1433" s="208"/>
      <c r="M1433" s="213"/>
      <c r="N1433" s="214"/>
      <c r="O1433" s="214"/>
      <c r="P1433" s="214"/>
      <c r="Q1433" s="214"/>
      <c r="R1433" s="214"/>
      <c r="S1433" s="214"/>
      <c r="T1433" s="215"/>
      <c r="AT1433" s="209" t="s">
        <v>163</v>
      </c>
      <c r="AU1433" s="209" t="s">
        <v>89</v>
      </c>
      <c r="AV1433" s="13" t="s">
        <v>89</v>
      </c>
      <c r="AW1433" s="13" t="s">
        <v>42</v>
      </c>
      <c r="AX1433" s="13" t="s">
        <v>82</v>
      </c>
      <c r="AY1433" s="209" t="s">
        <v>152</v>
      </c>
    </row>
    <row r="1434" spans="2:51" s="13" customFormat="1">
      <c r="B1434" s="208"/>
      <c r="D1434" s="196" t="s">
        <v>163</v>
      </c>
      <c r="E1434" s="209" t="s">
        <v>5</v>
      </c>
      <c r="F1434" s="210" t="s">
        <v>1783</v>
      </c>
      <c r="H1434" s="211">
        <v>8.39</v>
      </c>
      <c r="I1434" s="212"/>
      <c r="L1434" s="208"/>
      <c r="M1434" s="213"/>
      <c r="N1434" s="214"/>
      <c r="O1434" s="214"/>
      <c r="P1434" s="214"/>
      <c r="Q1434" s="214"/>
      <c r="R1434" s="214"/>
      <c r="S1434" s="214"/>
      <c r="T1434" s="215"/>
      <c r="AT1434" s="209" t="s">
        <v>163</v>
      </c>
      <c r="AU1434" s="209" t="s">
        <v>89</v>
      </c>
      <c r="AV1434" s="13" t="s">
        <v>89</v>
      </c>
      <c r="AW1434" s="13" t="s">
        <v>42</v>
      </c>
      <c r="AX1434" s="13" t="s">
        <v>82</v>
      </c>
      <c r="AY1434" s="209" t="s">
        <v>152</v>
      </c>
    </row>
    <row r="1435" spans="2:51" s="13" customFormat="1">
      <c r="B1435" s="208"/>
      <c r="D1435" s="196" t="s">
        <v>163</v>
      </c>
      <c r="E1435" s="209" t="s">
        <v>5</v>
      </c>
      <c r="F1435" s="210" t="s">
        <v>1784</v>
      </c>
      <c r="H1435" s="211">
        <v>8.3800000000000008</v>
      </c>
      <c r="I1435" s="212"/>
      <c r="L1435" s="208"/>
      <c r="M1435" s="213"/>
      <c r="N1435" s="214"/>
      <c r="O1435" s="214"/>
      <c r="P1435" s="214"/>
      <c r="Q1435" s="214"/>
      <c r="R1435" s="214"/>
      <c r="S1435" s="214"/>
      <c r="T1435" s="215"/>
      <c r="AT1435" s="209" t="s">
        <v>163</v>
      </c>
      <c r="AU1435" s="209" t="s">
        <v>89</v>
      </c>
      <c r="AV1435" s="13" t="s">
        <v>89</v>
      </c>
      <c r="AW1435" s="13" t="s">
        <v>42</v>
      </c>
      <c r="AX1435" s="13" t="s">
        <v>82</v>
      </c>
      <c r="AY1435" s="209" t="s">
        <v>152</v>
      </c>
    </row>
    <row r="1436" spans="2:51" s="13" customFormat="1">
      <c r="B1436" s="208"/>
      <c r="D1436" s="196" t="s">
        <v>163</v>
      </c>
      <c r="E1436" s="209" t="s">
        <v>5</v>
      </c>
      <c r="F1436" s="210" t="s">
        <v>1785</v>
      </c>
      <c r="H1436" s="211">
        <v>2.0699999999999998</v>
      </c>
      <c r="I1436" s="212"/>
      <c r="L1436" s="208"/>
      <c r="M1436" s="213"/>
      <c r="N1436" s="214"/>
      <c r="O1436" s="214"/>
      <c r="P1436" s="214"/>
      <c r="Q1436" s="214"/>
      <c r="R1436" s="214"/>
      <c r="S1436" s="214"/>
      <c r="T1436" s="215"/>
      <c r="AT1436" s="209" t="s">
        <v>163</v>
      </c>
      <c r="AU1436" s="209" t="s">
        <v>89</v>
      </c>
      <c r="AV1436" s="13" t="s">
        <v>89</v>
      </c>
      <c r="AW1436" s="13" t="s">
        <v>42</v>
      </c>
      <c r="AX1436" s="13" t="s">
        <v>82</v>
      </c>
      <c r="AY1436" s="209" t="s">
        <v>152</v>
      </c>
    </row>
    <row r="1437" spans="2:51" s="13" customFormat="1">
      <c r="B1437" s="208"/>
      <c r="D1437" s="196" t="s">
        <v>163</v>
      </c>
      <c r="E1437" s="209" t="s">
        <v>5</v>
      </c>
      <c r="F1437" s="210" t="s">
        <v>1786</v>
      </c>
      <c r="H1437" s="211">
        <v>4.32</v>
      </c>
      <c r="I1437" s="212"/>
      <c r="L1437" s="208"/>
      <c r="M1437" s="213"/>
      <c r="N1437" s="214"/>
      <c r="O1437" s="214"/>
      <c r="P1437" s="214"/>
      <c r="Q1437" s="214"/>
      <c r="R1437" s="214"/>
      <c r="S1437" s="214"/>
      <c r="T1437" s="215"/>
      <c r="AT1437" s="209" t="s">
        <v>163</v>
      </c>
      <c r="AU1437" s="209" t="s">
        <v>89</v>
      </c>
      <c r="AV1437" s="13" t="s">
        <v>89</v>
      </c>
      <c r="AW1437" s="13" t="s">
        <v>42</v>
      </c>
      <c r="AX1437" s="13" t="s">
        <v>82</v>
      </c>
      <c r="AY1437" s="209" t="s">
        <v>152</v>
      </c>
    </row>
    <row r="1438" spans="2:51" s="13" customFormat="1">
      <c r="B1438" s="208"/>
      <c r="D1438" s="196" t="s">
        <v>163</v>
      </c>
      <c r="E1438" s="209" t="s">
        <v>5</v>
      </c>
      <c r="F1438" s="210" t="s">
        <v>1787</v>
      </c>
      <c r="H1438" s="211">
        <v>5.03</v>
      </c>
      <c r="I1438" s="212"/>
      <c r="L1438" s="208"/>
      <c r="M1438" s="213"/>
      <c r="N1438" s="214"/>
      <c r="O1438" s="214"/>
      <c r="P1438" s="214"/>
      <c r="Q1438" s="214"/>
      <c r="R1438" s="214"/>
      <c r="S1438" s="214"/>
      <c r="T1438" s="215"/>
      <c r="AT1438" s="209" t="s">
        <v>163</v>
      </c>
      <c r="AU1438" s="209" t="s">
        <v>89</v>
      </c>
      <c r="AV1438" s="13" t="s">
        <v>89</v>
      </c>
      <c r="AW1438" s="13" t="s">
        <v>42</v>
      </c>
      <c r="AX1438" s="13" t="s">
        <v>82</v>
      </c>
      <c r="AY1438" s="209" t="s">
        <v>152</v>
      </c>
    </row>
    <row r="1439" spans="2:51" s="13" customFormat="1">
      <c r="B1439" s="208"/>
      <c r="D1439" s="196" t="s">
        <v>163</v>
      </c>
      <c r="E1439" s="209" t="s">
        <v>5</v>
      </c>
      <c r="F1439" s="210" t="s">
        <v>1788</v>
      </c>
      <c r="H1439" s="211">
        <v>5.03</v>
      </c>
      <c r="I1439" s="212"/>
      <c r="L1439" s="208"/>
      <c r="M1439" s="213"/>
      <c r="N1439" s="214"/>
      <c r="O1439" s="214"/>
      <c r="P1439" s="214"/>
      <c r="Q1439" s="214"/>
      <c r="R1439" s="214"/>
      <c r="S1439" s="214"/>
      <c r="T1439" s="215"/>
      <c r="AT1439" s="209" t="s">
        <v>163</v>
      </c>
      <c r="AU1439" s="209" t="s">
        <v>89</v>
      </c>
      <c r="AV1439" s="13" t="s">
        <v>89</v>
      </c>
      <c r="AW1439" s="13" t="s">
        <v>42</v>
      </c>
      <c r="AX1439" s="13" t="s">
        <v>82</v>
      </c>
      <c r="AY1439" s="209" t="s">
        <v>152</v>
      </c>
    </row>
    <row r="1440" spans="2:51" s="13" customFormat="1">
      <c r="B1440" s="208"/>
      <c r="D1440" s="196" t="s">
        <v>163</v>
      </c>
      <c r="E1440" s="209" t="s">
        <v>5</v>
      </c>
      <c r="F1440" s="210" t="s">
        <v>1789</v>
      </c>
      <c r="H1440" s="211">
        <v>233.94</v>
      </c>
      <c r="I1440" s="212"/>
      <c r="L1440" s="208"/>
      <c r="M1440" s="213"/>
      <c r="N1440" s="214"/>
      <c r="O1440" s="214"/>
      <c r="P1440" s="214"/>
      <c r="Q1440" s="214"/>
      <c r="R1440" s="214"/>
      <c r="S1440" s="214"/>
      <c r="T1440" s="215"/>
      <c r="AT1440" s="209" t="s">
        <v>163</v>
      </c>
      <c r="AU1440" s="209" t="s">
        <v>89</v>
      </c>
      <c r="AV1440" s="13" t="s">
        <v>89</v>
      </c>
      <c r="AW1440" s="13" t="s">
        <v>42</v>
      </c>
      <c r="AX1440" s="13" t="s">
        <v>82</v>
      </c>
      <c r="AY1440" s="209" t="s">
        <v>152</v>
      </c>
    </row>
    <row r="1441" spans="2:65" s="13" customFormat="1">
      <c r="B1441" s="208"/>
      <c r="D1441" s="196" t="s">
        <v>163</v>
      </c>
      <c r="E1441" s="209" t="s">
        <v>5</v>
      </c>
      <c r="F1441" s="210" t="s">
        <v>1790</v>
      </c>
      <c r="H1441" s="211">
        <v>1445.8</v>
      </c>
      <c r="I1441" s="212"/>
      <c r="L1441" s="208"/>
      <c r="M1441" s="213"/>
      <c r="N1441" s="214"/>
      <c r="O1441" s="214"/>
      <c r="P1441" s="214"/>
      <c r="Q1441" s="214"/>
      <c r="R1441" s="214"/>
      <c r="S1441" s="214"/>
      <c r="T1441" s="215"/>
      <c r="AT1441" s="209" t="s">
        <v>163</v>
      </c>
      <c r="AU1441" s="209" t="s">
        <v>89</v>
      </c>
      <c r="AV1441" s="13" t="s">
        <v>89</v>
      </c>
      <c r="AW1441" s="13" t="s">
        <v>42</v>
      </c>
      <c r="AX1441" s="13" t="s">
        <v>82</v>
      </c>
      <c r="AY1441" s="209" t="s">
        <v>152</v>
      </c>
    </row>
    <row r="1442" spans="2:65" s="13" customFormat="1">
      <c r="B1442" s="208"/>
      <c r="D1442" s="196" t="s">
        <v>163</v>
      </c>
      <c r="E1442" s="209" t="s">
        <v>5</v>
      </c>
      <c r="F1442" s="210" t="s">
        <v>1791</v>
      </c>
      <c r="H1442" s="211">
        <v>701.19</v>
      </c>
      <c r="I1442" s="212"/>
      <c r="L1442" s="208"/>
      <c r="M1442" s="213"/>
      <c r="N1442" s="214"/>
      <c r="O1442" s="214"/>
      <c r="P1442" s="214"/>
      <c r="Q1442" s="214"/>
      <c r="R1442" s="214"/>
      <c r="S1442" s="214"/>
      <c r="T1442" s="215"/>
      <c r="AT1442" s="209" t="s">
        <v>163</v>
      </c>
      <c r="AU1442" s="209" t="s">
        <v>89</v>
      </c>
      <c r="AV1442" s="13" t="s">
        <v>89</v>
      </c>
      <c r="AW1442" s="13" t="s">
        <v>42</v>
      </c>
      <c r="AX1442" s="13" t="s">
        <v>82</v>
      </c>
      <c r="AY1442" s="209" t="s">
        <v>152</v>
      </c>
    </row>
    <row r="1443" spans="2:65" s="13" customFormat="1">
      <c r="B1443" s="208"/>
      <c r="D1443" s="196" t="s">
        <v>163</v>
      </c>
      <c r="E1443" s="209" t="s">
        <v>5</v>
      </c>
      <c r="F1443" s="210" t="s">
        <v>1792</v>
      </c>
      <c r="H1443" s="211">
        <v>6.3</v>
      </c>
      <c r="I1443" s="212"/>
      <c r="L1443" s="208"/>
      <c r="M1443" s="213"/>
      <c r="N1443" s="214"/>
      <c r="O1443" s="214"/>
      <c r="P1443" s="214"/>
      <c r="Q1443" s="214"/>
      <c r="R1443" s="214"/>
      <c r="S1443" s="214"/>
      <c r="T1443" s="215"/>
      <c r="AT1443" s="209" t="s">
        <v>163</v>
      </c>
      <c r="AU1443" s="209" t="s">
        <v>89</v>
      </c>
      <c r="AV1443" s="13" t="s">
        <v>89</v>
      </c>
      <c r="AW1443" s="13" t="s">
        <v>42</v>
      </c>
      <c r="AX1443" s="13" t="s">
        <v>82</v>
      </c>
      <c r="AY1443" s="209" t="s">
        <v>152</v>
      </c>
    </row>
    <row r="1444" spans="2:65" s="13" customFormat="1">
      <c r="B1444" s="208"/>
      <c r="D1444" s="196" t="s">
        <v>163</v>
      </c>
      <c r="E1444" s="209" t="s">
        <v>5</v>
      </c>
      <c r="F1444" s="210" t="s">
        <v>1793</v>
      </c>
      <c r="H1444" s="211">
        <v>7.2</v>
      </c>
      <c r="I1444" s="212"/>
      <c r="L1444" s="208"/>
      <c r="M1444" s="213"/>
      <c r="N1444" s="214"/>
      <c r="O1444" s="214"/>
      <c r="P1444" s="214"/>
      <c r="Q1444" s="214"/>
      <c r="R1444" s="214"/>
      <c r="S1444" s="214"/>
      <c r="T1444" s="215"/>
      <c r="AT1444" s="209" t="s">
        <v>163</v>
      </c>
      <c r="AU1444" s="209" t="s">
        <v>89</v>
      </c>
      <c r="AV1444" s="13" t="s">
        <v>89</v>
      </c>
      <c r="AW1444" s="13" t="s">
        <v>42</v>
      </c>
      <c r="AX1444" s="13" t="s">
        <v>82</v>
      </c>
      <c r="AY1444" s="209" t="s">
        <v>152</v>
      </c>
    </row>
    <row r="1445" spans="2:65" s="15" customFormat="1">
      <c r="B1445" s="224"/>
      <c r="D1445" s="225" t="s">
        <v>163</v>
      </c>
      <c r="E1445" s="226" t="s">
        <v>5</v>
      </c>
      <c r="F1445" s="227" t="s">
        <v>170</v>
      </c>
      <c r="H1445" s="228">
        <v>2574.65</v>
      </c>
      <c r="I1445" s="229"/>
      <c r="L1445" s="224"/>
      <c r="M1445" s="230"/>
      <c r="N1445" s="231"/>
      <c r="O1445" s="231"/>
      <c r="P1445" s="231"/>
      <c r="Q1445" s="231"/>
      <c r="R1445" s="231"/>
      <c r="S1445" s="231"/>
      <c r="T1445" s="232"/>
      <c r="AT1445" s="233" t="s">
        <v>163</v>
      </c>
      <c r="AU1445" s="233" t="s">
        <v>89</v>
      </c>
      <c r="AV1445" s="15" t="s">
        <v>159</v>
      </c>
      <c r="AW1445" s="15" t="s">
        <v>42</v>
      </c>
      <c r="AX1445" s="15" t="s">
        <v>45</v>
      </c>
      <c r="AY1445" s="233" t="s">
        <v>152</v>
      </c>
    </row>
    <row r="1446" spans="2:65" s="1" customFormat="1" ht="31.5" customHeight="1">
      <c r="B1446" s="183"/>
      <c r="C1446" s="184" t="s">
        <v>1514</v>
      </c>
      <c r="D1446" s="184" t="s">
        <v>154</v>
      </c>
      <c r="E1446" s="185" t="s">
        <v>2265</v>
      </c>
      <c r="F1446" s="186" t="s">
        <v>2266</v>
      </c>
      <c r="G1446" s="187" t="s">
        <v>247</v>
      </c>
      <c r="H1446" s="188">
        <v>2574.65</v>
      </c>
      <c r="I1446" s="189"/>
      <c r="J1446" s="190">
        <f>ROUND(I1446*H1446,2)</f>
        <v>0</v>
      </c>
      <c r="K1446" s="186" t="s">
        <v>158</v>
      </c>
      <c r="L1446" s="43"/>
      <c r="M1446" s="191" t="s">
        <v>5</v>
      </c>
      <c r="N1446" s="192" t="s">
        <v>53</v>
      </c>
      <c r="O1446" s="44"/>
      <c r="P1446" s="193">
        <f>O1446*H1446</f>
        <v>0</v>
      </c>
      <c r="Q1446" s="193">
        <v>2.2200000000000002E-3</v>
      </c>
      <c r="R1446" s="193">
        <f>Q1446*H1446</f>
        <v>5.7157230000000006</v>
      </c>
      <c r="S1446" s="193">
        <v>0</v>
      </c>
      <c r="T1446" s="194">
        <f>S1446*H1446</f>
        <v>0</v>
      </c>
      <c r="AR1446" s="25" t="s">
        <v>259</v>
      </c>
      <c r="AT1446" s="25" t="s">
        <v>154</v>
      </c>
      <c r="AU1446" s="25" t="s">
        <v>89</v>
      </c>
      <c r="AY1446" s="25" t="s">
        <v>152</v>
      </c>
      <c r="BE1446" s="195">
        <f>IF(N1446="základní",J1446,0)</f>
        <v>0</v>
      </c>
      <c r="BF1446" s="195">
        <f>IF(N1446="snížená",J1446,0)</f>
        <v>0</v>
      </c>
      <c r="BG1446" s="195">
        <f>IF(N1446="zákl. přenesená",J1446,0)</f>
        <v>0</v>
      </c>
      <c r="BH1446" s="195">
        <f>IF(N1446="sníž. přenesená",J1446,0)</f>
        <v>0</v>
      </c>
      <c r="BI1446" s="195">
        <f>IF(N1446="nulová",J1446,0)</f>
        <v>0</v>
      </c>
      <c r="BJ1446" s="25" t="s">
        <v>45</v>
      </c>
      <c r="BK1446" s="195">
        <f>ROUND(I1446*H1446,2)</f>
        <v>0</v>
      </c>
      <c r="BL1446" s="25" t="s">
        <v>259</v>
      </c>
      <c r="BM1446" s="25" t="s">
        <v>2267</v>
      </c>
    </row>
    <row r="1447" spans="2:65" s="12" customFormat="1">
      <c r="B1447" s="200"/>
      <c r="D1447" s="196" t="s">
        <v>163</v>
      </c>
      <c r="E1447" s="201" t="s">
        <v>5</v>
      </c>
      <c r="F1447" s="202" t="s">
        <v>540</v>
      </c>
      <c r="H1447" s="203" t="s">
        <v>5</v>
      </c>
      <c r="I1447" s="204"/>
      <c r="L1447" s="200"/>
      <c r="M1447" s="205"/>
      <c r="N1447" s="206"/>
      <c r="O1447" s="206"/>
      <c r="P1447" s="206"/>
      <c r="Q1447" s="206"/>
      <c r="R1447" s="206"/>
      <c r="S1447" s="206"/>
      <c r="T1447" s="207"/>
      <c r="AT1447" s="203" t="s">
        <v>163</v>
      </c>
      <c r="AU1447" s="203" t="s">
        <v>89</v>
      </c>
      <c r="AV1447" s="12" t="s">
        <v>45</v>
      </c>
      <c r="AW1447" s="12" t="s">
        <v>42</v>
      </c>
      <c r="AX1447" s="12" t="s">
        <v>82</v>
      </c>
      <c r="AY1447" s="203" t="s">
        <v>152</v>
      </c>
    </row>
    <row r="1448" spans="2:65" s="13" customFormat="1">
      <c r="B1448" s="208"/>
      <c r="D1448" s="196" t="s">
        <v>163</v>
      </c>
      <c r="E1448" s="209" t="s">
        <v>5</v>
      </c>
      <c r="F1448" s="210" t="s">
        <v>1774</v>
      </c>
      <c r="H1448" s="211">
        <v>66.88</v>
      </c>
      <c r="I1448" s="212"/>
      <c r="L1448" s="208"/>
      <c r="M1448" s="213"/>
      <c r="N1448" s="214"/>
      <c r="O1448" s="214"/>
      <c r="P1448" s="214"/>
      <c r="Q1448" s="214"/>
      <c r="R1448" s="214"/>
      <c r="S1448" s="214"/>
      <c r="T1448" s="215"/>
      <c r="AT1448" s="209" t="s">
        <v>163</v>
      </c>
      <c r="AU1448" s="209" t="s">
        <v>89</v>
      </c>
      <c r="AV1448" s="13" t="s">
        <v>89</v>
      </c>
      <c r="AW1448" s="13" t="s">
        <v>42</v>
      </c>
      <c r="AX1448" s="13" t="s">
        <v>82</v>
      </c>
      <c r="AY1448" s="209" t="s">
        <v>152</v>
      </c>
    </row>
    <row r="1449" spans="2:65" s="13" customFormat="1">
      <c r="B1449" s="208"/>
      <c r="D1449" s="196" t="s">
        <v>163</v>
      </c>
      <c r="E1449" s="209" t="s">
        <v>5</v>
      </c>
      <c r="F1449" s="210" t="s">
        <v>1775</v>
      </c>
      <c r="H1449" s="211">
        <v>11.88</v>
      </c>
      <c r="I1449" s="212"/>
      <c r="L1449" s="208"/>
      <c r="M1449" s="213"/>
      <c r="N1449" s="214"/>
      <c r="O1449" s="214"/>
      <c r="P1449" s="214"/>
      <c r="Q1449" s="214"/>
      <c r="R1449" s="214"/>
      <c r="S1449" s="214"/>
      <c r="T1449" s="215"/>
      <c r="AT1449" s="209" t="s">
        <v>163</v>
      </c>
      <c r="AU1449" s="209" t="s">
        <v>89</v>
      </c>
      <c r="AV1449" s="13" t="s">
        <v>89</v>
      </c>
      <c r="AW1449" s="13" t="s">
        <v>42</v>
      </c>
      <c r="AX1449" s="13" t="s">
        <v>82</v>
      </c>
      <c r="AY1449" s="209" t="s">
        <v>152</v>
      </c>
    </row>
    <row r="1450" spans="2:65" s="13" customFormat="1">
      <c r="B1450" s="208"/>
      <c r="D1450" s="196" t="s">
        <v>163</v>
      </c>
      <c r="E1450" s="209" t="s">
        <v>5</v>
      </c>
      <c r="F1450" s="210" t="s">
        <v>1776</v>
      </c>
      <c r="H1450" s="211">
        <v>7.9</v>
      </c>
      <c r="I1450" s="212"/>
      <c r="L1450" s="208"/>
      <c r="M1450" s="213"/>
      <c r="N1450" s="214"/>
      <c r="O1450" s="214"/>
      <c r="P1450" s="214"/>
      <c r="Q1450" s="214"/>
      <c r="R1450" s="214"/>
      <c r="S1450" s="214"/>
      <c r="T1450" s="215"/>
      <c r="AT1450" s="209" t="s">
        <v>163</v>
      </c>
      <c r="AU1450" s="209" t="s">
        <v>89</v>
      </c>
      <c r="AV1450" s="13" t="s">
        <v>89</v>
      </c>
      <c r="AW1450" s="13" t="s">
        <v>42</v>
      </c>
      <c r="AX1450" s="13" t="s">
        <v>82</v>
      </c>
      <c r="AY1450" s="209" t="s">
        <v>152</v>
      </c>
    </row>
    <row r="1451" spans="2:65" s="13" customFormat="1">
      <c r="B1451" s="208"/>
      <c r="D1451" s="196" t="s">
        <v>163</v>
      </c>
      <c r="E1451" s="209" t="s">
        <v>5</v>
      </c>
      <c r="F1451" s="210" t="s">
        <v>1777</v>
      </c>
      <c r="H1451" s="211">
        <v>7.9</v>
      </c>
      <c r="I1451" s="212"/>
      <c r="L1451" s="208"/>
      <c r="M1451" s="213"/>
      <c r="N1451" s="214"/>
      <c r="O1451" s="214"/>
      <c r="P1451" s="214"/>
      <c r="Q1451" s="214"/>
      <c r="R1451" s="214"/>
      <c r="S1451" s="214"/>
      <c r="T1451" s="215"/>
      <c r="AT1451" s="209" t="s">
        <v>163</v>
      </c>
      <c r="AU1451" s="209" t="s">
        <v>89</v>
      </c>
      <c r="AV1451" s="13" t="s">
        <v>89</v>
      </c>
      <c r="AW1451" s="13" t="s">
        <v>42</v>
      </c>
      <c r="AX1451" s="13" t="s">
        <v>82</v>
      </c>
      <c r="AY1451" s="209" t="s">
        <v>152</v>
      </c>
    </row>
    <row r="1452" spans="2:65" s="13" customFormat="1">
      <c r="B1452" s="208"/>
      <c r="D1452" s="196" t="s">
        <v>163</v>
      </c>
      <c r="E1452" s="209" t="s">
        <v>5</v>
      </c>
      <c r="F1452" s="210" t="s">
        <v>1778</v>
      </c>
      <c r="H1452" s="211">
        <v>12</v>
      </c>
      <c r="I1452" s="212"/>
      <c r="L1452" s="208"/>
      <c r="M1452" s="213"/>
      <c r="N1452" s="214"/>
      <c r="O1452" s="214"/>
      <c r="P1452" s="214"/>
      <c r="Q1452" s="214"/>
      <c r="R1452" s="214"/>
      <c r="S1452" s="214"/>
      <c r="T1452" s="215"/>
      <c r="AT1452" s="209" t="s">
        <v>163</v>
      </c>
      <c r="AU1452" s="209" t="s">
        <v>89</v>
      </c>
      <c r="AV1452" s="13" t="s">
        <v>89</v>
      </c>
      <c r="AW1452" s="13" t="s">
        <v>42</v>
      </c>
      <c r="AX1452" s="13" t="s">
        <v>82</v>
      </c>
      <c r="AY1452" s="209" t="s">
        <v>152</v>
      </c>
    </row>
    <row r="1453" spans="2:65" s="13" customFormat="1">
      <c r="B1453" s="208"/>
      <c r="D1453" s="196" t="s">
        <v>163</v>
      </c>
      <c r="E1453" s="209" t="s">
        <v>5</v>
      </c>
      <c r="F1453" s="210" t="s">
        <v>1779</v>
      </c>
      <c r="H1453" s="211">
        <v>12</v>
      </c>
      <c r="I1453" s="212"/>
      <c r="L1453" s="208"/>
      <c r="M1453" s="213"/>
      <c r="N1453" s="214"/>
      <c r="O1453" s="214"/>
      <c r="P1453" s="214"/>
      <c r="Q1453" s="214"/>
      <c r="R1453" s="214"/>
      <c r="S1453" s="214"/>
      <c r="T1453" s="215"/>
      <c r="AT1453" s="209" t="s">
        <v>163</v>
      </c>
      <c r="AU1453" s="209" t="s">
        <v>89</v>
      </c>
      <c r="AV1453" s="13" t="s">
        <v>89</v>
      </c>
      <c r="AW1453" s="13" t="s">
        <v>42</v>
      </c>
      <c r="AX1453" s="13" t="s">
        <v>82</v>
      </c>
      <c r="AY1453" s="209" t="s">
        <v>152</v>
      </c>
    </row>
    <row r="1454" spans="2:65" s="13" customFormat="1">
      <c r="B1454" s="208"/>
      <c r="D1454" s="196" t="s">
        <v>163</v>
      </c>
      <c r="E1454" s="209" t="s">
        <v>5</v>
      </c>
      <c r="F1454" s="210" t="s">
        <v>1780</v>
      </c>
      <c r="H1454" s="211">
        <v>7.9</v>
      </c>
      <c r="I1454" s="212"/>
      <c r="L1454" s="208"/>
      <c r="M1454" s="213"/>
      <c r="N1454" s="214"/>
      <c r="O1454" s="214"/>
      <c r="P1454" s="214"/>
      <c r="Q1454" s="214"/>
      <c r="R1454" s="214"/>
      <c r="S1454" s="214"/>
      <c r="T1454" s="215"/>
      <c r="AT1454" s="209" t="s">
        <v>163</v>
      </c>
      <c r="AU1454" s="209" t="s">
        <v>89</v>
      </c>
      <c r="AV1454" s="13" t="s">
        <v>89</v>
      </c>
      <c r="AW1454" s="13" t="s">
        <v>42</v>
      </c>
      <c r="AX1454" s="13" t="s">
        <v>82</v>
      </c>
      <c r="AY1454" s="209" t="s">
        <v>152</v>
      </c>
    </row>
    <row r="1455" spans="2:65" s="13" customFormat="1">
      <c r="B1455" s="208"/>
      <c r="D1455" s="196" t="s">
        <v>163</v>
      </c>
      <c r="E1455" s="209" t="s">
        <v>5</v>
      </c>
      <c r="F1455" s="210" t="s">
        <v>1781</v>
      </c>
      <c r="H1455" s="211">
        <v>7.9</v>
      </c>
      <c r="I1455" s="212"/>
      <c r="L1455" s="208"/>
      <c r="M1455" s="213"/>
      <c r="N1455" s="214"/>
      <c r="O1455" s="214"/>
      <c r="P1455" s="214"/>
      <c r="Q1455" s="214"/>
      <c r="R1455" s="214"/>
      <c r="S1455" s="214"/>
      <c r="T1455" s="215"/>
      <c r="AT1455" s="209" t="s">
        <v>163</v>
      </c>
      <c r="AU1455" s="209" t="s">
        <v>89</v>
      </c>
      <c r="AV1455" s="13" t="s">
        <v>89</v>
      </c>
      <c r="AW1455" s="13" t="s">
        <v>42</v>
      </c>
      <c r="AX1455" s="13" t="s">
        <v>82</v>
      </c>
      <c r="AY1455" s="209" t="s">
        <v>152</v>
      </c>
    </row>
    <row r="1456" spans="2:65" s="13" customFormat="1">
      <c r="B1456" s="208"/>
      <c r="D1456" s="196" t="s">
        <v>163</v>
      </c>
      <c r="E1456" s="209" t="s">
        <v>5</v>
      </c>
      <c r="F1456" s="210" t="s">
        <v>1782</v>
      </c>
      <c r="H1456" s="211">
        <v>12.64</v>
      </c>
      <c r="I1456" s="212"/>
      <c r="L1456" s="208"/>
      <c r="M1456" s="213"/>
      <c r="N1456" s="214"/>
      <c r="O1456" s="214"/>
      <c r="P1456" s="214"/>
      <c r="Q1456" s="214"/>
      <c r="R1456" s="214"/>
      <c r="S1456" s="214"/>
      <c r="T1456" s="215"/>
      <c r="AT1456" s="209" t="s">
        <v>163</v>
      </c>
      <c r="AU1456" s="209" t="s">
        <v>89</v>
      </c>
      <c r="AV1456" s="13" t="s">
        <v>89</v>
      </c>
      <c r="AW1456" s="13" t="s">
        <v>42</v>
      </c>
      <c r="AX1456" s="13" t="s">
        <v>82</v>
      </c>
      <c r="AY1456" s="209" t="s">
        <v>152</v>
      </c>
    </row>
    <row r="1457" spans="2:65" s="13" customFormat="1">
      <c r="B1457" s="208"/>
      <c r="D1457" s="196" t="s">
        <v>163</v>
      </c>
      <c r="E1457" s="209" t="s">
        <v>5</v>
      </c>
      <c r="F1457" s="210" t="s">
        <v>1783</v>
      </c>
      <c r="H1457" s="211">
        <v>8.39</v>
      </c>
      <c r="I1457" s="212"/>
      <c r="L1457" s="208"/>
      <c r="M1457" s="213"/>
      <c r="N1457" s="214"/>
      <c r="O1457" s="214"/>
      <c r="P1457" s="214"/>
      <c r="Q1457" s="214"/>
      <c r="R1457" s="214"/>
      <c r="S1457" s="214"/>
      <c r="T1457" s="215"/>
      <c r="AT1457" s="209" t="s">
        <v>163</v>
      </c>
      <c r="AU1457" s="209" t="s">
        <v>89</v>
      </c>
      <c r="AV1457" s="13" t="s">
        <v>89</v>
      </c>
      <c r="AW1457" s="13" t="s">
        <v>42</v>
      </c>
      <c r="AX1457" s="13" t="s">
        <v>82</v>
      </c>
      <c r="AY1457" s="209" t="s">
        <v>152</v>
      </c>
    </row>
    <row r="1458" spans="2:65" s="13" customFormat="1">
      <c r="B1458" s="208"/>
      <c r="D1458" s="196" t="s">
        <v>163</v>
      </c>
      <c r="E1458" s="209" t="s">
        <v>5</v>
      </c>
      <c r="F1458" s="210" t="s">
        <v>1784</v>
      </c>
      <c r="H1458" s="211">
        <v>8.3800000000000008</v>
      </c>
      <c r="I1458" s="212"/>
      <c r="L1458" s="208"/>
      <c r="M1458" s="213"/>
      <c r="N1458" s="214"/>
      <c r="O1458" s="214"/>
      <c r="P1458" s="214"/>
      <c r="Q1458" s="214"/>
      <c r="R1458" s="214"/>
      <c r="S1458" s="214"/>
      <c r="T1458" s="215"/>
      <c r="AT1458" s="209" t="s">
        <v>163</v>
      </c>
      <c r="AU1458" s="209" t="s">
        <v>89</v>
      </c>
      <c r="AV1458" s="13" t="s">
        <v>89</v>
      </c>
      <c r="AW1458" s="13" t="s">
        <v>42</v>
      </c>
      <c r="AX1458" s="13" t="s">
        <v>82</v>
      </c>
      <c r="AY1458" s="209" t="s">
        <v>152</v>
      </c>
    </row>
    <row r="1459" spans="2:65" s="13" customFormat="1">
      <c r="B1459" s="208"/>
      <c r="D1459" s="196" t="s">
        <v>163</v>
      </c>
      <c r="E1459" s="209" t="s">
        <v>5</v>
      </c>
      <c r="F1459" s="210" t="s">
        <v>1785</v>
      </c>
      <c r="H1459" s="211">
        <v>2.0699999999999998</v>
      </c>
      <c r="I1459" s="212"/>
      <c r="L1459" s="208"/>
      <c r="M1459" s="213"/>
      <c r="N1459" s="214"/>
      <c r="O1459" s="214"/>
      <c r="P1459" s="214"/>
      <c r="Q1459" s="214"/>
      <c r="R1459" s="214"/>
      <c r="S1459" s="214"/>
      <c r="T1459" s="215"/>
      <c r="AT1459" s="209" t="s">
        <v>163</v>
      </c>
      <c r="AU1459" s="209" t="s">
        <v>89</v>
      </c>
      <c r="AV1459" s="13" t="s">
        <v>89</v>
      </c>
      <c r="AW1459" s="13" t="s">
        <v>42</v>
      </c>
      <c r="AX1459" s="13" t="s">
        <v>82</v>
      </c>
      <c r="AY1459" s="209" t="s">
        <v>152</v>
      </c>
    </row>
    <row r="1460" spans="2:65" s="13" customFormat="1">
      <c r="B1460" s="208"/>
      <c r="D1460" s="196" t="s">
        <v>163</v>
      </c>
      <c r="E1460" s="209" t="s">
        <v>5</v>
      </c>
      <c r="F1460" s="210" t="s">
        <v>1786</v>
      </c>
      <c r="H1460" s="211">
        <v>4.32</v>
      </c>
      <c r="I1460" s="212"/>
      <c r="L1460" s="208"/>
      <c r="M1460" s="213"/>
      <c r="N1460" s="214"/>
      <c r="O1460" s="214"/>
      <c r="P1460" s="214"/>
      <c r="Q1460" s="214"/>
      <c r="R1460" s="214"/>
      <c r="S1460" s="214"/>
      <c r="T1460" s="215"/>
      <c r="AT1460" s="209" t="s">
        <v>163</v>
      </c>
      <c r="AU1460" s="209" t="s">
        <v>89</v>
      </c>
      <c r="AV1460" s="13" t="s">
        <v>89</v>
      </c>
      <c r="AW1460" s="13" t="s">
        <v>42</v>
      </c>
      <c r="AX1460" s="13" t="s">
        <v>82</v>
      </c>
      <c r="AY1460" s="209" t="s">
        <v>152</v>
      </c>
    </row>
    <row r="1461" spans="2:65" s="13" customFormat="1">
      <c r="B1461" s="208"/>
      <c r="D1461" s="196" t="s">
        <v>163</v>
      </c>
      <c r="E1461" s="209" t="s">
        <v>5</v>
      </c>
      <c r="F1461" s="210" t="s">
        <v>1787</v>
      </c>
      <c r="H1461" s="211">
        <v>5.03</v>
      </c>
      <c r="I1461" s="212"/>
      <c r="L1461" s="208"/>
      <c r="M1461" s="213"/>
      <c r="N1461" s="214"/>
      <c r="O1461" s="214"/>
      <c r="P1461" s="214"/>
      <c r="Q1461" s="214"/>
      <c r="R1461" s="214"/>
      <c r="S1461" s="214"/>
      <c r="T1461" s="215"/>
      <c r="AT1461" s="209" t="s">
        <v>163</v>
      </c>
      <c r="AU1461" s="209" t="s">
        <v>89</v>
      </c>
      <c r="AV1461" s="13" t="s">
        <v>89</v>
      </c>
      <c r="AW1461" s="13" t="s">
        <v>42</v>
      </c>
      <c r="AX1461" s="13" t="s">
        <v>82</v>
      </c>
      <c r="AY1461" s="209" t="s">
        <v>152</v>
      </c>
    </row>
    <row r="1462" spans="2:65" s="13" customFormat="1">
      <c r="B1462" s="208"/>
      <c r="D1462" s="196" t="s">
        <v>163</v>
      </c>
      <c r="E1462" s="209" t="s">
        <v>5</v>
      </c>
      <c r="F1462" s="210" t="s">
        <v>1788</v>
      </c>
      <c r="H1462" s="211">
        <v>5.03</v>
      </c>
      <c r="I1462" s="212"/>
      <c r="L1462" s="208"/>
      <c r="M1462" s="213"/>
      <c r="N1462" s="214"/>
      <c r="O1462" s="214"/>
      <c r="P1462" s="214"/>
      <c r="Q1462" s="214"/>
      <c r="R1462" s="214"/>
      <c r="S1462" s="214"/>
      <c r="T1462" s="215"/>
      <c r="AT1462" s="209" t="s">
        <v>163</v>
      </c>
      <c r="AU1462" s="209" t="s">
        <v>89</v>
      </c>
      <c r="AV1462" s="13" t="s">
        <v>89</v>
      </c>
      <c r="AW1462" s="13" t="s">
        <v>42</v>
      </c>
      <c r="AX1462" s="13" t="s">
        <v>82</v>
      </c>
      <c r="AY1462" s="209" t="s">
        <v>152</v>
      </c>
    </row>
    <row r="1463" spans="2:65" s="13" customFormat="1">
      <c r="B1463" s="208"/>
      <c r="D1463" s="196" t="s">
        <v>163</v>
      </c>
      <c r="E1463" s="209" t="s">
        <v>5</v>
      </c>
      <c r="F1463" s="210" t="s">
        <v>1789</v>
      </c>
      <c r="H1463" s="211">
        <v>233.94</v>
      </c>
      <c r="I1463" s="212"/>
      <c r="L1463" s="208"/>
      <c r="M1463" s="213"/>
      <c r="N1463" s="214"/>
      <c r="O1463" s="214"/>
      <c r="P1463" s="214"/>
      <c r="Q1463" s="214"/>
      <c r="R1463" s="214"/>
      <c r="S1463" s="214"/>
      <c r="T1463" s="215"/>
      <c r="AT1463" s="209" t="s">
        <v>163</v>
      </c>
      <c r="AU1463" s="209" t="s">
        <v>89</v>
      </c>
      <c r="AV1463" s="13" t="s">
        <v>89</v>
      </c>
      <c r="AW1463" s="13" t="s">
        <v>42</v>
      </c>
      <c r="AX1463" s="13" t="s">
        <v>82</v>
      </c>
      <c r="AY1463" s="209" t="s">
        <v>152</v>
      </c>
    </row>
    <row r="1464" spans="2:65" s="13" customFormat="1">
      <c r="B1464" s="208"/>
      <c r="D1464" s="196" t="s">
        <v>163</v>
      </c>
      <c r="E1464" s="209" t="s">
        <v>5</v>
      </c>
      <c r="F1464" s="210" t="s">
        <v>1790</v>
      </c>
      <c r="H1464" s="211">
        <v>1445.8</v>
      </c>
      <c r="I1464" s="212"/>
      <c r="L1464" s="208"/>
      <c r="M1464" s="213"/>
      <c r="N1464" s="214"/>
      <c r="O1464" s="214"/>
      <c r="P1464" s="214"/>
      <c r="Q1464" s="214"/>
      <c r="R1464" s="214"/>
      <c r="S1464" s="214"/>
      <c r="T1464" s="215"/>
      <c r="AT1464" s="209" t="s">
        <v>163</v>
      </c>
      <c r="AU1464" s="209" t="s">
        <v>89</v>
      </c>
      <c r="AV1464" s="13" t="s">
        <v>89</v>
      </c>
      <c r="AW1464" s="13" t="s">
        <v>42</v>
      </c>
      <c r="AX1464" s="13" t="s">
        <v>82</v>
      </c>
      <c r="AY1464" s="209" t="s">
        <v>152</v>
      </c>
    </row>
    <row r="1465" spans="2:65" s="13" customFormat="1">
      <c r="B1465" s="208"/>
      <c r="D1465" s="196" t="s">
        <v>163</v>
      </c>
      <c r="E1465" s="209" t="s">
        <v>5</v>
      </c>
      <c r="F1465" s="210" t="s">
        <v>1791</v>
      </c>
      <c r="H1465" s="211">
        <v>701.19</v>
      </c>
      <c r="I1465" s="212"/>
      <c r="L1465" s="208"/>
      <c r="M1465" s="213"/>
      <c r="N1465" s="214"/>
      <c r="O1465" s="214"/>
      <c r="P1465" s="214"/>
      <c r="Q1465" s="214"/>
      <c r="R1465" s="214"/>
      <c r="S1465" s="214"/>
      <c r="T1465" s="215"/>
      <c r="AT1465" s="209" t="s">
        <v>163</v>
      </c>
      <c r="AU1465" s="209" t="s">
        <v>89</v>
      </c>
      <c r="AV1465" s="13" t="s">
        <v>89</v>
      </c>
      <c r="AW1465" s="13" t="s">
        <v>42</v>
      </c>
      <c r="AX1465" s="13" t="s">
        <v>82</v>
      </c>
      <c r="AY1465" s="209" t="s">
        <v>152</v>
      </c>
    </row>
    <row r="1466" spans="2:65" s="13" customFormat="1">
      <c r="B1466" s="208"/>
      <c r="D1466" s="196" t="s">
        <v>163</v>
      </c>
      <c r="E1466" s="209" t="s">
        <v>5</v>
      </c>
      <c r="F1466" s="210" t="s">
        <v>1792</v>
      </c>
      <c r="H1466" s="211">
        <v>6.3</v>
      </c>
      <c r="I1466" s="212"/>
      <c r="L1466" s="208"/>
      <c r="M1466" s="213"/>
      <c r="N1466" s="214"/>
      <c r="O1466" s="214"/>
      <c r="P1466" s="214"/>
      <c r="Q1466" s="214"/>
      <c r="R1466" s="214"/>
      <c r="S1466" s="214"/>
      <c r="T1466" s="215"/>
      <c r="AT1466" s="209" t="s">
        <v>163</v>
      </c>
      <c r="AU1466" s="209" t="s">
        <v>89</v>
      </c>
      <c r="AV1466" s="13" t="s">
        <v>89</v>
      </c>
      <c r="AW1466" s="13" t="s">
        <v>42</v>
      </c>
      <c r="AX1466" s="13" t="s">
        <v>82</v>
      </c>
      <c r="AY1466" s="209" t="s">
        <v>152</v>
      </c>
    </row>
    <row r="1467" spans="2:65" s="13" customFormat="1">
      <c r="B1467" s="208"/>
      <c r="D1467" s="196" t="s">
        <v>163</v>
      </c>
      <c r="E1467" s="209" t="s">
        <v>5</v>
      </c>
      <c r="F1467" s="210" t="s">
        <v>1793</v>
      </c>
      <c r="H1467" s="211">
        <v>7.2</v>
      </c>
      <c r="I1467" s="212"/>
      <c r="L1467" s="208"/>
      <c r="M1467" s="213"/>
      <c r="N1467" s="214"/>
      <c r="O1467" s="214"/>
      <c r="P1467" s="214"/>
      <c r="Q1467" s="214"/>
      <c r="R1467" s="214"/>
      <c r="S1467" s="214"/>
      <c r="T1467" s="215"/>
      <c r="AT1467" s="209" t="s">
        <v>163</v>
      </c>
      <c r="AU1467" s="209" t="s">
        <v>89</v>
      </c>
      <c r="AV1467" s="13" t="s">
        <v>89</v>
      </c>
      <c r="AW1467" s="13" t="s">
        <v>42</v>
      </c>
      <c r="AX1467" s="13" t="s">
        <v>82</v>
      </c>
      <c r="AY1467" s="209" t="s">
        <v>152</v>
      </c>
    </row>
    <row r="1468" spans="2:65" s="15" customFormat="1">
      <c r="B1468" s="224"/>
      <c r="D1468" s="225" t="s">
        <v>163</v>
      </c>
      <c r="E1468" s="226" t="s">
        <v>5</v>
      </c>
      <c r="F1468" s="227" t="s">
        <v>170</v>
      </c>
      <c r="H1468" s="228">
        <v>2574.65</v>
      </c>
      <c r="I1468" s="229"/>
      <c r="L1468" s="224"/>
      <c r="M1468" s="230"/>
      <c r="N1468" s="231"/>
      <c r="O1468" s="231"/>
      <c r="P1468" s="231"/>
      <c r="Q1468" s="231"/>
      <c r="R1468" s="231"/>
      <c r="S1468" s="231"/>
      <c r="T1468" s="232"/>
      <c r="AT1468" s="233" t="s">
        <v>163</v>
      </c>
      <c r="AU1468" s="233" t="s">
        <v>89</v>
      </c>
      <c r="AV1468" s="15" t="s">
        <v>159</v>
      </c>
      <c r="AW1468" s="15" t="s">
        <v>42</v>
      </c>
      <c r="AX1468" s="15" t="s">
        <v>45</v>
      </c>
      <c r="AY1468" s="233" t="s">
        <v>152</v>
      </c>
    </row>
    <row r="1469" spans="2:65" s="1" customFormat="1" ht="22.5" customHeight="1">
      <c r="B1469" s="183"/>
      <c r="C1469" s="237" t="s">
        <v>1519</v>
      </c>
      <c r="D1469" s="237" t="s">
        <v>266</v>
      </c>
      <c r="E1469" s="238" t="s">
        <v>2268</v>
      </c>
      <c r="F1469" s="239" t="s">
        <v>2269</v>
      </c>
      <c r="G1469" s="240" t="s">
        <v>247</v>
      </c>
      <c r="H1469" s="241">
        <v>1002.299</v>
      </c>
      <c r="I1469" s="242"/>
      <c r="J1469" s="243">
        <f>ROUND(I1469*H1469,2)</f>
        <v>0</v>
      </c>
      <c r="K1469" s="239" t="s">
        <v>1163</v>
      </c>
      <c r="L1469" s="244"/>
      <c r="M1469" s="245" t="s">
        <v>5</v>
      </c>
      <c r="N1469" s="246" t="s">
        <v>53</v>
      </c>
      <c r="O1469" s="44"/>
      <c r="P1469" s="193">
        <f>O1469*H1469</f>
        <v>0</v>
      </c>
      <c r="Q1469" s="193">
        <v>2.2499999999999999E-2</v>
      </c>
      <c r="R1469" s="193">
        <f>Q1469*H1469</f>
        <v>22.551727499999998</v>
      </c>
      <c r="S1469" s="193">
        <v>0</v>
      </c>
      <c r="T1469" s="194">
        <f>S1469*H1469</f>
        <v>0</v>
      </c>
      <c r="AR1469" s="25" t="s">
        <v>377</v>
      </c>
      <c r="AT1469" s="25" t="s">
        <v>266</v>
      </c>
      <c r="AU1469" s="25" t="s">
        <v>89</v>
      </c>
      <c r="AY1469" s="25" t="s">
        <v>152</v>
      </c>
      <c r="BE1469" s="195">
        <f>IF(N1469="základní",J1469,0)</f>
        <v>0</v>
      </c>
      <c r="BF1469" s="195">
        <f>IF(N1469="snížená",J1469,0)</f>
        <v>0</v>
      </c>
      <c r="BG1469" s="195">
        <f>IF(N1469="zákl. přenesená",J1469,0)</f>
        <v>0</v>
      </c>
      <c r="BH1469" s="195">
        <f>IF(N1469="sníž. přenesená",J1469,0)</f>
        <v>0</v>
      </c>
      <c r="BI1469" s="195">
        <f>IF(N1469="nulová",J1469,0)</f>
        <v>0</v>
      </c>
      <c r="BJ1469" s="25" t="s">
        <v>45</v>
      </c>
      <c r="BK1469" s="195">
        <f>ROUND(I1469*H1469,2)</f>
        <v>0</v>
      </c>
      <c r="BL1469" s="25" t="s">
        <v>259</v>
      </c>
      <c r="BM1469" s="25" t="s">
        <v>2270</v>
      </c>
    </row>
    <row r="1470" spans="2:65" s="12" customFormat="1">
      <c r="B1470" s="200"/>
      <c r="D1470" s="196" t="s">
        <v>163</v>
      </c>
      <c r="E1470" s="201" t="s">
        <v>5</v>
      </c>
      <c r="F1470" s="202" t="s">
        <v>540</v>
      </c>
      <c r="H1470" s="203" t="s">
        <v>5</v>
      </c>
      <c r="I1470" s="204"/>
      <c r="L1470" s="200"/>
      <c r="M1470" s="205"/>
      <c r="N1470" s="206"/>
      <c r="O1470" s="206"/>
      <c r="P1470" s="206"/>
      <c r="Q1470" s="206"/>
      <c r="R1470" s="206"/>
      <c r="S1470" s="206"/>
      <c r="T1470" s="207"/>
      <c r="AT1470" s="203" t="s">
        <v>163</v>
      </c>
      <c r="AU1470" s="203" t="s">
        <v>89</v>
      </c>
      <c r="AV1470" s="12" t="s">
        <v>45</v>
      </c>
      <c r="AW1470" s="12" t="s">
        <v>42</v>
      </c>
      <c r="AX1470" s="12" t="s">
        <v>82</v>
      </c>
      <c r="AY1470" s="203" t="s">
        <v>152</v>
      </c>
    </row>
    <row r="1471" spans="2:65" s="13" customFormat="1">
      <c r="B1471" s="208"/>
      <c r="D1471" s="196" t="s">
        <v>163</v>
      </c>
      <c r="E1471" s="209" t="s">
        <v>5</v>
      </c>
      <c r="F1471" s="210" t="s">
        <v>1774</v>
      </c>
      <c r="H1471" s="211">
        <v>66.88</v>
      </c>
      <c r="I1471" s="212"/>
      <c r="L1471" s="208"/>
      <c r="M1471" s="213"/>
      <c r="N1471" s="214"/>
      <c r="O1471" s="214"/>
      <c r="P1471" s="214"/>
      <c r="Q1471" s="214"/>
      <c r="R1471" s="214"/>
      <c r="S1471" s="214"/>
      <c r="T1471" s="215"/>
      <c r="AT1471" s="209" t="s">
        <v>163</v>
      </c>
      <c r="AU1471" s="209" t="s">
        <v>89</v>
      </c>
      <c r="AV1471" s="13" t="s">
        <v>89</v>
      </c>
      <c r="AW1471" s="13" t="s">
        <v>42</v>
      </c>
      <c r="AX1471" s="13" t="s">
        <v>82</v>
      </c>
      <c r="AY1471" s="209" t="s">
        <v>152</v>
      </c>
    </row>
    <row r="1472" spans="2:65" s="13" customFormat="1">
      <c r="B1472" s="208"/>
      <c r="D1472" s="196" t="s">
        <v>163</v>
      </c>
      <c r="E1472" s="209" t="s">
        <v>5</v>
      </c>
      <c r="F1472" s="210" t="s">
        <v>1775</v>
      </c>
      <c r="H1472" s="211">
        <v>11.88</v>
      </c>
      <c r="I1472" s="212"/>
      <c r="L1472" s="208"/>
      <c r="M1472" s="213"/>
      <c r="N1472" s="214"/>
      <c r="O1472" s="214"/>
      <c r="P1472" s="214"/>
      <c r="Q1472" s="214"/>
      <c r="R1472" s="214"/>
      <c r="S1472" s="214"/>
      <c r="T1472" s="215"/>
      <c r="AT1472" s="209" t="s">
        <v>163</v>
      </c>
      <c r="AU1472" s="209" t="s">
        <v>89</v>
      </c>
      <c r="AV1472" s="13" t="s">
        <v>89</v>
      </c>
      <c r="AW1472" s="13" t="s">
        <v>42</v>
      </c>
      <c r="AX1472" s="13" t="s">
        <v>82</v>
      </c>
      <c r="AY1472" s="209" t="s">
        <v>152</v>
      </c>
    </row>
    <row r="1473" spans="2:51" s="13" customFormat="1">
      <c r="B1473" s="208"/>
      <c r="D1473" s="196" t="s">
        <v>163</v>
      </c>
      <c r="E1473" s="209" t="s">
        <v>5</v>
      </c>
      <c r="F1473" s="210" t="s">
        <v>1776</v>
      </c>
      <c r="H1473" s="211">
        <v>7.9</v>
      </c>
      <c r="I1473" s="212"/>
      <c r="L1473" s="208"/>
      <c r="M1473" s="213"/>
      <c r="N1473" s="214"/>
      <c r="O1473" s="214"/>
      <c r="P1473" s="214"/>
      <c r="Q1473" s="214"/>
      <c r="R1473" s="214"/>
      <c r="S1473" s="214"/>
      <c r="T1473" s="215"/>
      <c r="AT1473" s="209" t="s">
        <v>163</v>
      </c>
      <c r="AU1473" s="209" t="s">
        <v>89</v>
      </c>
      <c r="AV1473" s="13" t="s">
        <v>89</v>
      </c>
      <c r="AW1473" s="13" t="s">
        <v>42</v>
      </c>
      <c r="AX1473" s="13" t="s">
        <v>82</v>
      </c>
      <c r="AY1473" s="209" t="s">
        <v>152</v>
      </c>
    </row>
    <row r="1474" spans="2:51" s="13" customFormat="1">
      <c r="B1474" s="208"/>
      <c r="D1474" s="196" t="s">
        <v>163</v>
      </c>
      <c r="E1474" s="209" t="s">
        <v>5</v>
      </c>
      <c r="F1474" s="210" t="s">
        <v>1777</v>
      </c>
      <c r="H1474" s="211">
        <v>7.9</v>
      </c>
      <c r="I1474" s="212"/>
      <c r="L1474" s="208"/>
      <c r="M1474" s="213"/>
      <c r="N1474" s="214"/>
      <c r="O1474" s="214"/>
      <c r="P1474" s="214"/>
      <c r="Q1474" s="214"/>
      <c r="R1474" s="214"/>
      <c r="S1474" s="214"/>
      <c r="T1474" s="215"/>
      <c r="AT1474" s="209" t="s">
        <v>163</v>
      </c>
      <c r="AU1474" s="209" t="s">
        <v>89</v>
      </c>
      <c r="AV1474" s="13" t="s">
        <v>89</v>
      </c>
      <c r="AW1474" s="13" t="s">
        <v>42</v>
      </c>
      <c r="AX1474" s="13" t="s">
        <v>82</v>
      </c>
      <c r="AY1474" s="209" t="s">
        <v>152</v>
      </c>
    </row>
    <row r="1475" spans="2:51" s="13" customFormat="1">
      <c r="B1475" s="208"/>
      <c r="D1475" s="196" t="s">
        <v>163</v>
      </c>
      <c r="E1475" s="209" t="s">
        <v>5</v>
      </c>
      <c r="F1475" s="210" t="s">
        <v>1778</v>
      </c>
      <c r="H1475" s="211">
        <v>12</v>
      </c>
      <c r="I1475" s="212"/>
      <c r="L1475" s="208"/>
      <c r="M1475" s="213"/>
      <c r="N1475" s="214"/>
      <c r="O1475" s="214"/>
      <c r="P1475" s="214"/>
      <c r="Q1475" s="214"/>
      <c r="R1475" s="214"/>
      <c r="S1475" s="214"/>
      <c r="T1475" s="215"/>
      <c r="AT1475" s="209" t="s">
        <v>163</v>
      </c>
      <c r="AU1475" s="209" t="s">
        <v>89</v>
      </c>
      <c r="AV1475" s="13" t="s">
        <v>89</v>
      </c>
      <c r="AW1475" s="13" t="s">
        <v>42</v>
      </c>
      <c r="AX1475" s="13" t="s">
        <v>82</v>
      </c>
      <c r="AY1475" s="209" t="s">
        <v>152</v>
      </c>
    </row>
    <row r="1476" spans="2:51" s="13" customFormat="1">
      <c r="B1476" s="208"/>
      <c r="D1476" s="196" t="s">
        <v>163</v>
      </c>
      <c r="E1476" s="209" t="s">
        <v>5</v>
      </c>
      <c r="F1476" s="210" t="s">
        <v>1779</v>
      </c>
      <c r="H1476" s="211">
        <v>12</v>
      </c>
      <c r="I1476" s="212"/>
      <c r="L1476" s="208"/>
      <c r="M1476" s="213"/>
      <c r="N1476" s="214"/>
      <c r="O1476" s="214"/>
      <c r="P1476" s="214"/>
      <c r="Q1476" s="214"/>
      <c r="R1476" s="214"/>
      <c r="S1476" s="214"/>
      <c r="T1476" s="215"/>
      <c r="AT1476" s="209" t="s">
        <v>163</v>
      </c>
      <c r="AU1476" s="209" t="s">
        <v>89</v>
      </c>
      <c r="AV1476" s="13" t="s">
        <v>89</v>
      </c>
      <c r="AW1476" s="13" t="s">
        <v>42</v>
      </c>
      <c r="AX1476" s="13" t="s">
        <v>82</v>
      </c>
      <c r="AY1476" s="209" t="s">
        <v>152</v>
      </c>
    </row>
    <row r="1477" spans="2:51" s="13" customFormat="1">
      <c r="B1477" s="208"/>
      <c r="D1477" s="196" t="s">
        <v>163</v>
      </c>
      <c r="E1477" s="209" t="s">
        <v>5</v>
      </c>
      <c r="F1477" s="210" t="s">
        <v>1780</v>
      </c>
      <c r="H1477" s="211">
        <v>7.9</v>
      </c>
      <c r="I1477" s="212"/>
      <c r="L1477" s="208"/>
      <c r="M1477" s="213"/>
      <c r="N1477" s="214"/>
      <c r="O1477" s="214"/>
      <c r="P1477" s="214"/>
      <c r="Q1477" s="214"/>
      <c r="R1477" s="214"/>
      <c r="S1477" s="214"/>
      <c r="T1477" s="215"/>
      <c r="AT1477" s="209" t="s">
        <v>163</v>
      </c>
      <c r="AU1477" s="209" t="s">
        <v>89</v>
      </c>
      <c r="AV1477" s="13" t="s">
        <v>89</v>
      </c>
      <c r="AW1477" s="13" t="s">
        <v>42</v>
      </c>
      <c r="AX1477" s="13" t="s">
        <v>82</v>
      </c>
      <c r="AY1477" s="209" t="s">
        <v>152</v>
      </c>
    </row>
    <row r="1478" spans="2:51" s="13" customFormat="1">
      <c r="B1478" s="208"/>
      <c r="D1478" s="196" t="s">
        <v>163</v>
      </c>
      <c r="E1478" s="209" t="s">
        <v>5</v>
      </c>
      <c r="F1478" s="210" t="s">
        <v>1781</v>
      </c>
      <c r="H1478" s="211">
        <v>7.9</v>
      </c>
      <c r="I1478" s="212"/>
      <c r="L1478" s="208"/>
      <c r="M1478" s="213"/>
      <c r="N1478" s="214"/>
      <c r="O1478" s="214"/>
      <c r="P1478" s="214"/>
      <c r="Q1478" s="214"/>
      <c r="R1478" s="214"/>
      <c r="S1478" s="214"/>
      <c r="T1478" s="215"/>
      <c r="AT1478" s="209" t="s">
        <v>163</v>
      </c>
      <c r="AU1478" s="209" t="s">
        <v>89</v>
      </c>
      <c r="AV1478" s="13" t="s">
        <v>89</v>
      </c>
      <c r="AW1478" s="13" t="s">
        <v>42</v>
      </c>
      <c r="AX1478" s="13" t="s">
        <v>82</v>
      </c>
      <c r="AY1478" s="209" t="s">
        <v>152</v>
      </c>
    </row>
    <row r="1479" spans="2:51" s="13" customFormat="1">
      <c r="B1479" s="208"/>
      <c r="D1479" s="196" t="s">
        <v>163</v>
      </c>
      <c r="E1479" s="209" t="s">
        <v>5</v>
      </c>
      <c r="F1479" s="210" t="s">
        <v>1782</v>
      </c>
      <c r="H1479" s="211">
        <v>12.64</v>
      </c>
      <c r="I1479" s="212"/>
      <c r="L1479" s="208"/>
      <c r="M1479" s="213"/>
      <c r="N1479" s="214"/>
      <c r="O1479" s="214"/>
      <c r="P1479" s="214"/>
      <c r="Q1479" s="214"/>
      <c r="R1479" s="214"/>
      <c r="S1479" s="214"/>
      <c r="T1479" s="215"/>
      <c r="AT1479" s="209" t="s">
        <v>163</v>
      </c>
      <c r="AU1479" s="209" t="s">
        <v>89</v>
      </c>
      <c r="AV1479" s="13" t="s">
        <v>89</v>
      </c>
      <c r="AW1479" s="13" t="s">
        <v>42</v>
      </c>
      <c r="AX1479" s="13" t="s">
        <v>82</v>
      </c>
      <c r="AY1479" s="209" t="s">
        <v>152</v>
      </c>
    </row>
    <row r="1480" spans="2:51" s="13" customFormat="1">
      <c r="B1480" s="208"/>
      <c r="D1480" s="196" t="s">
        <v>163</v>
      </c>
      <c r="E1480" s="209" t="s">
        <v>5</v>
      </c>
      <c r="F1480" s="210" t="s">
        <v>1783</v>
      </c>
      <c r="H1480" s="211">
        <v>8.39</v>
      </c>
      <c r="I1480" s="212"/>
      <c r="L1480" s="208"/>
      <c r="M1480" s="213"/>
      <c r="N1480" s="214"/>
      <c r="O1480" s="214"/>
      <c r="P1480" s="214"/>
      <c r="Q1480" s="214"/>
      <c r="R1480" s="214"/>
      <c r="S1480" s="214"/>
      <c r="T1480" s="215"/>
      <c r="AT1480" s="209" t="s">
        <v>163</v>
      </c>
      <c r="AU1480" s="209" t="s">
        <v>89</v>
      </c>
      <c r="AV1480" s="13" t="s">
        <v>89</v>
      </c>
      <c r="AW1480" s="13" t="s">
        <v>42</v>
      </c>
      <c r="AX1480" s="13" t="s">
        <v>82</v>
      </c>
      <c r="AY1480" s="209" t="s">
        <v>152</v>
      </c>
    </row>
    <row r="1481" spans="2:51" s="13" customFormat="1">
      <c r="B1481" s="208"/>
      <c r="D1481" s="196" t="s">
        <v>163</v>
      </c>
      <c r="E1481" s="209" t="s">
        <v>5</v>
      </c>
      <c r="F1481" s="210" t="s">
        <v>1784</v>
      </c>
      <c r="H1481" s="211">
        <v>8.3800000000000008</v>
      </c>
      <c r="I1481" s="212"/>
      <c r="L1481" s="208"/>
      <c r="M1481" s="213"/>
      <c r="N1481" s="214"/>
      <c r="O1481" s="214"/>
      <c r="P1481" s="214"/>
      <c r="Q1481" s="214"/>
      <c r="R1481" s="214"/>
      <c r="S1481" s="214"/>
      <c r="T1481" s="215"/>
      <c r="AT1481" s="209" t="s">
        <v>163</v>
      </c>
      <c r="AU1481" s="209" t="s">
        <v>89</v>
      </c>
      <c r="AV1481" s="13" t="s">
        <v>89</v>
      </c>
      <c r="AW1481" s="13" t="s">
        <v>42</v>
      </c>
      <c r="AX1481" s="13" t="s">
        <v>82</v>
      </c>
      <c r="AY1481" s="209" t="s">
        <v>152</v>
      </c>
    </row>
    <row r="1482" spans="2:51" s="13" customFormat="1">
      <c r="B1482" s="208"/>
      <c r="D1482" s="196" t="s">
        <v>163</v>
      </c>
      <c r="E1482" s="209" t="s">
        <v>5</v>
      </c>
      <c r="F1482" s="210" t="s">
        <v>1785</v>
      </c>
      <c r="H1482" s="211">
        <v>2.0699999999999998</v>
      </c>
      <c r="I1482" s="212"/>
      <c r="L1482" s="208"/>
      <c r="M1482" s="213"/>
      <c r="N1482" s="214"/>
      <c r="O1482" s="214"/>
      <c r="P1482" s="214"/>
      <c r="Q1482" s="214"/>
      <c r="R1482" s="214"/>
      <c r="S1482" s="214"/>
      <c r="T1482" s="215"/>
      <c r="AT1482" s="209" t="s">
        <v>163</v>
      </c>
      <c r="AU1482" s="209" t="s">
        <v>89</v>
      </c>
      <c r="AV1482" s="13" t="s">
        <v>89</v>
      </c>
      <c r="AW1482" s="13" t="s">
        <v>42</v>
      </c>
      <c r="AX1482" s="13" t="s">
        <v>82</v>
      </c>
      <c r="AY1482" s="209" t="s">
        <v>152</v>
      </c>
    </row>
    <row r="1483" spans="2:51" s="13" customFormat="1">
      <c r="B1483" s="208"/>
      <c r="D1483" s="196" t="s">
        <v>163</v>
      </c>
      <c r="E1483" s="209" t="s">
        <v>5</v>
      </c>
      <c r="F1483" s="210" t="s">
        <v>1786</v>
      </c>
      <c r="H1483" s="211">
        <v>4.32</v>
      </c>
      <c r="I1483" s="212"/>
      <c r="L1483" s="208"/>
      <c r="M1483" s="213"/>
      <c r="N1483" s="214"/>
      <c r="O1483" s="214"/>
      <c r="P1483" s="214"/>
      <c r="Q1483" s="214"/>
      <c r="R1483" s="214"/>
      <c r="S1483" s="214"/>
      <c r="T1483" s="215"/>
      <c r="AT1483" s="209" t="s">
        <v>163</v>
      </c>
      <c r="AU1483" s="209" t="s">
        <v>89</v>
      </c>
      <c r="AV1483" s="13" t="s">
        <v>89</v>
      </c>
      <c r="AW1483" s="13" t="s">
        <v>42</v>
      </c>
      <c r="AX1483" s="13" t="s">
        <v>82</v>
      </c>
      <c r="AY1483" s="209" t="s">
        <v>152</v>
      </c>
    </row>
    <row r="1484" spans="2:51" s="13" customFormat="1">
      <c r="B1484" s="208"/>
      <c r="D1484" s="196" t="s">
        <v>163</v>
      </c>
      <c r="E1484" s="209" t="s">
        <v>5</v>
      </c>
      <c r="F1484" s="210" t="s">
        <v>1787</v>
      </c>
      <c r="H1484" s="211">
        <v>5.03</v>
      </c>
      <c r="I1484" s="212"/>
      <c r="L1484" s="208"/>
      <c r="M1484" s="213"/>
      <c r="N1484" s="214"/>
      <c r="O1484" s="214"/>
      <c r="P1484" s="214"/>
      <c r="Q1484" s="214"/>
      <c r="R1484" s="214"/>
      <c r="S1484" s="214"/>
      <c r="T1484" s="215"/>
      <c r="AT1484" s="209" t="s">
        <v>163</v>
      </c>
      <c r="AU1484" s="209" t="s">
        <v>89</v>
      </c>
      <c r="AV1484" s="13" t="s">
        <v>89</v>
      </c>
      <c r="AW1484" s="13" t="s">
        <v>42</v>
      </c>
      <c r="AX1484" s="13" t="s">
        <v>82</v>
      </c>
      <c r="AY1484" s="209" t="s">
        <v>152</v>
      </c>
    </row>
    <row r="1485" spans="2:51" s="13" customFormat="1">
      <c r="B1485" s="208"/>
      <c r="D1485" s="196" t="s">
        <v>163</v>
      </c>
      <c r="E1485" s="209" t="s">
        <v>5</v>
      </c>
      <c r="F1485" s="210" t="s">
        <v>1788</v>
      </c>
      <c r="H1485" s="211">
        <v>5.03</v>
      </c>
      <c r="I1485" s="212"/>
      <c r="L1485" s="208"/>
      <c r="M1485" s="213"/>
      <c r="N1485" s="214"/>
      <c r="O1485" s="214"/>
      <c r="P1485" s="214"/>
      <c r="Q1485" s="214"/>
      <c r="R1485" s="214"/>
      <c r="S1485" s="214"/>
      <c r="T1485" s="215"/>
      <c r="AT1485" s="209" t="s">
        <v>163</v>
      </c>
      <c r="AU1485" s="209" t="s">
        <v>89</v>
      </c>
      <c r="AV1485" s="13" t="s">
        <v>89</v>
      </c>
      <c r="AW1485" s="13" t="s">
        <v>42</v>
      </c>
      <c r="AX1485" s="13" t="s">
        <v>82</v>
      </c>
      <c r="AY1485" s="209" t="s">
        <v>152</v>
      </c>
    </row>
    <row r="1486" spans="2:51" s="13" customFormat="1">
      <c r="B1486" s="208"/>
      <c r="D1486" s="196" t="s">
        <v>163</v>
      </c>
      <c r="E1486" s="209" t="s">
        <v>5</v>
      </c>
      <c r="F1486" s="210" t="s">
        <v>1791</v>
      </c>
      <c r="H1486" s="211">
        <v>701.19</v>
      </c>
      <c r="I1486" s="212"/>
      <c r="L1486" s="208"/>
      <c r="M1486" s="213"/>
      <c r="N1486" s="214"/>
      <c r="O1486" s="214"/>
      <c r="P1486" s="214"/>
      <c r="Q1486" s="214"/>
      <c r="R1486" s="214"/>
      <c r="S1486" s="214"/>
      <c r="T1486" s="215"/>
      <c r="AT1486" s="209" t="s">
        <v>163</v>
      </c>
      <c r="AU1486" s="209" t="s">
        <v>89</v>
      </c>
      <c r="AV1486" s="13" t="s">
        <v>89</v>
      </c>
      <c r="AW1486" s="13" t="s">
        <v>42</v>
      </c>
      <c r="AX1486" s="13" t="s">
        <v>82</v>
      </c>
      <c r="AY1486" s="209" t="s">
        <v>152</v>
      </c>
    </row>
    <row r="1487" spans="2:51" s="13" customFormat="1">
      <c r="B1487" s="208"/>
      <c r="D1487" s="196" t="s">
        <v>163</v>
      </c>
      <c r="E1487" s="209" t="s">
        <v>5</v>
      </c>
      <c r="F1487" s="210" t="s">
        <v>1792</v>
      </c>
      <c r="H1487" s="211">
        <v>6.3</v>
      </c>
      <c r="I1487" s="212"/>
      <c r="L1487" s="208"/>
      <c r="M1487" s="213"/>
      <c r="N1487" s="214"/>
      <c r="O1487" s="214"/>
      <c r="P1487" s="214"/>
      <c r="Q1487" s="214"/>
      <c r="R1487" s="214"/>
      <c r="S1487" s="214"/>
      <c r="T1487" s="215"/>
      <c r="AT1487" s="209" t="s">
        <v>163</v>
      </c>
      <c r="AU1487" s="209" t="s">
        <v>89</v>
      </c>
      <c r="AV1487" s="13" t="s">
        <v>89</v>
      </c>
      <c r="AW1487" s="13" t="s">
        <v>42</v>
      </c>
      <c r="AX1487" s="13" t="s">
        <v>82</v>
      </c>
      <c r="AY1487" s="209" t="s">
        <v>152</v>
      </c>
    </row>
    <row r="1488" spans="2:51" s="13" customFormat="1">
      <c r="B1488" s="208"/>
      <c r="D1488" s="196" t="s">
        <v>163</v>
      </c>
      <c r="E1488" s="209" t="s">
        <v>5</v>
      </c>
      <c r="F1488" s="210" t="s">
        <v>1793</v>
      </c>
      <c r="H1488" s="211">
        <v>7.2</v>
      </c>
      <c r="I1488" s="212"/>
      <c r="L1488" s="208"/>
      <c r="M1488" s="213"/>
      <c r="N1488" s="214"/>
      <c r="O1488" s="214"/>
      <c r="P1488" s="214"/>
      <c r="Q1488" s="214"/>
      <c r="R1488" s="214"/>
      <c r="S1488" s="214"/>
      <c r="T1488" s="215"/>
      <c r="AT1488" s="209" t="s">
        <v>163</v>
      </c>
      <c r="AU1488" s="209" t="s">
        <v>89</v>
      </c>
      <c r="AV1488" s="13" t="s">
        <v>89</v>
      </c>
      <c r="AW1488" s="13" t="s">
        <v>42</v>
      </c>
      <c r="AX1488" s="13" t="s">
        <v>82</v>
      </c>
      <c r="AY1488" s="209" t="s">
        <v>152</v>
      </c>
    </row>
    <row r="1489" spans="2:65" s="15" customFormat="1">
      <c r="B1489" s="224"/>
      <c r="D1489" s="196" t="s">
        <v>163</v>
      </c>
      <c r="E1489" s="247" t="s">
        <v>5</v>
      </c>
      <c r="F1489" s="248" t="s">
        <v>170</v>
      </c>
      <c r="H1489" s="249">
        <v>894.91</v>
      </c>
      <c r="I1489" s="229"/>
      <c r="L1489" s="224"/>
      <c r="M1489" s="230"/>
      <c r="N1489" s="231"/>
      <c r="O1489" s="231"/>
      <c r="P1489" s="231"/>
      <c r="Q1489" s="231"/>
      <c r="R1489" s="231"/>
      <c r="S1489" s="231"/>
      <c r="T1489" s="232"/>
      <c r="AT1489" s="233" t="s">
        <v>163</v>
      </c>
      <c r="AU1489" s="233" t="s">
        <v>89</v>
      </c>
      <c r="AV1489" s="15" t="s">
        <v>159</v>
      </c>
      <c r="AW1489" s="15" t="s">
        <v>42</v>
      </c>
      <c r="AX1489" s="15" t="s">
        <v>45</v>
      </c>
      <c r="AY1489" s="233" t="s">
        <v>152</v>
      </c>
    </row>
    <row r="1490" spans="2:65" s="13" customFormat="1">
      <c r="B1490" s="208"/>
      <c r="D1490" s="225" t="s">
        <v>163</v>
      </c>
      <c r="F1490" s="234" t="s">
        <v>2271</v>
      </c>
      <c r="H1490" s="235">
        <v>1002.299</v>
      </c>
      <c r="I1490" s="212"/>
      <c r="L1490" s="208"/>
      <c r="M1490" s="213"/>
      <c r="N1490" s="214"/>
      <c r="O1490" s="214"/>
      <c r="P1490" s="214"/>
      <c r="Q1490" s="214"/>
      <c r="R1490" s="214"/>
      <c r="S1490" s="214"/>
      <c r="T1490" s="215"/>
      <c r="AT1490" s="209" t="s">
        <v>163</v>
      </c>
      <c r="AU1490" s="209" t="s">
        <v>89</v>
      </c>
      <c r="AV1490" s="13" t="s">
        <v>89</v>
      </c>
      <c r="AW1490" s="13" t="s">
        <v>6</v>
      </c>
      <c r="AX1490" s="13" t="s">
        <v>45</v>
      </c>
      <c r="AY1490" s="209" t="s">
        <v>152</v>
      </c>
    </row>
    <row r="1491" spans="2:65" s="1" customFormat="1" ht="22.5" customHeight="1">
      <c r="B1491" s="183"/>
      <c r="C1491" s="237" t="s">
        <v>1523</v>
      </c>
      <c r="D1491" s="237" t="s">
        <v>266</v>
      </c>
      <c r="E1491" s="238" t="s">
        <v>2272</v>
      </c>
      <c r="F1491" s="239" t="s">
        <v>2273</v>
      </c>
      <c r="G1491" s="240" t="s">
        <v>247</v>
      </c>
      <c r="H1491" s="241">
        <v>1881.309</v>
      </c>
      <c r="I1491" s="242"/>
      <c r="J1491" s="243">
        <f>ROUND(I1491*H1491,2)</f>
        <v>0</v>
      </c>
      <c r="K1491" s="239" t="s">
        <v>1163</v>
      </c>
      <c r="L1491" s="244"/>
      <c r="M1491" s="245" t="s">
        <v>5</v>
      </c>
      <c r="N1491" s="246" t="s">
        <v>53</v>
      </c>
      <c r="O1491" s="44"/>
      <c r="P1491" s="193">
        <f>O1491*H1491</f>
        <v>0</v>
      </c>
      <c r="Q1491" s="193">
        <v>2.2499999999999999E-2</v>
      </c>
      <c r="R1491" s="193">
        <f>Q1491*H1491</f>
        <v>42.329452499999995</v>
      </c>
      <c r="S1491" s="193">
        <v>0</v>
      </c>
      <c r="T1491" s="194">
        <f>S1491*H1491</f>
        <v>0</v>
      </c>
      <c r="AR1491" s="25" t="s">
        <v>377</v>
      </c>
      <c r="AT1491" s="25" t="s">
        <v>266</v>
      </c>
      <c r="AU1491" s="25" t="s">
        <v>89</v>
      </c>
      <c r="AY1491" s="25" t="s">
        <v>152</v>
      </c>
      <c r="BE1491" s="195">
        <f>IF(N1491="základní",J1491,0)</f>
        <v>0</v>
      </c>
      <c r="BF1491" s="195">
        <f>IF(N1491="snížená",J1491,0)</f>
        <v>0</v>
      </c>
      <c r="BG1491" s="195">
        <f>IF(N1491="zákl. přenesená",J1491,0)</f>
        <v>0</v>
      </c>
      <c r="BH1491" s="195">
        <f>IF(N1491="sníž. přenesená",J1491,0)</f>
        <v>0</v>
      </c>
      <c r="BI1491" s="195">
        <f>IF(N1491="nulová",J1491,0)</f>
        <v>0</v>
      </c>
      <c r="BJ1491" s="25" t="s">
        <v>45</v>
      </c>
      <c r="BK1491" s="195">
        <f>ROUND(I1491*H1491,2)</f>
        <v>0</v>
      </c>
      <c r="BL1491" s="25" t="s">
        <v>259</v>
      </c>
      <c r="BM1491" s="25" t="s">
        <v>2274</v>
      </c>
    </row>
    <row r="1492" spans="2:65" s="12" customFormat="1">
      <c r="B1492" s="200"/>
      <c r="D1492" s="196" t="s">
        <v>163</v>
      </c>
      <c r="E1492" s="201" t="s">
        <v>5</v>
      </c>
      <c r="F1492" s="202" t="s">
        <v>540</v>
      </c>
      <c r="H1492" s="203" t="s">
        <v>5</v>
      </c>
      <c r="I1492" s="204"/>
      <c r="L1492" s="200"/>
      <c r="M1492" s="205"/>
      <c r="N1492" s="206"/>
      <c r="O1492" s="206"/>
      <c r="P1492" s="206"/>
      <c r="Q1492" s="206"/>
      <c r="R1492" s="206"/>
      <c r="S1492" s="206"/>
      <c r="T1492" s="207"/>
      <c r="AT1492" s="203" t="s">
        <v>163</v>
      </c>
      <c r="AU1492" s="203" t="s">
        <v>89</v>
      </c>
      <c r="AV1492" s="12" t="s">
        <v>45</v>
      </c>
      <c r="AW1492" s="12" t="s">
        <v>42</v>
      </c>
      <c r="AX1492" s="12" t="s">
        <v>82</v>
      </c>
      <c r="AY1492" s="203" t="s">
        <v>152</v>
      </c>
    </row>
    <row r="1493" spans="2:65" s="13" customFormat="1">
      <c r="B1493" s="208"/>
      <c r="D1493" s="196" t="s">
        <v>163</v>
      </c>
      <c r="E1493" s="209" t="s">
        <v>5</v>
      </c>
      <c r="F1493" s="210" t="s">
        <v>1789</v>
      </c>
      <c r="H1493" s="211">
        <v>233.94</v>
      </c>
      <c r="I1493" s="212"/>
      <c r="L1493" s="208"/>
      <c r="M1493" s="213"/>
      <c r="N1493" s="214"/>
      <c r="O1493" s="214"/>
      <c r="P1493" s="214"/>
      <c r="Q1493" s="214"/>
      <c r="R1493" s="214"/>
      <c r="S1493" s="214"/>
      <c r="T1493" s="215"/>
      <c r="AT1493" s="209" t="s">
        <v>163</v>
      </c>
      <c r="AU1493" s="209" t="s">
        <v>89</v>
      </c>
      <c r="AV1493" s="13" t="s">
        <v>89</v>
      </c>
      <c r="AW1493" s="13" t="s">
        <v>42</v>
      </c>
      <c r="AX1493" s="13" t="s">
        <v>82</v>
      </c>
      <c r="AY1493" s="209" t="s">
        <v>152</v>
      </c>
    </row>
    <row r="1494" spans="2:65" s="13" customFormat="1">
      <c r="B1494" s="208"/>
      <c r="D1494" s="196" t="s">
        <v>163</v>
      </c>
      <c r="E1494" s="209" t="s">
        <v>5</v>
      </c>
      <c r="F1494" s="210" t="s">
        <v>1790</v>
      </c>
      <c r="H1494" s="211">
        <v>1445.8</v>
      </c>
      <c r="I1494" s="212"/>
      <c r="L1494" s="208"/>
      <c r="M1494" s="213"/>
      <c r="N1494" s="214"/>
      <c r="O1494" s="214"/>
      <c r="P1494" s="214"/>
      <c r="Q1494" s="214"/>
      <c r="R1494" s="214"/>
      <c r="S1494" s="214"/>
      <c r="T1494" s="215"/>
      <c r="AT1494" s="209" t="s">
        <v>163</v>
      </c>
      <c r="AU1494" s="209" t="s">
        <v>89</v>
      </c>
      <c r="AV1494" s="13" t="s">
        <v>89</v>
      </c>
      <c r="AW1494" s="13" t="s">
        <v>42</v>
      </c>
      <c r="AX1494" s="13" t="s">
        <v>82</v>
      </c>
      <c r="AY1494" s="209" t="s">
        <v>152</v>
      </c>
    </row>
    <row r="1495" spans="2:65" s="15" customFormat="1">
      <c r="B1495" s="224"/>
      <c r="D1495" s="196" t="s">
        <v>163</v>
      </c>
      <c r="E1495" s="247" t="s">
        <v>5</v>
      </c>
      <c r="F1495" s="248" t="s">
        <v>170</v>
      </c>
      <c r="H1495" s="249">
        <v>1679.74</v>
      </c>
      <c r="I1495" s="229"/>
      <c r="L1495" s="224"/>
      <c r="M1495" s="230"/>
      <c r="N1495" s="231"/>
      <c r="O1495" s="231"/>
      <c r="P1495" s="231"/>
      <c r="Q1495" s="231"/>
      <c r="R1495" s="231"/>
      <c r="S1495" s="231"/>
      <c r="T1495" s="232"/>
      <c r="AT1495" s="233" t="s">
        <v>163</v>
      </c>
      <c r="AU1495" s="233" t="s">
        <v>89</v>
      </c>
      <c r="AV1495" s="15" t="s">
        <v>159</v>
      </c>
      <c r="AW1495" s="15" t="s">
        <v>42</v>
      </c>
      <c r="AX1495" s="15" t="s">
        <v>45</v>
      </c>
      <c r="AY1495" s="233" t="s">
        <v>152</v>
      </c>
    </row>
    <row r="1496" spans="2:65" s="13" customFormat="1">
      <c r="B1496" s="208"/>
      <c r="D1496" s="225" t="s">
        <v>163</v>
      </c>
      <c r="F1496" s="234" t="s">
        <v>2275</v>
      </c>
      <c r="H1496" s="235">
        <v>1881.309</v>
      </c>
      <c r="I1496" s="212"/>
      <c r="L1496" s="208"/>
      <c r="M1496" s="213"/>
      <c r="N1496" s="214"/>
      <c r="O1496" s="214"/>
      <c r="P1496" s="214"/>
      <c r="Q1496" s="214"/>
      <c r="R1496" s="214"/>
      <c r="S1496" s="214"/>
      <c r="T1496" s="215"/>
      <c r="AT1496" s="209" t="s">
        <v>163</v>
      </c>
      <c r="AU1496" s="209" t="s">
        <v>89</v>
      </c>
      <c r="AV1496" s="13" t="s">
        <v>89</v>
      </c>
      <c r="AW1496" s="13" t="s">
        <v>6</v>
      </c>
      <c r="AX1496" s="13" t="s">
        <v>45</v>
      </c>
      <c r="AY1496" s="209" t="s">
        <v>152</v>
      </c>
    </row>
    <row r="1497" spans="2:65" s="1" customFormat="1" ht="22.5" customHeight="1">
      <c r="B1497" s="183"/>
      <c r="C1497" s="184" t="s">
        <v>1527</v>
      </c>
      <c r="D1497" s="184" t="s">
        <v>154</v>
      </c>
      <c r="E1497" s="185" t="s">
        <v>1430</v>
      </c>
      <c r="F1497" s="186" t="s">
        <v>1431</v>
      </c>
      <c r="G1497" s="187" t="s">
        <v>247</v>
      </c>
      <c r="H1497" s="188">
        <v>2574.65</v>
      </c>
      <c r="I1497" s="189"/>
      <c r="J1497" s="190">
        <f>ROUND(I1497*H1497,2)</f>
        <v>0</v>
      </c>
      <c r="K1497" s="186" t="s">
        <v>158</v>
      </c>
      <c r="L1497" s="43"/>
      <c r="M1497" s="191" t="s">
        <v>5</v>
      </c>
      <c r="N1497" s="192" t="s">
        <v>53</v>
      </c>
      <c r="O1497" s="44"/>
      <c r="P1497" s="193">
        <f>O1497*H1497</f>
        <v>0</v>
      </c>
      <c r="Q1497" s="193">
        <v>0</v>
      </c>
      <c r="R1497" s="193">
        <f>Q1497*H1497</f>
        <v>0</v>
      </c>
      <c r="S1497" s="193">
        <v>0</v>
      </c>
      <c r="T1497" s="194">
        <f>S1497*H1497</f>
        <v>0</v>
      </c>
      <c r="AR1497" s="25" t="s">
        <v>259</v>
      </c>
      <c r="AT1497" s="25" t="s">
        <v>154</v>
      </c>
      <c r="AU1497" s="25" t="s">
        <v>89</v>
      </c>
      <c r="AY1497" s="25" t="s">
        <v>152</v>
      </c>
      <c r="BE1497" s="195">
        <f>IF(N1497="základní",J1497,0)</f>
        <v>0</v>
      </c>
      <c r="BF1497" s="195">
        <f>IF(N1497="snížená",J1497,0)</f>
        <v>0</v>
      </c>
      <c r="BG1497" s="195">
        <f>IF(N1497="zákl. přenesená",J1497,0)</f>
        <v>0</v>
      </c>
      <c r="BH1497" s="195">
        <f>IF(N1497="sníž. přenesená",J1497,0)</f>
        <v>0</v>
      </c>
      <c r="BI1497" s="195">
        <f>IF(N1497="nulová",J1497,0)</f>
        <v>0</v>
      </c>
      <c r="BJ1497" s="25" t="s">
        <v>45</v>
      </c>
      <c r="BK1497" s="195">
        <f>ROUND(I1497*H1497,2)</f>
        <v>0</v>
      </c>
      <c r="BL1497" s="25" t="s">
        <v>259</v>
      </c>
      <c r="BM1497" s="25" t="s">
        <v>2276</v>
      </c>
    </row>
    <row r="1498" spans="2:65" s="1" customFormat="1" ht="22.5" customHeight="1">
      <c r="B1498" s="183"/>
      <c r="C1498" s="184" t="s">
        <v>1534</v>
      </c>
      <c r="D1498" s="184" t="s">
        <v>154</v>
      </c>
      <c r="E1498" s="185" t="s">
        <v>2277</v>
      </c>
      <c r="F1498" s="186" t="s">
        <v>2278</v>
      </c>
      <c r="G1498" s="187" t="s">
        <v>247</v>
      </c>
      <c r="H1498" s="188">
        <v>2574.65</v>
      </c>
      <c r="I1498" s="189"/>
      <c r="J1498" s="190">
        <f>ROUND(I1498*H1498,2)</f>
        <v>0</v>
      </c>
      <c r="K1498" s="186" t="s">
        <v>158</v>
      </c>
      <c r="L1498" s="43"/>
      <c r="M1498" s="191" t="s">
        <v>5</v>
      </c>
      <c r="N1498" s="192" t="s">
        <v>53</v>
      </c>
      <c r="O1498" s="44"/>
      <c r="P1498" s="193">
        <f>O1498*H1498</f>
        <v>0</v>
      </c>
      <c r="Q1498" s="193">
        <v>0</v>
      </c>
      <c r="R1498" s="193">
        <f>Q1498*H1498</f>
        <v>0</v>
      </c>
      <c r="S1498" s="193">
        <v>0</v>
      </c>
      <c r="T1498" s="194">
        <f>S1498*H1498</f>
        <v>0</v>
      </c>
      <c r="AR1498" s="25" t="s">
        <v>259</v>
      </c>
      <c r="AT1498" s="25" t="s">
        <v>154</v>
      </c>
      <c r="AU1498" s="25" t="s">
        <v>89</v>
      </c>
      <c r="AY1498" s="25" t="s">
        <v>152</v>
      </c>
      <c r="BE1498" s="195">
        <f>IF(N1498="základní",J1498,0)</f>
        <v>0</v>
      </c>
      <c r="BF1498" s="195">
        <f>IF(N1498="snížená",J1498,0)</f>
        <v>0</v>
      </c>
      <c r="BG1498" s="195">
        <f>IF(N1498="zákl. přenesená",J1498,0)</f>
        <v>0</v>
      </c>
      <c r="BH1498" s="195">
        <f>IF(N1498="sníž. přenesená",J1498,0)</f>
        <v>0</v>
      </c>
      <c r="BI1498" s="195">
        <f>IF(N1498="nulová",J1498,0)</f>
        <v>0</v>
      </c>
      <c r="BJ1498" s="25" t="s">
        <v>45</v>
      </c>
      <c r="BK1498" s="195">
        <f>ROUND(I1498*H1498,2)</f>
        <v>0</v>
      </c>
      <c r="BL1498" s="25" t="s">
        <v>259</v>
      </c>
      <c r="BM1498" s="25" t="s">
        <v>2279</v>
      </c>
    </row>
    <row r="1499" spans="2:65" s="1" customFormat="1" ht="22.5" customHeight="1">
      <c r="B1499" s="183"/>
      <c r="C1499" s="184" t="s">
        <v>1538</v>
      </c>
      <c r="D1499" s="184" t="s">
        <v>154</v>
      </c>
      <c r="E1499" s="185" t="s">
        <v>1437</v>
      </c>
      <c r="F1499" s="186" t="s">
        <v>1438</v>
      </c>
      <c r="G1499" s="187" t="s">
        <v>247</v>
      </c>
      <c r="H1499" s="188">
        <v>2574.65</v>
      </c>
      <c r="I1499" s="189"/>
      <c r="J1499" s="190">
        <f>ROUND(I1499*H1499,2)</f>
        <v>0</v>
      </c>
      <c r="K1499" s="186" t="s">
        <v>158</v>
      </c>
      <c r="L1499" s="43"/>
      <c r="M1499" s="191" t="s">
        <v>5</v>
      </c>
      <c r="N1499" s="192" t="s">
        <v>53</v>
      </c>
      <c r="O1499" s="44"/>
      <c r="P1499" s="193">
        <f>O1499*H1499</f>
        <v>0</v>
      </c>
      <c r="Q1499" s="193">
        <v>2.9999999999999997E-4</v>
      </c>
      <c r="R1499" s="193">
        <f>Q1499*H1499</f>
        <v>0.77239499999999994</v>
      </c>
      <c r="S1499" s="193">
        <v>0</v>
      </c>
      <c r="T1499" s="194">
        <f>S1499*H1499</f>
        <v>0</v>
      </c>
      <c r="AR1499" s="25" t="s">
        <v>259</v>
      </c>
      <c r="AT1499" s="25" t="s">
        <v>154</v>
      </c>
      <c r="AU1499" s="25" t="s">
        <v>89</v>
      </c>
      <c r="AY1499" s="25" t="s">
        <v>152</v>
      </c>
      <c r="BE1499" s="195">
        <f>IF(N1499="základní",J1499,0)</f>
        <v>0</v>
      </c>
      <c r="BF1499" s="195">
        <f>IF(N1499="snížená",J1499,0)</f>
        <v>0</v>
      </c>
      <c r="BG1499" s="195">
        <f>IF(N1499="zákl. přenesená",J1499,0)</f>
        <v>0</v>
      </c>
      <c r="BH1499" s="195">
        <f>IF(N1499="sníž. přenesená",J1499,0)</f>
        <v>0</v>
      </c>
      <c r="BI1499" s="195">
        <f>IF(N1499="nulová",J1499,0)</f>
        <v>0</v>
      </c>
      <c r="BJ1499" s="25" t="s">
        <v>45</v>
      </c>
      <c r="BK1499" s="195">
        <f>ROUND(I1499*H1499,2)</f>
        <v>0</v>
      </c>
      <c r="BL1499" s="25" t="s">
        <v>259</v>
      </c>
      <c r="BM1499" s="25" t="s">
        <v>2280</v>
      </c>
    </row>
    <row r="1500" spans="2:65" s="1" customFormat="1" ht="40.5">
      <c r="B1500" s="43"/>
      <c r="D1500" s="225" t="s">
        <v>161</v>
      </c>
      <c r="F1500" s="236" t="s">
        <v>1440</v>
      </c>
      <c r="I1500" s="198"/>
      <c r="L1500" s="43"/>
      <c r="M1500" s="199"/>
      <c r="N1500" s="44"/>
      <c r="O1500" s="44"/>
      <c r="P1500" s="44"/>
      <c r="Q1500" s="44"/>
      <c r="R1500" s="44"/>
      <c r="S1500" s="44"/>
      <c r="T1500" s="72"/>
      <c r="AT1500" s="25" t="s">
        <v>161</v>
      </c>
      <c r="AU1500" s="25" t="s">
        <v>89</v>
      </c>
    </row>
    <row r="1501" spans="2:65" s="1" customFormat="1" ht="22.5" customHeight="1">
      <c r="B1501" s="183"/>
      <c r="C1501" s="184" t="s">
        <v>1542</v>
      </c>
      <c r="D1501" s="184" t="s">
        <v>154</v>
      </c>
      <c r="E1501" s="185" t="s">
        <v>1442</v>
      </c>
      <c r="F1501" s="186" t="s">
        <v>1443</v>
      </c>
      <c r="G1501" s="187" t="s">
        <v>293</v>
      </c>
      <c r="H1501" s="188">
        <v>13005</v>
      </c>
      <c r="I1501" s="189"/>
      <c r="J1501" s="190">
        <f>ROUND(I1501*H1501,2)</f>
        <v>0</v>
      </c>
      <c r="K1501" s="186" t="s">
        <v>158</v>
      </c>
      <c r="L1501" s="43"/>
      <c r="M1501" s="191" t="s">
        <v>5</v>
      </c>
      <c r="N1501" s="192" t="s">
        <v>53</v>
      </c>
      <c r="O1501" s="44"/>
      <c r="P1501" s="193">
        <f>O1501*H1501</f>
        <v>0</v>
      </c>
      <c r="Q1501" s="193">
        <v>0</v>
      </c>
      <c r="R1501" s="193">
        <f>Q1501*H1501</f>
        <v>0</v>
      </c>
      <c r="S1501" s="193">
        <v>0</v>
      </c>
      <c r="T1501" s="194">
        <f>S1501*H1501</f>
        <v>0</v>
      </c>
      <c r="AR1501" s="25" t="s">
        <v>259</v>
      </c>
      <c r="AT1501" s="25" t="s">
        <v>154</v>
      </c>
      <c r="AU1501" s="25" t="s">
        <v>89</v>
      </c>
      <c r="AY1501" s="25" t="s">
        <v>152</v>
      </c>
      <c r="BE1501" s="195">
        <f>IF(N1501="základní",J1501,0)</f>
        <v>0</v>
      </c>
      <c r="BF1501" s="195">
        <f>IF(N1501="snížená",J1501,0)</f>
        <v>0</v>
      </c>
      <c r="BG1501" s="195">
        <f>IF(N1501="zákl. přenesená",J1501,0)</f>
        <v>0</v>
      </c>
      <c r="BH1501" s="195">
        <f>IF(N1501="sníž. přenesená",J1501,0)</f>
        <v>0</v>
      </c>
      <c r="BI1501" s="195">
        <f>IF(N1501="nulová",J1501,0)</f>
        <v>0</v>
      </c>
      <c r="BJ1501" s="25" t="s">
        <v>45</v>
      </c>
      <c r="BK1501" s="195">
        <f>ROUND(I1501*H1501,2)</f>
        <v>0</v>
      </c>
      <c r="BL1501" s="25" t="s">
        <v>259</v>
      </c>
      <c r="BM1501" s="25" t="s">
        <v>2281</v>
      </c>
    </row>
    <row r="1502" spans="2:65" s="1" customFormat="1" ht="40.5">
      <c r="B1502" s="43"/>
      <c r="D1502" s="196" t="s">
        <v>161</v>
      </c>
      <c r="F1502" s="197" t="s">
        <v>1440</v>
      </c>
      <c r="I1502" s="198"/>
      <c r="L1502" s="43"/>
      <c r="M1502" s="199"/>
      <c r="N1502" s="44"/>
      <c r="O1502" s="44"/>
      <c r="P1502" s="44"/>
      <c r="Q1502" s="44"/>
      <c r="R1502" s="44"/>
      <c r="S1502" s="44"/>
      <c r="T1502" s="72"/>
      <c r="AT1502" s="25" t="s">
        <v>161</v>
      </c>
      <c r="AU1502" s="25" t="s">
        <v>89</v>
      </c>
    </row>
    <row r="1503" spans="2:65" s="12" customFormat="1">
      <c r="B1503" s="200"/>
      <c r="D1503" s="196" t="s">
        <v>163</v>
      </c>
      <c r="E1503" s="201" t="s">
        <v>5</v>
      </c>
      <c r="F1503" s="202" t="s">
        <v>2282</v>
      </c>
      <c r="H1503" s="203" t="s">
        <v>5</v>
      </c>
      <c r="I1503" s="204"/>
      <c r="L1503" s="200"/>
      <c r="M1503" s="205"/>
      <c r="N1503" s="206"/>
      <c r="O1503" s="206"/>
      <c r="P1503" s="206"/>
      <c r="Q1503" s="206"/>
      <c r="R1503" s="206"/>
      <c r="S1503" s="206"/>
      <c r="T1503" s="207"/>
      <c r="AT1503" s="203" t="s">
        <v>163</v>
      </c>
      <c r="AU1503" s="203" t="s">
        <v>89</v>
      </c>
      <c r="AV1503" s="12" t="s">
        <v>45</v>
      </c>
      <c r="AW1503" s="12" t="s">
        <v>42</v>
      </c>
      <c r="AX1503" s="12" t="s">
        <v>82</v>
      </c>
      <c r="AY1503" s="203" t="s">
        <v>152</v>
      </c>
    </row>
    <row r="1504" spans="2:65" s="13" customFormat="1">
      <c r="B1504" s="208"/>
      <c r="D1504" s="196" t="s">
        <v>163</v>
      </c>
      <c r="E1504" s="209" t="s">
        <v>5</v>
      </c>
      <c r="F1504" s="210" t="s">
        <v>2283</v>
      </c>
      <c r="H1504" s="211">
        <v>9619.2000000000007</v>
      </c>
      <c r="I1504" s="212"/>
      <c r="L1504" s="208"/>
      <c r="M1504" s="213"/>
      <c r="N1504" s="214"/>
      <c r="O1504" s="214"/>
      <c r="P1504" s="214"/>
      <c r="Q1504" s="214"/>
      <c r="R1504" s="214"/>
      <c r="S1504" s="214"/>
      <c r="T1504" s="215"/>
      <c r="AT1504" s="209" t="s">
        <v>163</v>
      </c>
      <c r="AU1504" s="209" t="s">
        <v>89</v>
      </c>
      <c r="AV1504" s="13" t="s">
        <v>89</v>
      </c>
      <c r="AW1504" s="13" t="s">
        <v>42</v>
      </c>
      <c r="AX1504" s="13" t="s">
        <v>82</v>
      </c>
      <c r="AY1504" s="209" t="s">
        <v>152</v>
      </c>
    </row>
    <row r="1505" spans="2:65" s="13" customFormat="1">
      <c r="B1505" s="208"/>
      <c r="D1505" s="196" t="s">
        <v>163</v>
      </c>
      <c r="E1505" s="209" t="s">
        <v>5</v>
      </c>
      <c r="F1505" s="210" t="s">
        <v>2284</v>
      </c>
      <c r="H1505" s="211">
        <v>3385.8</v>
      </c>
      <c r="I1505" s="212"/>
      <c r="L1505" s="208"/>
      <c r="M1505" s="213"/>
      <c r="N1505" s="214"/>
      <c r="O1505" s="214"/>
      <c r="P1505" s="214"/>
      <c r="Q1505" s="214"/>
      <c r="R1505" s="214"/>
      <c r="S1505" s="214"/>
      <c r="T1505" s="215"/>
      <c r="AT1505" s="209" t="s">
        <v>163</v>
      </c>
      <c r="AU1505" s="209" t="s">
        <v>89</v>
      </c>
      <c r="AV1505" s="13" t="s">
        <v>89</v>
      </c>
      <c r="AW1505" s="13" t="s">
        <v>42</v>
      </c>
      <c r="AX1505" s="13" t="s">
        <v>82</v>
      </c>
      <c r="AY1505" s="209" t="s">
        <v>152</v>
      </c>
    </row>
    <row r="1506" spans="2:65" s="15" customFormat="1">
      <c r="B1506" s="224"/>
      <c r="D1506" s="225" t="s">
        <v>163</v>
      </c>
      <c r="E1506" s="226" t="s">
        <v>5</v>
      </c>
      <c r="F1506" s="227" t="s">
        <v>170</v>
      </c>
      <c r="H1506" s="228">
        <v>13005</v>
      </c>
      <c r="I1506" s="229"/>
      <c r="L1506" s="224"/>
      <c r="M1506" s="230"/>
      <c r="N1506" s="231"/>
      <c r="O1506" s="231"/>
      <c r="P1506" s="231"/>
      <c r="Q1506" s="231"/>
      <c r="R1506" s="231"/>
      <c r="S1506" s="231"/>
      <c r="T1506" s="232"/>
      <c r="AT1506" s="233" t="s">
        <v>163</v>
      </c>
      <c r="AU1506" s="233" t="s">
        <v>89</v>
      </c>
      <c r="AV1506" s="15" t="s">
        <v>159</v>
      </c>
      <c r="AW1506" s="15" t="s">
        <v>42</v>
      </c>
      <c r="AX1506" s="15" t="s">
        <v>45</v>
      </c>
      <c r="AY1506" s="233" t="s">
        <v>152</v>
      </c>
    </row>
    <row r="1507" spans="2:65" s="1" customFormat="1" ht="44.25" customHeight="1">
      <c r="B1507" s="183"/>
      <c r="C1507" s="184" t="s">
        <v>2285</v>
      </c>
      <c r="D1507" s="184" t="s">
        <v>154</v>
      </c>
      <c r="E1507" s="185" t="s">
        <v>2286</v>
      </c>
      <c r="F1507" s="186" t="s">
        <v>2287</v>
      </c>
      <c r="G1507" s="187" t="s">
        <v>201</v>
      </c>
      <c r="H1507" s="188">
        <v>118</v>
      </c>
      <c r="I1507" s="189"/>
      <c r="J1507" s="190">
        <f>ROUND(I1507*H1507,2)</f>
        <v>0</v>
      </c>
      <c r="K1507" s="186" t="s">
        <v>1163</v>
      </c>
      <c r="L1507" s="43"/>
      <c r="M1507" s="191" t="s">
        <v>5</v>
      </c>
      <c r="N1507" s="192" t="s">
        <v>53</v>
      </c>
      <c r="O1507" s="44"/>
      <c r="P1507" s="193">
        <f>O1507*H1507</f>
        <v>0</v>
      </c>
      <c r="Q1507" s="193">
        <v>7.6299999999999996E-3</v>
      </c>
      <c r="R1507" s="193">
        <f>Q1507*H1507</f>
        <v>0.90033999999999992</v>
      </c>
      <c r="S1507" s="193">
        <v>0</v>
      </c>
      <c r="T1507" s="194">
        <f>S1507*H1507</f>
        <v>0</v>
      </c>
      <c r="AR1507" s="25" t="s">
        <v>259</v>
      </c>
      <c r="AT1507" s="25" t="s">
        <v>154</v>
      </c>
      <c r="AU1507" s="25" t="s">
        <v>89</v>
      </c>
      <c r="AY1507" s="25" t="s">
        <v>152</v>
      </c>
      <c r="BE1507" s="195">
        <f>IF(N1507="základní",J1507,0)</f>
        <v>0</v>
      </c>
      <c r="BF1507" s="195">
        <f>IF(N1507="snížená",J1507,0)</f>
        <v>0</v>
      </c>
      <c r="BG1507" s="195">
        <f>IF(N1507="zákl. přenesená",J1507,0)</f>
        <v>0</v>
      </c>
      <c r="BH1507" s="195">
        <f>IF(N1507="sníž. přenesená",J1507,0)</f>
        <v>0</v>
      </c>
      <c r="BI1507" s="195">
        <f>IF(N1507="nulová",J1507,0)</f>
        <v>0</v>
      </c>
      <c r="BJ1507" s="25" t="s">
        <v>45</v>
      </c>
      <c r="BK1507" s="195">
        <f>ROUND(I1507*H1507,2)</f>
        <v>0</v>
      </c>
      <c r="BL1507" s="25" t="s">
        <v>259</v>
      </c>
      <c r="BM1507" s="25" t="s">
        <v>2288</v>
      </c>
    </row>
    <row r="1508" spans="2:65" s="1" customFormat="1" ht="44.25" customHeight="1">
      <c r="B1508" s="183"/>
      <c r="C1508" s="184" t="s">
        <v>2289</v>
      </c>
      <c r="D1508" s="184" t="s">
        <v>154</v>
      </c>
      <c r="E1508" s="185" t="s">
        <v>2290</v>
      </c>
      <c r="F1508" s="186" t="s">
        <v>2291</v>
      </c>
      <c r="G1508" s="187" t="s">
        <v>201</v>
      </c>
      <c r="H1508" s="188">
        <v>10</v>
      </c>
      <c r="I1508" s="189"/>
      <c r="J1508" s="190">
        <f>ROUND(I1508*H1508,2)</f>
        <v>0</v>
      </c>
      <c r="K1508" s="186" t="s">
        <v>1163</v>
      </c>
      <c r="L1508" s="43"/>
      <c r="M1508" s="191" t="s">
        <v>5</v>
      </c>
      <c r="N1508" s="192" t="s">
        <v>53</v>
      </c>
      <c r="O1508" s="44"/>
      <c r="P1508" s="193">
        <f>O1508*H1508</f>
        <v>0</v>
      </c>
      <c r="Q1508" s="193">
        <v>7.6299999999999996E-3</v>
      </c>
      <c r="R1508" s="193">
        <f>Q1508*H1508</f>
        <v>7.6299999999999993E-2</v>
      </c>
      <c r="S1508" s="193">
        <v>0</v>
      </c>
      <c r="T1508" s="194">
        <f>S1508*H1508</f>
        <v>0</v>
      </c>
      <c r="AR1508" s="25" t="s">
        <v>259</v>
      </c>
      <c r="AT1508" s="25" t="s">
        <v>154</v>
      </c>
      <c r="AU1508" s="25" t="s">
        <v>89</v>
      </c>
      <c r="AY1508" s="25" t="s">
        <v>152</v>
      </c>
      <c r="BE1508" s="195">
        <f>IF(N1508="základní",J1508,0)</f>
        <v>0</v>
      </c>
      <c r="BF1508" s="195">
        <f>IF(N1508="snížená",J1508,0)</f>
        <v>0</v>
      </c>
      <c r="BG1508" s="195">
        <f>IF(N1508="zákl. přenesená",J1508,0)</f>
        <v>0</v>
      </c>
      <c r="BH1508" s="195">
        <f>IF(N1508="sníž. přenesená",J1508,0)</f>
        <v>0</v>
      </c>
      <c r="BI1508" s="195">
        <f>IF(N1508="nulová",J1508,0)</f>
        <v>0</v>
      </c>
      <c r="BJ1508" s="25" t="s">
        <v>45</v>
      </c>
      <c r="BK1508" s="195">
        <f>ROUND(I1508*H1508,2)</f>
        <v>0</v>
      </c>
      <c r="BL1508" s="25" t="s">
        <v>259</v>
      </c>
      <c r="BM1508" s="25" t="s">
        <v>2292</v>
      </c>
    </row>
    <row r="1509" spans="2:65" s="1" customFormat="1" ht="22.5" customHeight="1">
      <c r="B1509" s="183"/>
      <c r="C1509" s="184" t="s">
        <v>2293</v>
      </c>
      <c r="D1509" s="184" t="s">
        <v>154</v>
      </c>
      <c r="E1509" s="185" t="s">
        <v>2294</v>
      </c>
      <c r="F1509" s="186" t="s">
        <v>2295</v>
      </c>
      <c r="G1509" s="187" t="s">
        <v>247</v>
      </c>
      <c r="H1509" s="188">
        <v>2574.65</v>
      </c>
      <c r="I1509" s="189"/>
      <c r="J1509" s="190">
        <f>ROUND(I1509*H1509,2)</f>
        <v>0</v>
      </c>
      <c r="K1509" s="186" t="s">
        <v>158</v>
      </c>
      <c r="L1509" s="43"/>
      <c r="M1509" s="191" t="s">
        <v>5</v>
      </c>
      <c r="N1509" s="192" t="s">
        <v>53</v>
      </c>
      <c r="O1509" s="44"/>
      <c r="P1509" s="193">
        <f>O1509*H1509</f>
        <v>0</v>
      </c>
      <c r="Q1509" s="193">
        <v>7.7000000000000002E-3</v>
      </c>
      <c r="R1509" s="193">
        <f>Q1509*H1509</f>
        <v>19.824805000000001</v>
      </c>
      <c r="S1509" s="193">
        <v>0</v>
      </c>
      <c r="T1509" s="194">
        <f>S1509*H1509</f>
        <v>0</v>
      </c>
      <c r="AR1509" s="25" t="s">
        <v>259</v>
      </c>
      <c r="AT1509" s="25" t="s">
        <v>154</v>
      </c>
      <c r="AU1509" s="25" t="s">
        <v>89</v>
      </c>
      <c r="AY1509" s="25" t="s">
        <v>152</v>
      </c>
      <c r="BE1509" s="195">
        <f>IF(N1509="základní",J1509,0)</f>
        <v>0</v>
      </c>
      <c r="BF1509" s="195">
        <f>IF(N1509="snížená",J1509,0)</f>
        <v>0</v>
      </c>
      <c r="BG1509" s="195">
        <f>IF(N1509="zákl. přenesená",J1509,0)</f>
        <v>0</v>
      </c>
      <c r="BH1509" s="195">
        <f>IF(N1509="sníž. přenesená",J1509,0)</f>
        <v>0</v>
      </c>
      <c r="BI1509" s="195">
        <f>IF(N1509="nulová",J1509,0)</f>
        <v>0</v>
      </c>
      <c r="BJ1509" s="25" t="s">
        <v>45</v>
      </c>
      <c r="BK1509" s="195">
        <f>ROUND(I1509*H1509,2)</f>
        <v>0</v>
      </c>
      <c r="BL1509" s="25" t="s">
        <v>259</v>
      </c>
      <c r="BM1509" s="25" t="s">
        <v>2296</v>
      </c>
    </row>
    <row r="1510" spans="2:65" s="1" customFormat="1" ht="27">
      <c r="B1510" s="43"/>
      <c r="D1510" s="196" t="s">
        <v>161</v>
      </c>
      <c r="F1510" s="197" t="s">
        <v>1451</v>
      </c>
      <c r="I1510" s="198"/>
      <c r="L1510" s="43"/>
      <c r="M1510" s="199"/>
      <c r="N1510" s="44"/>
      <c r="O1510" s="44"/>
      <c r="P1510" s="44"/>
      <c r="Q1510" s="44"/>
      <c r="R1510" s="44"/>
      <c r="S1510" s="44"/>
      <c r="T1510" s="72"/>
      <c r="AT1510" s="25" t="s">
        <v>161</v>
      </c>
      <c r="AU1510" s="25" t="s">
        <v>89</v>
      </c>
    </row>
    <row r="1511" spans="2:65" s="12" customFormat="1">
      <c r="B1511" s="200"/>
      <c r="D1511" s="196" t="s">
        <v>163</v>
      </c>
      <c r="E1511" s="201" t="s">
        <v>5</v>
      </c>
      <c r="F1511" s="202" t="s">
        <v>540</v>
      </c>
      <c r="H1511" s="203" t="s">
        <v>5</v>
      </c>
      <c r="I1511" s="204"/>
      <c r="L1511" s="200"/>
      <c r="M1511" s="205"/>
      <c r="N1511" s="206"/>
      <c r="O1511" s="206"/>
      <c r="P1511" s="206"/>
      <c r="Q1511" s="206"/>
      <c r="R1511" s="206"/>
      <c r="S1511" s="206"/>
      <c r="T1511" s="207"/>
      <c r="AT1511" s="203" t="s">
        <v>163</v>
      </c>
      <c r="AU1511" s="203" t="s">
        <v>89</v>
      </c>
      <c r="AV1511" s="12" t="s">
        <v>45</v>
      </c>
      <c r="AW1511" s="12" t="s">
        <v>42</v>
      </c>
      <c r="AX1511" s="12" t="s">
        <v>82</v>
      </c>
      <c r="AY1511" s="203" t="s">
        <v>152</v>
      </c>
    </row>
    <row r="1512" spans="2:65" s="13" customFormat="1">
      <c r="B1512" s="208"/>
      <c r="D1512" s="196" t="s">
        <v>163</v>
      </c>
      <c r="E1512" s="209" t="s">
        <v>5</v>
      </c>
      <c r="F1512" s="210" t="s">
        <v>1774</v>
      </c>
      <c r="H1512" s="211">
        <v>66.88</v>
      </c>
      <c r="I1512" s="212"/>
      <c r="L1512" s="208"/>
      <c r="M1512" s="213"/>
      <c r="N1512" s="214"/>
      <c r="O1512" s="214"/>
      <c r="P1512" s="214"/>
      <c r="Q1512" s="214"/>
      <c r="R1512" s="214"/>
      <c r="S1512" s="214"/>
      <c r="T1512" s="215"/>
      <c r="AT1512" s="209" t="s">
        <v>163</v>
      </c>
      <c r="AU1512" s="209" t="s">
        <v>89</v>
      </c>
      <c r="AV1512" s="13" t="s">
        <v>89</v>
      </c>
      <c r="AW1512" s="13" t="s">
        <v>42</v>
      </c>
      <c r="AX1512" s="13" t="s">
        <v>82</v>
      </c>
      <c r="AY1512" s="209" t="s">
        <v>152</v>
      </c>
    </row>
    <row r="1513" spans="2:65" s="13" customFormat="1">
      <c r="B1513" s="208"/>
      <c r="D1513" s="196" t="s">
        <v>163</v>
      </c>
      <c r="E1513" s="209" t="s">
        <v>5</v>
      </c>
      <c r="F1513" s="210" t="s">
        <v>1775</v>
      </c>
      <c r="H1513" s="211">
        <v>11.88</v>
      </c>
      <c r="I1513" s="212"/>
      <c r="L1513" s="208"/>
      <c r="M1513" s="213"/>
      <c r="N1513" s="214"/>
      <c r="O1513" s="214"/>
      <c r="P1513" s="214"/>
      <c r="Q1513" s="214"/>
      <c r="R1513" s="214"/>
      <c r="S1513" s="214"/>
      <c r="T1513" s="215"/>
      <c r="AT1513" s="209" t="s">
        <v>163</v>
      </c>
      <c r="AU1513" s="209" t="s">
        <v>89</v>
      </c>
      <c r="AV1513" s="13" t="s">
        <v>89</v>
      </c>
      <c r="AW1513" s="13" t="s">
        <v>42</v>
      </c>
      <c r="AX1513" s="13" t="s">
        <v>82</v>
      </c>
      <c r="AY1513" s="209" t="s">
        <v>152</v>
      </c>
    </row>
    <row r="1514" spans="2:65" s="13" customFormat="1">
      <c r="B1514" s="208"/>
      <c r="D1514" s="196" t="s">
        <v>163</v>
      </c>
      <c r="E1514" s="209" t="s">
        <v>5</v>
      </c>
      <c r="F1514" s="210" t="s">
        <v>1776</v>
      </c>
      <c r="H1514" s="211">
        <v>7.9</v>
      </c>
      <c r="I1514" s="212"/>
      <c r="L1514" s="208"/>
      <c r="M1514" s="213"/>
      <c r="N1514" s="214"/>
      <c r="O1514" s="214"/>
      <c r="P1514" s="214"/>
      <c r="Q1514" s="214"/>
      <c r="R1514" s="214"/>
      <c r="S1514" s="214"/>
      <c r="T1514" s="215"/>
      <c r="AT1514" s="209" t="s">
        <v>163</v>
      </c>
      <c r="AU1514" s="209" t="s">
        <v>89</v>
      </c>
      <c r="AV1514" s="13" t="s">
        <v>89</v>
      </c>
      <c r="AW1514" s="13" t="s">
        <v>42</v>
      </c>
      <c r="AX1514" s="13" t="s">
        <v>82</v>
      </c>
      <c r="AY1514" s="209" t="s">
        <v>152</v>
      </c>
    </row>
    <row r="1515" spans="2:65" s="13" customFormat="1">
      <c r="B1515" s="208"/>
      <c r="D1515" s="196" t="s">
        <v>163</v>
      </c>
      <c r="E1515" s="209" t="s">
        <v>5</v>
      </c>
      <c r="F1515" s="210" t="s">
        <v>1777</v>
      </c>
      <c r="H1515" s="211">
        <v>7.9</v>
      </c>
      <c r="I1515" s="212"/>
      <c r="L1515" s="208"/>
      <c r="M1515" s="213"/>
      <c r="N1515" s="214"/>
      <c r="O1515" s="214"/>
      <c r="P1515" s="214"/>
      <c r="Q1515" s="214"/>
      <c r="R1515" s="214"/>
      <c r="S1515" s="214"/>
      <c r="T1515" s="215"/>
      <c r="AT1515" s="209" t="s">
        <v>163</v>
      </c>
      <c r="AU1515" s="209" t="s">
        <v>89</v>
      </c>
      <c r="AV1515" s="13" t="s">
        <v>89</v>
      </c>
      <c r="AW1515" s="13" t="s">
        <v>42</v>
      </c>
      <c r="AX1515" s="13" t="s">
        <v>82</v>
      </c>
      <c r="AY1515" s="209" t="s">
        <v>152</v>
      </c>
    </row>
    <row r="1516" spans="2:65" s="13" customFormat="1">
      <c r="B1516" s="208"/>
      <c r="D1516" s="196" t="s">
        <v>163</v>
      </c>
      <c r="E1516" s="209" t="s">
        <v>5</v>
      </c>
      <c r="F1516" s="210" t="s">
        <v>1778</v>
      </c>
      <c r="H1516" s="211">
        <v>12</v>
      </c>
      <c r="I1516" s="212"/>
      <c r="L1516" s="208"/>
      <c r="M1516" s="213"/>
      <c r="N1516" s="214"/>
      <c r="O1516" s="214"/>
      <c r="P1516" s="214"/>
      <c r="Q1516" s="214"/>
      <c r="R1516" s="214"/>
      <c r="S1516" s="214"/>
      <c r="T1516" s="215"/>
      <c r="AT1516" s="209" t="s">
        <v>163</v>
      </c>
      <c r="AU1516" s="209" t="s">
        <v>89</v>
      </c>
      <c r="AV1516" s="13" t="s">
        <v>89</v>
      </c>
      <c r="AW1516" s="13" t="s">
        <v>42</v>
      </c>
      <c r="AX1516" s="13" t="s">
        <v>82</v>
      </c>
      <c r="AY1516" s="209" t="s">
        <v>152</v>
      </c>
    </row>
    <row r="1517" spans="2:65" s="13" customFormat="1">
      <c r="B1517" s="208"/>
      <c r="D1517" s="196" t="s">
        <v>163</v>
      </c>
      <c r="E1517" s="209" t="s">
        <v>5</v>
      </c>
      <c r="F1517" s="210" t="s">
        <v>1779</v>
      </c>
      <c r="H1517" s="211">
        <v>12</v>
      </c>
      <c r="I1517" s="212"/>
      <c r="L1517" s="208"/>
      <c r="M1517" s="213"/>
      <c r="N1517" s="214"/>
      <c r="O1517" s="214"/>
      <c r="P1517" s="214"/>
      <c r="Q1517" s="214"/>
      <c r="R1517" s="214"/>
      <c r="S1517" s="214"/>
      <c r="T1517" s="215"/>
      <c r="AT1517" s="209" t="s">
        <v>163</v>
      </c>
      <c r="AU1517" s="209" t="s">
        <v>89</v>
      </c>
      <c r="AV1517" s="13" t="s">
        <v>89</v>
      </c>
      <c r="AW1517" s="13" t="s">
        <v>42</v>
      </c>
      <c r="AX1517" s="13" t="s">
        <v>82</v>
      </c>
      <c r="AY1517" s="209" t="s">
        <v>152</v>
      </c>
    </row>
    <row r="1518" spans="2:65" s="13" customFormat="1">
      <c r="B1518" s="208"/>
      <c r="D1518" s="196" t="s">
        <v>163</v>
      </c>
      <c r="E1518" s="209" t="s">
        <v>5</v>
      </c>
      <c r="F1518" s="210" t="s">
        <v>1780</v>
      </c>
      <c r="H1518" s="211">
        <v>7.9</v>
      </c>
      <c r="I1518" s="212"/>
      <c r="L1518" s="208"/>
      <c r="M1518" s="213"/>
      <c r="N1518" s="214"/>
      <c r="O1518" s="214"/>
      <c r="P1518" s="214"/>
      <c r="Q1518" s="214"/>
      <c r="R1518" s="214"/>
      <c r="S1518" s="214"/>
      <c r="T1518" s="215"/>
      <c r="AT1518" s="209" t="s">
        <v>163</v>
      </c>
      <c r="AU1518" s="209" t="s">
        <v>89</v>
      </c>
      <c r="AV1518" s="13" t="s">
        <v>89</v>
      </c>
      <c r="AW1518" s="13" t="s">
        <v>42</v>
      </c>
      <c r="AX1518" s="13" t="s">
        <v>82</v>
      </c>
      <c r="AY1518" s="209" t="s">
        <v>152</v>
      </c>
    </row>
    <row r="1519" spans="2:65" s="13" customFormat="1">
      <c r="B1519" s="208"/>
      <c r="D1519" s="196" t="s">
        <v>163</v>
      </c>
      <c r="E1519" s="209" t="s">
        <v>5</v>
      </c>
      <c r="F1519" s="210" t="s">
        <v>1781</v>
      </c>
      <c r="H1519" s="211">
        <v>7.9</v>
      </c>
      <c r="I1519" s="212"/>
      <c r="L1519" s="208"/>
      <c r="M1519" s="213"/>
      <c r="N1519" s="214"/>
      <c r="O1519" s="214"/>
      <c r="P1519" s="214"/>
      <c r="Q1519" s="214"/>
      <c r="R1519" s="214"/>
      <c r="S1519" s="214"/>
      <c r="T1519" s="215"/>
      <c r="AT1519" s="209" t="s">
        <v>163</v>
      </c>
      <c r="AU1519" s="209" t="s">
        <v>89</v>
      </c>
      <c r="AV1519" s="13" t="s">
        <v>89</v>
      </c>
      <c r="AW1519" s="13" t="s">
        <v>42</v>
      </c>
      <c r="AX1519" s="13" t="s">
        <v>82</v>
      </c>
      <c r="AY1519" s="209" t="s">
        <v>152</v>
      </c>
    </row>
    <row r="1520" spans="2:65" s="13" customFormat="1">
      <c r="B1520" s="208"/>
      <c r="D1520" s="196" t="s">
        <v>163</v>
      </c>
      <c r="E1520" s="209" t="s">
        <v>5</v>
      </c>
      <c r="F1520" s="210" t="s">
        <v>1782</v>
      </c>
      <c r="H1520" s="211">
        <v>12.64</v>
      </c>
      <c r="I1520" s="212"/>
      <c r="L1520" s="208"/>
      <c r="M1520" s="213"/>
      <c r="N1520" s="214"/>
      <c r="O1520" s="214"/>
      <c r="P1520" s="214"/>
      <c r="Q1520" s="214"/>
      <c r="R1520" s="214"/>
      <c r="S1520" s="214"/>
      <c r="T1520" s="215"/>
      <c r="AT1520" s="209" t="s">
        <v>163</v>
      </c>
      <c r="AU1520" s="209" t="s">
        <v>89</v>
      </c>
      <c r="AV1520" s="13" t="s">
        <v>89</v>
      </c>
      <c r="AW1520" s="13" t="s">
        <v>42</v>
      </c>
      <c r="AX1520" s="13" t="s">
        <v>82</v>
      </c>
      <c r="AY1520" s="209" t="s">
        <v>152</v>
      </c>
    </row>
    <row r="1521" spans="2:65" s="13" customFormat="1">
      <c r="B1521" s="208"/>
      <c r="D1521" s="196" t="s">
        <v>163</v>
      </c>
      <c r="E1521" s="209" t="s">
        <v>5</v>
      </c>
      <c r="F1521" s="210" t="s">
        <v>1783</v>
      </c>
      <c r="H1521" s="211">
        <v>8.39</v>
      </c>
      <c r="I1521" s="212"/>
      <c r="L1521" s="208"/>
      <c r="M1521" s="213"/>
      <c r="N1521" s="214"/>
      <c r="O1521" s="214"/>
      <c r="P1521" s="214"/>
      <c r="Q1521" s="214"/>
      <c r="R1521" s="214"/>
      <c r="S1521" s="214"/>
      <c r="T1521" s="215"/>
      <c r="AT1521" s="209" t="s">
        <v>163</v>
      </c>
      <c r="AU1521" s="209" t="s">
        <v>89</v>
      </c>
      <c r="AV1521" s="13" t="s">
        <v>89</v>
      </c>
      <c r="AW1521" s="13" t="s">
        <v>42</v>
      </c>
      <c r="AX1521" s="13" t="s">
        <v>82</v>
      </c>
      <c r="AY1521" s="209" t="s">
        <v>152</v>
      </c>
    </row>
    <row r="1522" spans="2:65" s="13" customFormat="1">
      <c r="B1522" s="208"/>
      <c r="D1522" s="196" t="s">
        <v>163</v>
      </c>
      <c r="E1522" s="209" t="s">
        <v>5</v>
      </c>
      <c r="F1522" s="210" t="s">
        <v>1784</v>
      </c>
      <c r="H1522" s="211">
        <v>8.3800000000000008</v>
      </c>
      <c r="I1522" s="212"/>
      <c r="L1522" s="208"/>
      <c r="M1522" s="213"/>
      <c r="N1522" s="214"/>
      <c r="O1522" s="214"/>
      <c r="P1522" s="214"/>
      <c r="Q1522" s="214"/>
      <c r="R1522" s="214"/>
      <c r="S1522" s="214"/>
      <c r="T1522" s="215"/>
      <c r="AT1522" s="209" t="s">
        <v>163</v>
      </c>
      <c r="AU1522" s="209" t="s">
        <v>89</v>
      </c>
      <c r="AV1522" s="13" t="s">
        <v>89</v>
      </c>
      <c r="AW1522" s="13" t="s">
        <v>42</v>
      </c>
      <c r="AX1522" s="13" t="s">
        <v>82</v>
      </c>
      <c r="AY1522" s="209" t="s">
        <v>152</v>
      </c>
    </row>
    <row r="1523" spans="2:65" s="13" customFormat="1">
      <c r="B1523" s="208"/>
      <c r="D1523" s="196" t="s">
        <v>163</v>
      </c>
      <c r="E1523" s="209" t="s">
        <v>5</v>
      </c>
      <c r="F1523" s="210" t="s">
        <v>1785</v>
      </c>
      <c r="H1523" s="211">
        <v>2.0699999999999998</v>
      </c>
      <c r="I1523" s="212"/>
      <c r="L1523" s="208"/>
      <c r="M1523" s="213"/>
      <c r="N1523" s="214"/>
      <c r="O1523" s="214"/>
      <c r="P1523" s="214"/>
      <c r="Q1523" s="214"/>
      <c r="R1523" s="214"/>
      <c r="S1523" s="214"/>
      <c r="T1523" s="215"/>
      <c r="AT1523" s="209" t="s">
        <v>163</v>
      </c>
      <c r="AU1523" s="209" t="s">
        <v>89</v>
      </c>
      <c r="AV1523" s="13" t="s">
        <v>89</v>
      </c>
      <c r="AW1523" s="13" t="s">
        <v>42</v>
      </c>
      <c r="AX1523" s="13" t="s">
        <v>82</v>
      </c>
      <c r="AY1523" s="209" t="s">
        <v>152</v>
      </c>
    </row>
    <row r="1524" spans="2:65" s="13" customFormat="1">
      <c r="B1524" s="208"/>
      <c r="D1524" s="196" t="s">
        <v>163</v>
      </c>
      <c r="E1524" s="209" t="s">
        <v>5</v>
      </c>
      <c r="F1524" s="210" t="s">
        <v>1786</v>
      </c>
      <c r="H1524" s="211">
        <v>4.32</v>
      </c>
      <c r="I1524" s="212"/>
      <c r="L1524" s="208"/>
      <c r="M1524" s="213"/>
      <c r="N1524" s="214"/>
      <c r="O1524" s="214"/>
      <c r="P1524" s="214"/>
      <c r="Q1524" s="214"/>
      <c r="R1524" s="214"/>
      <c r="S1524" s="214"/>
      <c r="T1524" s="215"/>
      <c r="AT1524" s="209" t="s">
        <v>163</v>
      </c>
      <c r="AU1524" s="209" t="s">
        <v>89</v>
      </c>
      <c r="AV1524" s="13" t="s">
        <v>89</v>
      </c>
      <c r="AW1524" s="13" t="s">
        <v>42</v>
      </c>
      <c r="AX1524" s="13" t="s">
        <v>82</v>
      </c>
      <c r="AY1524" s="209" t="s">
        <v>152</v>
      </c>
    </row>
    <row r="1525" spans="2:65" s="13" customFormat="1">
      <c r="B1525" s="208"/>
      <c r="D1525" s="196" t="s">
        <v>163</v>
      </c>
      <c r="E1525" s="209" t="s">
        <v>5</v>
      </c>
      <c r="F1525" s="210" t="s">
        <v>1787</v>
      </c>
      <c r="H1525" s="211">
        <v>5.03</v>
      </c>
      <c r="I1525" s="212"/>
      <c r="L1525" s="208"/>
      <c r="M1525" s="213"/>
      <c r="N1525" s="214"/>
      <c r="O1525" s="214"/>
      <c r="P1525" s="214"/>
      <c r="Q1525" s="214"/>
      <c r="R1525" s="214"/>
      <c r="S1525" s="214"/>
      <c r="T1525" s="215"/>
      <c r="AT1525" s="209" t="s">
        <v>163</v>
      </c>
      <c r="AU1525" s="209" t="s">
        <v>89</v>
      </c>
      <c r="AV1525" s="13" t="s">
        <v>89</v>
      </c>
      <c r="AW1525" s="13" t="s">
        <v>42</v>
      </c>
      <c r="AX1525" s="13" t="s">
        <v>82</v>
      </c>
      <c r="AY1525" s="209" t="s">
        <v>152</v>
      </c>
    </row>
    <row r="1526" spans="2:65" s="13" customFormat="1">
      <c r="B1526" s="208"/>
      <c r="D1526" s="196" t="s">
        <v>163</v>
      </c>
      <c r="E1526" s="209" t="s">
        <v>5</v>
      </c>
      <c r="F1526" s="210" t="s">
        <v>1788</v>
      </c>
      <c r="H1526" s="211">
        <v>5.03</v>
      </c>
      <c r="I1526" s="212"/>
      <c r="L1526" s="208"/>
      <c r="M1526" s="213"/>
      <c r="N1526" s="214"/>
      <c r="O1526" s="214"/>
      <c r="P1526" s="214"/>
      <c r="Q1526" s="214"/>
      <c r="R1526" s="214"/>
      <c r="S1526" s="214"/>
      <c r="T1526" s="215"/>
      <c r="AT1526" s="209" t="s">
        <v>163</v>
      </c>
      <c r="AU1526" s="209" t="s">
        <v>89</v>
      </c>
      <c r="AV1526" s="13" t="s">
        <v>89</v>
      </c>
      <c r="AW1526" s="13" t="s">
        <v>42</v>
      </c>
      <c r="AX1526" s="13" t="s">
        <v>82</v>
      </c>
      <c r="AY1526" s="209" t="s">
        <v>152</v>
      </c>
    </row>
    <row r="1527" spans="2:65" s="13" customFormat="1">
      <c r="B1527" s="208"/>
      <c r="D1527" s="196" t="s">
        <v>163</v>
      </c>
      <c r="E1527" s="209" t="s">
        <v>5</v>
      </c>
      <c r="F1527" s="210" t="s">
        <v>1789</v>
      </c>
      <c r="H1527" s="211">
        <v>233.94</v>
      </c>
      <c r="I1527" s="212"/>
      <c r="L1527" s="208"/>
      <c r="M1527" s="213"/>
      <c r="N1527" s="214"/>
      <c r="O1527" s="214"/>
      <c r="P1527" s="214"/>
      <c r="Q1527" s="214"/>
      <c r="R1527" s="214"/>
      <c r="S1527" s="214"/>
      <c r="T1527" s="215"/>
      <c r="AT1527" s="209" t="s">
        <v>163</v>
      </c>
      <c r="AU1527" s="209" t="s">
        <v>89</v>
      </c>
      <c r="AV1527" s="13" t="s">
        <v>89</v>
      </c>
      <c r="AW1527" s="13" t="s">
        <v>42</v>
      </c>
      <c r="AX1527" s="13" t="s">
        <v>82</v>
      </c>
      <c r="AY1527" s="209" t="s">
        <v>152</v>
      </c>
    </row>
    <row r="1528" spans="2:65" s="13" customFormat="1">
      <c r="B1528" s="208"/>
      <c r="D1528" s="196" t="s">
        <v>163</v>
      </c>
      <c r="E1528" s="209" t="s">
        <v>5</v>
      </c>
      <c r="F1528" s="210" t="s">
        <v>1790</v>
      </c>
      <c r="H1528" s="211">
        <v>1445.8</v>
      </c>
      <c r="I1528" s="212"/>
      <c r="L1528" s="208"/>
      <c r="M1528" s="213"/>
      <c r="N1528" s="214"/>
      <c r="O1528" s="214"/>
      <c r="P1528" s="214"/>
      <c r="Q1528" s="214"/>
      <c r="R1528" s="214"/>
      <c r="S1528" s="214"/>
      <c r="T1528" s="215"/>
      <c r="AT1528" s="209" t="s">
        <v>163</v>
      </c>
      <c r="AU1528" s="209" t="s">
        <v>89</v>
      </c>
      <c r="AV1528" s="13" t="s">
        <v>89</v>
      </c>
      <c r="AW1528" s="13" t="s">
        <v>42</v>
      </c>
      <c r="AX1528" s="13" t="s">
        <v>82</v>
      </c>
      <c r="AY1528" s="209" t="s">
        <v>152</v>
      </c>
    </row>
    <row r="1529" spans="2:65" s="13" customFormat="1">
      <c r="B1529" s="208"/>
      <c r="D1529" s="196" t="s">
        <v>163</v>
      </c>
      <c r="E1529" s="209" t="s">
        <v>5</v>
      </c>
      <c r="F1529" s="210" t="s">
        <v>1791</v>
      </c>
      <c r="H1529" s="211">
        <v>701.19</v>
      </c>
      <c r="I1529" s="212"/>
      <c r="L1529" s="208"/>
      <c r="M1529" s="213"/>
      <c r="N1529" s="214"/>
      <c r="O1529" s="214"/>
      <c r="P1529" s="214"/>
      <c r="Q1529" s="214"/>
      <c r="R1529" s="214"/>
      <c r="S1529" s="214"/>
      <c r="T1529" s="215"/>
      <c r="AT1529" s="209" t="s">
        <v>163</v>
      </c>
      <c r="AU1529" s="209" t="s">
        <v>89</v>
      </c>
      <c r="AV1529" s="13" t="s">
        <v>89</v>
      </c>
      <c r="AW1529" s="13" t="s">
        <v>42</v>
      </c>
      <c r="AX1529" s="13" t="s">
        <v>82</v>
      </c>
      <c r="AY1529" s="209" t="s">
        <v>152</v>
      </c>
    </row>
    <row r="1530" spans="2:65" s="13" customFormat="1">
      <c r="B1530" s="208"/>
      <c r="D1530" s="196" t="s">
        <v>163</v>
      </c>
      <c r="E1530" s="209" t="s">
        <v>5</v>
      </c>
      <c r="F1530" s="210" t="s">
        <v>1792</v>
      </c>
      <c r="H1530" s="211">
        <v>6.3</v>
      </c>
      <c r="I1530" s="212"/>
      <c r="L1530" s="208"/>
      <c r="M1530" s="213"/>
      <c r="N1530" s="214"/>
      <c r="O1530" s="214"/>
      <c r="P1530" s="214"/>
      <c r="Q1530" s="214"/>
      <c r="R1530" s="214"/>
      <c r="S1530" s="214"/>
      <c r="T1530" s="215"/>
      <c r="AT1530" s="209" t="s">
        <v>163</v>
      </c>
      <c r="AU1530" s="209" t="s">
        <v>89</v>
      </c>
      <c r="AV1530" s="13" t="s">
        <v>89</v>
      </c>
      <c r="AW1530" s="13" t="s">
        <v>42</v>
      </c>
      <c r="AX1530" s="13" t="s">
        <v>82</v>
      </c>
      <c r="AY1530" s="209" t="s">
        <v>152</v>
      </c>
    </row>
    <row r="1531" spans="2:65" s="13" customFormat="1">
      <c r="B1531" s="208"/>
      <c r="D1531" s="196" t="s">
        <v>163</v>
      </c>
      <c r="E1531" s="209" t="s">
        <v>5</v>
      </c>
      <c r="F1531" s="210" t="s">
        <v>1793</v>
      </c>
      <c r="H1531" s="211">
        <v>7.2</v>
      </c>
      <c r="I1531" s="212"/>
      <c r="L1531" s="208"/>
      <c r="M1531" s="213"/>
      <c r="N1531" s="214"/>
      <c r="O1531" s="214"/>
      <c r="P1531" s="214"/>
      <c r="Q1531" s="214"/>
      <c r="R1531" s="214"/>
      <c r="S1531" s="214"/>
      <c r="T1531" s="215"/>
      <c r="AT1531" s="209" t="s">
        <v>163</v>
      </c>
      <c r="AU1531" s="209" t="s">
        <v>89</v>
      </c>
      <c r="AV1531" s="13" t="s">
        <v>89</v>
      </c>
      <c r="AW1531" s="13" t="s">
        <v>42</v>
      </c>
      <c r="AX1531" s="13" t="s">
        <v>82</v>
      </c>
      <c r="AY1531" s="209" t="s">
        <v>152</v>
      </c>
    </row>
    <row r="1532" spans="2:65" s="15" customFormat="1">
      <c r="B1532" s="224"/>
      <c r="D1532" s="225" t="s">
        <v>163</v>
      </c>
      <c r="E1532" s="226" t="s">
        <v>5</v>
      </c>
      <c r="F1532" s="227" t="s">
        <v>170</v>
      </c>
      <c r="H1532" s="228">
        <v>2574.65</v>
      </c>
      <c r="I1532" s="229"/>
      <c r="L1532" s="224"/>
      <c r="M1532" s="230"/>
      <c r="N1532" s="231"/>
      <c r="O1532" s="231"/>
      <c r="P1532" s="231"/>
      <c r="Q1532" s="231"/>
      <c r="R1532" s="231"/>
      <c r="S1532" s="231"/>
      <c r="T1532" s="232"/>
      <c r="AT1532" s="233" t="s">
        <v>163</v>
      </c>
      <c r="AU1532" s="233" t="s">
        <v>89</v>
      </c>
      <c r="AV1532" s="15" t="s">
        <v>159</v>
      </c>
      <c r="AW1532" s="15" t="s">
        <v>42</v>
      </c>
      <c r="AX1532" s="15" t="s">
        <v>45</v>
      </c>
      <c r="AY1532" s="233" t="s">
        <v>152</v>
      </c>
    </row>
    <row r="1533" spans="2:65" s="1" customFormat="1" ht="31.5" customHeight="1">
      <c r="B1533" s="183"/>
      <c r="C1533" s="184" t="s">
        <v>2297</v>
      </c>
      <c r="D1533" s="184" t="s">
        <v>154</v>
      </c>
      <c r="E1533" s="185" t="s">
        <v>2298</v>
      </c>
      <c r="F1533" s="186" t="s">
        <v>2299</v>
      </c>
      <c r="G1533" s="187" t="s">
        <v>247</v>
      </c>
      <c r="H1533" s="188">
        <v>2574.65</v>
      </c>
      <c r="I1533" s="189"/>
      <c r="J1533" s="190">
        <f>ROUND(I1533*H1533,2)</f>
        <v>0</v>
      </c>
      <c r="K1533" s="186" t="s">
        <v>158</v>
      </c>
      <c r="L1533" s="43"/>
      <c r="M1533" s="191" t="s">
        <v>5</v>
      </c>
      <c r="N1533" s="192" t="s">
        <v>53</v>
      </c>
      <c r="O1533" s="44"/>
      <c r="P1533" s="193">
        <f>O1533*H1533</f>
        <v>0</v>
      </c>
      <c r="Q1533" s="193">
        <v>1.9300000000000001E-3</v>
      </c>
      <c r="R1533" s="193">
        <f>Q1533*H1533</f>
        <v>4.9690745000000005</v>
      </c>
      <c r="S1533" s="193">
        <v>0</v>
      </c>
      <c r="T1533" s="194">
        <f>S1533*H1533</f>
        <v>0</v>
      </c>
      <c r="AR1533" s="25" t="s">
        <v>259</v>
      </c>
      <c r="AT1533" s="25" t="s">
        <v>154</v>
      </c>
      <c r="AU1533" s="25" t="s">
        <v>89</v>
      </c>
      <c r="AY1533" s="25" t="s">
        <v>152</v>
      </c>
      <c r="BE1533" s="195">
        <f>IF(N1533="základní",J1533,0)</f>
        <v>0</v>
      </c>
      <c r="BF1533" s="195">
        <f>IF(N1533="snížená",J1533,0)</f>
        <v>0</v>
      </c>
      <c r="BG1533" s="195">
        <f>IF(N1533="zákl. přenesená",J1533,0)</f>
        <v>0</v>
      </c>
      <c r="BH1533" s="195">
        <f>IF(N1533="sníž. přenesená",J1533,0)</f>
        <v>0</v>
      </c>
      <c r="BI1533" s="195">
        <f>IF(N1533="nulová",J1533,0)</f>
        <v>0</v>
      </c>
      <c r="BJ1533" s="25" t="s">
        <v>45</v>
      </c>
      <c r="BK1533" s="195">
        <f>ROUND(I1533*H1533,2)</f>
        <v>0</v>
      </c>
      <c r="BL1533" s="25" t="s">
        <v>259</v>
      </c>
      <c r="BM1533" s="25" t="s">
        <v>2300</v>
      </c>
    </row>
    <row r="1534" spans="2:65" s="1" customFormat="1" ht="27">
      <c r="B1534" s="43"/>
      <c r="D1534" s="225" t="s">
        <v>161</v>
      </c>
      <c r="F1534" s="236" t="s">
        <v>1451</v>
      </c>
      <c r="I1534" s="198"/>
      <c r="L1534" s="43"/>
      <c r="M1534" s="199"/>
      <c r="N1534" s="44"/>
      <c r="O1534" s="44"/>
      <c r="P1534" s="44"/>
      <c r="Q1534" s="44"/>
      <c r="R1534" s="44"/>
      <c r="S1534" s="44"/>
      <c r="T1534" s="72"/>
      <c r="AT1534" s="25" t="s">
        <v>161</v>
      </c>
      <c r="AU1534" s="25" t="s">
        <v>89</v>
      </c>
    </row>
    <row r="1535" spans="2:65" s="1" customFormat="1" ht="31.5" customHeight="1">
      <c r="B1535" s="183"/>
      <c r="C1535" s="184" t="s">
        <v>2301</v>
      </c>
      <c r="D1535" s="184" t="s">
        <v>154</v>
      </c>
      <c r="E1535" s="185" t="s">
        <v>2302</v>
      </c>
      <c r="F1535" s="186" t="s">
        <v>2303</v>
      </c>
      <c r="G1535" s="187" t="s">
        <v>193</v>
      </c>
      <c r="H1535" s="188">
        <v>97.14</v>
      </c>
      <c r="I1535" s="189"/>
      <c r="J1535" s="190">
        <f>ROUND(I1535*H1535,2)</f>
        <v>0</v>
      </c>
      <c r="K1535" s="186" t="s">
        <v>158</v>
      </c>
      <c r="L1535" s="43"/>
      <c r="M1535" s="191" t="s">
        <v>5</v>
      </c>
      <c r="N1535" s="192" t="s">
        <v>53</v>
      </c>
      <c r="O1535" s="44"/>
      <c r="P1535" s="193">
        <f>O1535*H1535</f>
        <v>0</v>
      </c>
      <c r="Q1535" s="193">
        <v>0</v>
      </c>
      <c r="R1535" s="193">
        <f>Q1535*H1535</f>
        <v>0</v>
      </c>
      <c r="S1535" s="193">
        <v>0</v>
      </c>
      <c r="T1535" s="194">
        <f>S1535*H1535</f>
        <v>0</v>
      </c>
      <c r="AR1535" s="25" t="s">
        <v>259</v>
      </c>
      <c r="AT1535" s="25" t="s">
        <v>154</v>
      </c>
      <c r="AU1535" s="25" t="s">
        <v>89</v>
      </c>
      <c r="AY1535" s="25" t="s">
        <v>152</v>
      </c>
      <c r="BE1535" s="195">
        <f>IF(N1535="základní",J1535,0)</f>
        <v>0</v>
      </c>
      <c r="BF1535" s="195">
        <f>IF(N1535="snížená",J1535,0)</f>
        <v>0</v>
      </c>
      <c r="BG1535" s="195">
        <f>IF(N1535="zákl. přenesená",J1535,0)</f>
        <v>0</v>
      </c>
      <c r="BH1535" s="195">
        <f>IF(N1535="sníž. přenesená",J1535,0)</f>
        <v>0</v>
      </c>
      <c r="BI1535" s="195">
        <f>IF(N1535="nulová",J1535,0)</f>
        <v>0</v>
      </c>
      <c r="BJ1535" s="25" t="s">
        <v>45</v>
      </c>
      <c r="BK1535" s="195">
        <f>ROUND(I1535*H1535,2)</f>
        <v>0</v>
      </c>
      <c r="BL1535" s="25" t="s">
        <v>259</v>
      </c>
      <c r="BM1535" s="25" t="s">
        <v>2304</v>
      </c>
    </row>
    <row r="1536" spans="2:65" s="1" customFormat="1" ht="121.5">
      <c r="B1536" s="43"/>
      <c r="D1536" s="225" t="s">
        <v>161</v>
      </c>
      <c r="F1536" s="236" t="s">
        <v>684</v>
      </c>
      <c r="I1536" s="198"/>
      <c r="L1536" s="43"/>
      <c r="M1536" s="199"/>
      <c r="N1536" s="44"/>
      <c r="O1536" s="44"/>
      <c r="P1536" s="44"/>
      <c r="Q1536" s="44"/>
      <c r="R1536" s="44"/>
      <c r="S1536" s="44"/>
      <c r="T1536" s="72"/>
      <c r="AT1536" s="25" t="s">
        <v>161</v>
      </c>
      <c r="AU1536" s="25" t="s">
        <v>89</v>
      </c>
    </row>
    <row r="1537" spans="2:65" s="1" customFormat="1" ht="44.25" customHeight="1">
      <c r="B1537" s="183"/>
      <c r="C1537" s="184" t="s">
        <v>2305</v>
      </c>
      <c r="D1537" s="184" t="s">
        <v>154</v>
      </c>
      <c r="E1537" s="185" t="s">
        <v>1462</v>
      </c>
      <c r="F1537" s="186" t="s">
        <v>1463</v>
      </c>
      <c r="G1537" s="187" t="s">
        <v>193</v>
      </c>
      <c r="H1537" s="188">
        <v>97.14</v>
      </c>
      <c r="I1537" s="189"/>
      <c r="J1537" s="190">
        <f>ROUND(I1537*H1537,2)</f>
        <v>0</v>
      </c>
      <c r="K1537" s="186" t="s">
        <v>158</v>
      </c>
      <c r="L1537" s="43"/>
      <c r="M1537" s="191" t="s">
        <v>5</v>
      </c>
      <c r="N1537" s="192" t="s">
        <v>53</v>
      </c>
      <c r="O1537" s="44"/>
      <c r="P1537" s="193">
        <f>O1537*H1537</f>
        <v>0</v>
      </c>
      <c r="Q1537" s="193">
        <v>0</v>
      </c>
      <c r="R1537" s="193">
        <f>Q1537*H1537</f>
        <v>0</v>
      </c>
      <c r="S1537" s="193">
        <v>0</v>
      </c>
      <c r="T1537" s="194">
        <f>S1537*H1537</f>
        <v>0</v>
      </c>
      <c r="AR1537" s="25" t="s">
        <v>259</v>
      </c>
      <c r="AT1537" s="25" t="s">
        <v>154</v>
      </c>
      <c r="AU1537" s="25" t="s">
        <v>89</v>
      </c>
      <c r="AY1537" s="25" t="s">
        <v>152</v>
      </c>
      <c r="BE1537" s="195">
        <f>IF(N1537="základní",J1537,0)</f>
        <v>0</v>
      </c>
      <c r="BF1537" s="195">
        <f>IF(N1537="snížená",J1537,0)</f>
        <v>0</v>
      </c>
      <c r="BG1537" s="195">
        <f>IF(N1537="zákl. přenesená",J1537,0)</f>
        <v>0</v>
      </c>
      <c r="BH1537" s="195">
        <f>IF(N1537="sníž. přenesená",J1537,0)</f>
        <v>0</v>
      </c>
      <c r="BI1537" s="195">
        <f>IF(N1537="nulová",J1537,0)</f>
        <v>0</v>
      </c>
      <c r="BJ1537" s="25" t="s">
        <v>45</v>
      </c>
      <c r="BK1537" s="195">
        <f>ROUND(I1537*H1537,2)</f>
        <v>0</v>
      </c>
      <c r="BL1537" s="25" t="s">
        <v>259</v>
      </c>
      <c r="BM1537" s="25" t="s">
        <v>2306</v>
      </c>
    </row>
    <row r="1538" spans="2:65" s="1" customFormat="1" ht="121.5">
      <c r="B1538" s="43"/>
      <c r="D1538" s="225" t="s">
        <v>161</v>
      </c>
      <c r="F1538" s="236" t="s">
        <v>684</v>
      </c>
      <c r="I1538" s="198"/>
      <c r="L1538" s="43"/>
      <c r="M1538" s="199"/>
      <c r="N1538" s="44"/>
      <c r="O1538" s="44"/>
      <c r="P1538" s="44"/>
      <c r="Q1538" s="44"/>
      <c r="R1538" s="44"/>
      <c r="S1538" s="44"/>
      <c r="T1538" s="72"/>
      <c r="AT1538" s="25" t="s">
        <v>161</v>
      </c>
      <c r="AU1538" s="25" t="s">
        <v>89</v>
      </c>
    </row>
    <row r="1539" spans="2:65" s="1" customFormat="1" ht="44.25" customHeight="1">
      <c r="B1539" s="183"/>
      <c r="C1539" s="184" t="s">
        <v>2307</v>
      </c>
      <c r="D1539" s="184" t="s">
        <v>154</v>
      </c>
      <c r="E1539" s="185" t="s">
        <v>2308</v>
      </c>
      <c r="F1539" s="186" t="s">
        <v>2309</v>
      </c>
      <c r="G1539" s="187" t="s">
        <v>193</v>
      </c>
      <c r="H1539" s="188">
        <v>97.14</v>
      </c>
      <c r="I1539" s="189"/>
      <c r="J1539" s="190">
        <f>ROUND(I1539*H1539,2)</f>
        <v>0</v>
      </c>
      <c r="K1539" s="186" t="s">
        <v>158</v>
      </c>
      <c r="L1539" s="43"/>
      <c r="M1539" s="191" t="s">
        <v>5</v>
      </c>
      <c r="N1539" s="192" t="s">
        <v>53</v>
      </c>
      <c r="O1539" s="44"/>
      <c r="P1539" s="193">
        <f>O1539*H1539</f>
        <v>0</v>
      </c>
      <c r="Q1539" s="193">
        <v>0</v>
      </c>
      <c r="R1539" s="193">
        <f>Q1539*H1539</f>
        <v>0</v>
      </c>
      <c r="S1539" s="193">
        <v>0</v>
      </c>
      <c r="T1539" s="194">
        <f>S1539*H1539</f>
        <v>0</v>
      </c>
      <c r="AR1539" s="25" t="s">
        <v>259</v>
      </c>
      <c r="AT1539" s="25" t="s">
        <v>154</v>
      </c>
      <c r="AU1539" s="25" t="s">
        <v>89</v>
      </c>
      <c r="AY1539" s="25" t="s">
        <v>152</v>
      </c>
      <c r="BE1539" s="195">
        <f>IF(N1539="základní",J1539,0)</f>
        <v>0</v>
      </c>
      <c r="BF1539" s="195">
        <f>IF(N1539="snížená",J1539,0)</f>
        <v>0</v>
      </c>
      <c r="BG1539" s="195">
        <f>IF(N1539="zákl. přenesená",J1539,0)</f>
        <v>0</v>
      </c>
      <c r="BH1539" s="195">
        <f>IF(N1539="sníž. přenesená",J1539,0)</f>
        <v>0</v>
      </c>
      <c r="BI1539" s="195">
        <f>IF(N1539="nulová",J1539,0)</f>
        <v>0</v>
      </c>
      <c r="BJ1539" s="25" t="s">
        <v>45</v>
      </c>
      <c r="BK1539" s="195">
        <f>ROUND(I1539*H1539,2)</f>
        <v>0</v>
      </c>
      <c r="BL1539" s="25" t="s">
        <v>259</v>
      </c>
      <c r="BM1539" s="25" t="s">
        <v>2310</v>
      </c>
    </row>
    <row r="1540" spans="2:65" s="1" customFormat="1" ht="121.5">
      <c r="B1540" s="43"/>
      <c r="D1540" s="196" t="s">
        <v>161</v>
      </c>
      <c r="F1540" s="197" t="s">
        <v>684</v>
      </c>
      <c r="I1540" s="198"/>
      <c r="L1540" s="43"/>
      <c r="M1540" s="199"/>
      <c r="N1540" s="44"/>
      <c r="O1540" s="44"/>
      <c r="P1540" s="44"/>
      <c r="Q1540" s="44"/>
      <c r="R1540" s="44"/>
      <c r="S1540" s="44"/>
      <c r="T1540" s="72"/>
      <c r="AT1540" s="25" t="s">
        <v>161</v>
      </c>
      <c r="AU1540" s="25" t="s">
        <v>89</v>
      </c>
    </row>
    <row r="1541" spans="2:65" s="11" customFormat="1" ht="29.85" customHeight="1">
      <c r="B1541" s="169"/>
      <c r="D1541" s="180" t="s">
        <v>81</v>
      </c>
      <c r="E1541" s="181" t="s">
        <v>2311</v>
      </c>
      <c r="F1541" s="181" t="s">
        <v>2312</v>
      </c>
      <c r="I1541" s="172"/>
      <c r="J1541" s="182">
        <f>BK1541</f>
        <v>0</v>
      </c>
      <c r="L1541" s="169"/>
      <c r="M1541" s="174"/>
      <c r="N1541" s="175"/>
      <c r="O1541" s="175"/>
      <c r="P1541" s="176">
        <f>SUM(P1542:P1737)</f>
        <v>0</v>
      </c>
      <c r="Q1541" s="175"/>
      <c r="R1541" s="176">
        <f>SUM(R1542:R1737)</f>
        <v>35.853052599999998</v>
      </c>
      <c r="S1541" s="175"/>
      <c r="T1541" s="177">
        <f>SUM(T1542:T1737)</f>
        <v>40.043459199999994</v>
      </c>
      <c r="AR1541" s="170" t="s">
        <v>89</v>
      </c>
      <c r="AT1541" s="178" t="s">
        <v>81</v>
      </c>
      <c r="AU1541" s="178" t="s">
        <v>45</v>
      </c>
      <c r="AY1541" s="170" t="s">
        <v>152</v>
      </c>
      <c r="BK1541" s="179">
        <f>SUM(BK1542:BK1737)</f>
        <v>0</v>
      </c>
    </row>
    <row r="1542" spans="2:65" s="1" customFormat="1" ht="22.5" customHeight="1">
      <c r="B1542" s="183"/>
      <c r="C1542" s="184" t="s">
        <v>2313</v>
      </c>
      <c r="D1542" s="184" t="s">
        <v>154</v>
      </c>
      <c r="E1542" s="185" t="s">
        <v>2314</v>
      </c>
      <c r="F1542" s="186" t="s">
        <v>2315</v>
      </c>
      <c r="G1542" s="187" t="s">
        <v>247</v>
      </c>
      <c r="H1542" s="188">
        <v>1472.1859999999999</v>
      </c>
      <c r="I1542" s="189"/>
      <c r="J1542" s="190">
        <f>ROUND(I1542*H1542,2)</f>
        <v>0</v>
      </c>
      <c r="K1542" s="186" t="s">
        <v>158</v>
      </c>
      <c r="L1542" s="43"/>
      <c r="M1542" s="191" t="s">
        <v>5</v>
      </c>
      <c r="N1542" s="192" t="s">
        <v>53</v>
      </c>
      <c r="O1542" s="44"/>
      <c r="P1542" s="193">
        <f>O1542*H1542</f>
        <v>0</v>
      </c>
      <c r="Q1542" s="193">
        <v>0</v>
      </c>
      <c r="R1542" s="193">
        <f>Q1542*H1542</f>
        <v>0</v>
      </c>
      <c r="S1542" s="193">
        <v>2.7199999999999998E-2</v>
      </c>
      <c r="T1542" s="194">
        <f>S1542*H1542</f>
        <v>40.043459199999994</v>
      </c>
      <c r="AR1542" s="25" t="s">
        <v>259</v>
      </c>
      <c r="AT1542" s="25" t="s">
        <v>154</v>
      </c>
      <c r="AU1542" s="25" t="s">
        <v>89</v>
      </c>
      <c r="AY1542" s="25" t="s">
        <v>152</v>
      </c>
      <c r="BE1542" s="195">
        <f>IF(N1542="základní",J1542,0)</f>
        <v>0</v>
      </c>
      <c r="BF1542" s="195">
        <f>IF(N1542="snížená",J1542,0)</f>
        <v>0</v>
      </c>
      <c r="BG1542" s="195">
        <f>IF(N1542="zákl. přenesená",J1542,0)</f>
        <v>0</v>
      </c>
      <c r="BH1542" s="195">
        <f>IF(N1542="sníž. přenesená",J1542,0)</f>
        <v>0</v>
      </c>
      <c r="BI1542" s="195">
        <f>IF(N1542="nulová",J1542,0)</f>
        <v>0</v>
      </c>
      <c r="BJ1542" s="25" t="s">
        <v>45</v>
      </c>
      <c r="BK1542" s="195">
        <f>ROUND(I1542*H1542,2)</f>
        <v>0</v>
      </c>
      <c r="BL1542" s="25" t="s">
        <v>259</v>
      </c>
      <c r="BM1542" s="25" t="s">
        <v>2316</v>
      </c>
    </row>
    <row r="1543" spans="2:65" s="12" customFormat="1">
      <c r="B1543" s="200"/>
      <c r="D1543" s="196" t="s">
        <v>163</v>
      </c>
      <c r="E1543" s="201" t="s">
        <v>5</v>
      </c>
      <c r="F1543" s="202" t="s">
        <v>540</v>
      </c>
      <c r="H1543" s="203" t="s">
        <v>5</v>
      </c>
      <c r="I1543" s="204"/>
      <c r="L1543" s="200"/>
      <c r="M1543" s="205"/>
      <c r="N1543" s="206"/>
      <c r="O1543" s="206"/>
      <c r="P1543" s="206"/>
      <c r="Q1543" s="206"/>
      <c r="R1543" s="206"/>
      <c r="S1543" s="206"/>
      <c r="T1543" s="207"/>
      <c r="AT1543" s="203" t="s">
        <v>163</v>
      </c>
      <c r="AU1543" s="203" t="s">
        <v>89</v>
      </c>
      <c r="AV1543" s="12" t="s">
        <v>45</v>
      </c>
      <c r="AW1543" s="12" t="s">
        <v>42</v>
      </c>
      <c r="AX1543" s="12" t="s">
        <v>82</v>
      </c>
      <c r="AY1543" s="203" t="s">
        <v>152</v>
      </c>
    </row>
    <row r="1544" spans="2:65" s="12" customFormat="1">
      <c r="B1544" s="200"/>
      <c r="D1544" s="196" t="s">
        <v>163</v>
      </c>
      <c r="E1544" s="201" t="s">
        <v>5</v>
      </c>
      <c r="F1544" s="202" t="s">
        <v>1674</v>
      </c>
      <c r="H1544" s="203" t="s">
        <v>5</v>
      </c>
      <c r="I1544" s="204"/>
      <c r="L1544" s="200"/>
      <c r="M1544" s="205"/>
      <c r="N1544" s="206"/>
      <c r="O1544" s="206"/>
      <c r="P1544" s="206"/>
      <c r="Q1544" s="206"/>
      <c r="R1544" s="206"/>
      <c r="S1544" s="206"/>
      <c r="T1544" s="207"/>
      <c r="AT1544" s="203" t="s">
        <v>163</v>
      </c>
      <c r="AU1544" s="203" t="s">
        <v>89</v>
      </c>
      <c r="AV1544" s="12" t="s">
        <v>45</v>
      </c>
      <c r="AW1544" s="12" t="s">
        <v>42</v>
      </c>
      <c r="AX1544" s="12" t="s">
        <v>82</v>
      </c>
      <c r="AY1544" s="203" t="s">
        <v>152</v>
      </c>
    </row>
    <row r="1545" spans="2:65" s="13" customFormat="1" ht="27">
      <c r="B1545" s="208"/>
      <c r="D1545" s="196" t="s">
        <v>163</v>
      </c>
      <c r="E1545" s="209" t="s">
        <v>5</v>
      </c>
      <c r="F1545" s="210" t="s">
        <v>1675</v>
      </c>
      <c r="H1545" s="211">
        <v>136.87700000000001</v>
      </c>
      <c r="I1545" s="212"/>
      <c r="L1545" s="208"/>
      <c r="M1545" s="213"/>
      <c r="N1545" s="214"/>
      <c r="O1545" s="214"/>
      <c r="P1545" s="214"/>
      <c r="Q1545" s="214"/>
      <c r="R1545" s="214"/>
      <c r="S1545" s="214"/>
      <c r="T1545" s="215"/>
      <c r="AT1545" s="209" t="s">
        <v>163</v>
      </c>
      <c r="AU1545" s="209" t="s">
        <v>89</v>
      </c>
      <c r="AV1545" s="13" t="s">
        <v>89</v>
      </c>
      <c r="AW1545" s="13" t="s">
        <v>42</v>
      </c>
      <c r="AX1545" s="13" t="s">
        <v>82</v>
      </c>
      <c r="AY1545" s="209" t="s">
        <v>152</v>
      </c>
    </row>
    <row r="1546" spans="2:65" s="13" customFormat="1">
      <c r="B1546" s="208"/>
      <c r="D1546" s="196" t="s">
        <v>163</v>
      </c>
      <c r="E1546" s="209" t="s">
        <v>5</v>
      </c>
      <c r="F1546" s="210" t="s">
        <v>1676</v>
      </c>
      <c r="H1546" s="211">
        <v>-11.032</v>
      </c>
      <c r="I1546" s="212"/>
      <c r="L1546" s="208"/>
      <c r="M1546" s="213"/>
      <c r="N1546" s="214"/>
      <c r="O1546" s="214"/>
      <c r="P1546" s="214"/>
      <c r="Q1546" s="214"/>
      <c r="R1546" s="214"/>
      <c r="S1546" s="214"/>
      <c r="T1546" s="215"/>
      <c r="AT1546" s="209" t="s">
        <v>163</v>
      </c>
      <c r="AU1546" s="209" t="s">
        <v>89</v>
      </c>
      <c r="AV1546" s="13" t="s">
        <v>89</v>
      </c>
      <c r="AW1546" s="13" t="s">
        <v>42</v>
      </c>
      <c r="AX1546" s="13" t="s">
        <v>82</v>
      </c>
      <c r="AY1546" s="209" t="s">
        <v>152</v>
      </c>
    </row>
    <row r="1547" spans="2:65" s="13" customFormat="1">
      <c r="B1547" s="208"/>
      <c r="D1547" s="196" t="s">
        <v>163</v>
      </c>
      <c r="E1547" s="209" t="s">
        <v>5</v>
      </c>
      <c r="F1547" s="210" t="s">
        <v>1677</v>
      </c>
      <c r="H1547" s="211">
        <v>-2.8570000000000002</v>
      </c>
      <c r="I1547" s="212"/>
      <c r="L1547" s="208"/>
      <c r="M1547" s="213"/>
      <c r="N1547" s="214"/>
      <c r="O1547" s="214"/>
      <c r="P1547" s="214"/>
      <c r="Q1547" s="214"/>
      <c r="R1547" s="214"/>
      <c r="S1547" s="214"/>
      <c r="T1547" s="215"/>
      <c r="AT1547" s="209" t="s">
        <v>163</v>
      </c>
      <c r="AU1547" s="209" t="s">
        <v>89</v>
      </c>
      <c r="AV1547" s="13" t="s">
        <v>89</v>
      </c>
      <c r="AW1547" s="13" t="s">
        <v>42</v>
      </c>
      <c r="AX1547" s="13" t="s">
        <v>82</v>
      </c>
      <c r="AY1547" s="209" t="s">
        <v>152</v>
      </c>
    </row>
    <row r="1548" spans="2:65" s="12" customFormat="1">
      <c r="B1548" s="200"/>
      <c r="D1548" s="196" t="s">
        <v>163</v>
      </c>
      <c r="E1548" s="201" t="s">
        <v>5</v>
      </c>
      <c r="F1548" s="202" t="s">
        <v>1678</v>
      </c>
      <c r="H1548" s="203" t="s">
        <v>5</v>
      </c>
      <c r="I1548" s="204"/>
      <c r="L1548" s="200"/>
      <c r="M1548" s="205"/>
      <c r="N1548" s="206"/>
      <c r="O1548" s="206"/>
      <c r="P1548" s="206"/>
      <c r="Q1548" s="206"/>
      <c r="R1548" s="206"/>
      <c r="S1548" s="206"/>
      <c r="T1548" s="207"/>
      <c r="AT1548" s="203" t="s">
        <v>163</v>
      </c>
      <c r="AU1548" s="203" t="s">
        <v>89</v>
      </c>
      <c r="AV1548" s="12" t="s">
        <v>45</v>
      </c>
      <c r="AW1548" s="12" t="s">
        <v>42</v>
      </c>
      <c r="AX1548" s="12" t="s">
        <v>82</v>
      </c>
      <c r="AY1548" s="203" t="s">
        <v>152</v>
      </c>
    </row>
    <row r="1549" spans="2:65" s="13" customFormat="1">
      <c r="B1549" s="208"/>
      <c r="D1549" s="196" t="s">
        <v>163</v>
      </c>
      <c r="E1549" s="209" t="s">
        <v>5</v>
      </c>
      <c r="F1549" s="210" t="s">
        <v>1679</v>
      </c>
      <c r="H1549" s="211">
        <v>59.52</v>
      </c>
      <c r="I1549" s="212"/>
      <c r="L1549" s="208"/>
      <c r="M1549" s="213"/>
      <c r="N1549" s="214"/>
      <c r="O1549" s="214"/>
      <c r="P1549" s="214"/>
      <c r="Q1549" s="214"/>
      <c r="R1549" s="214"/>
      <c r="S1549" s="214"/>
      <c r="T1549" s="215"/>
      <c r="AT1549" s="209" t="s">
        <v>163</v>
      </c>
      <c r="AU1549" s="209" t="s">
        <v>89</v>
      </c>
      <c r="AV1549" s="13" t="s">
        <v>89</v>
      </c>
      <c r="AW1549" s="13" t="s">
        <v>42</v>
      </c>
      <c r="AX1549" s="13" t="s">
        <v>82</v>
      </c>
      <c r="AY1549" s="209" t="s">
        <v>152</v>
      </c>
    </row>
    <row r="1550" spans="2:65" s="13" customFormat="1">
      <c r="B1550" s="208"/>
      <c r="D1550" s="196" t="s">
        <v>163</v>
      </c>
      <c r="E1550" s="209" t="s">
        <v>5</v>
      </c>
      <c r="F1550" s="210" t="s">
        <v>1680</v>
      </c>
      <c r="H1550" s="211">
        <v>-1.379</v>
      </c>
      <c r="I1550" s="212"/>
      <c r="L1550" s="208"/>
      <c r="M1550" s="213"/>
      <c r="N1550" s="214"/>
      <c r="O1550" s="214"/>
      <c r="P1550" s="214"/>
      <c r="Q1550" s="214"/>
      <c r="R1550" s="214"/>
      <c r="S1550" s="214"/>
      <c r="T1550" s="215"/>
      <c r="AT1550" s="209" t="s">
        <v>163</v>
      </c>
      <c r="AU1550" s="209" t="s">
        <v>89</v>
      </c>
      <c r="AV1550" s="13" t="s">
        <v>89</v>
      </c>
      <c r="AW1550" s="13" t="s">
        <v>42</v>
      </c>
      <c r="AX1550" s="13" t="s">
        <v>82</v>
      </c>
      <c r="AY1550" s="209" t="s">
        <v>152</v>
      </c>
    </row>
    <row r="1551" spans="2:65" s="13" customFormat="1">
      <c r="B1551" s="208"/>
      <c r="D1551" s="196" t="s">
        <v>163</v>
      </c>
      <c r="E1551" s="209" t="s">
        <v>5</v>
      </c>
      <c r="F1551" s="210" t="s">
        <v>1681</v>
      </c>
      <c r="H1551" s="211">
        <v>-3.1520000000000001</v>
      </c>
      <c r="I1551" s="212"/>
      <c r="L1551" s="208"/>
      <c r="M1551" s="213"/>
      <c r="N1551" s="214"/>
      <c r="O1551" s="214"/>
      <c r="P1551" s="214"/>
      <c r="Q1551" s="214"/>
      <c r="R1551" s="214"/>
      <c r="S1551" s="214"/>
      <c r="T1551" s="215"/>
      <c r="AT1551" s="209" t="s">
        <v>163</v>
      </c>
      <c r="AU1551" s="209" t="s">
        <v>89</v>
      </c>
      <c r="AV1551" s="13" t="s">
        <v>89</v>
      </c>
      <c r="AW1551" s="13" t="s">
        <v>42</v>
      </c>
      <c r="AX1551" s="13" t="s">
        <v>82</v>
      </c>
      <c r="AY1551" s="209" t="s">
        <v>152</v>
      </c>
    </row>
    <row r="1552" spans="2:65" s="12" customFormat="1">
      <c r="B1552" s="200"/>
      <c r="D1552" s="196" t="s">
        <v>163</v>
      </c>
      <c r="E1552" s="201" t="s">
        <v>5</v>
      </c>
      <c r="F1552" s="202" t="s">
        <v>1682</v>
      </c>
      <c r="H1552" s="203" t="s">
        <v>5</v>
      </c>
      <c r="I1552" s="204"/>
      <c r="L1552" s="200"/>
      <c r="M1552" s="205"/>
      <c r="N1552" s="206"/>
      <c r="O1552" s="206"/>
      <c r="P1552" s="206"/>
      <c r="Q1552" s="206"/>
      <c r="R1552" s="206"/>
      <c r="S1552" s="206"/>
      <c r="T1552" s="207"/>
      <c r="AT1552" s="203" t="s">
        <v>163</v>
      </c>
      <c r="AU1552" s="203" t="s">
        <v>89</v>
      </c>
      <c r="AV1552" s="12" t="s">
        <v>45</v>
      </c>
      <c r="AW1552" s="12" t="s">
        <v>42</v>
      </c>
      <c r="AX1552" s="12" t="s">
        <v>82</v>
      </c>
      <c r="AY1552" s="203" t="s">
        <v>152</v>
      </c>
    </row>
    <row r="1553" spans="2:51" s="13" customFormat="1">
      <c r="B1553" s="208"/>
      <c r="D1553" s="196" t="s">
        <v>163</v>
      </c>
      <c r="E1553" s="209" t="s">
        <v>5</v>
      </c>
      <c r="F1553" s="210" t="s">
        <v>1683</v>
      </c>
      <c r="H1553" s="211">
        <v>60.14</v>
      </c>
      <c r="I1553" s="212"/>
      <c r="L1553" s="208"/>
      <c r="M1553" s="213"/>
      <c r="N1553" s="214"/>
      <c r="O1553" s="214"/>
      <c r="P1553" s="214"/>
      <c r="Q1553" s="214"/>
      <c r="R1553" s="214"/>
      <c r="S1553" s="214"/>
      <c r="T1553" s="215"/>
      <c r="AT1553" s="209" t="s">
        <v>163</v>
      </c>
      <c r="AU1553" s="209" t="s">
        <v>89</v>
      </c>
      <c r="AV1553" s="13" t="s">
        <v>89</v>
      </c>
      <c r="AW1553" s="13" t="s">
        <v>42</v>
      </c>
      <c r="AX1553" s="13" t="s">
        <v>82</v>
      </c>
      <c r="AY1553" s="209" t="s">
        <v>152</v>
      </c>
    </row>
    <row r="1554" spans="2:51" s="13" customFormat="1">
      <c r="B1554" s="208"/>
      <c r="D1554" s="196" t="s">
        <v>163</v>
      </c>
      <c r="E1554" s="209" t="s">
        <v>5</v>
      </c>
      <c r="F1554" s="210" t="s">
        <v>1684</v>
      </c>
      <c r="H1554" s="211">
        <v>-6.8949999999999996</v>
      </c>
      <c r="I1554" s="212"/>
      <c r="L1554" s="208"/>
      <c r="M1554" s="213"/>
      <c r="N1554" s="214"/>
      <c r="O1554" s="214"/>
      <c r="P1554" s="214"/>
      <c r="Q1554" s="214"/>
      <c r="R1554" s="214"/>
      <c r="S1554" s="214"/>
      <c r="T1554" s="215"/>
      <c r="AT1554" s="209" t="s">
        <v>163</v>
      </c>
      <c r="AU1554" s="209" t="s">
        <v>89</v>
      </c>
      <c r="AV1554" s="13" t="s">
        <v>89</v>
      </c>
      <c r="AW1554" s="13" t="s">
        <v>42</v>
      </c>
      <c r="AX1554" s="13" t="s">
        <v>82</v>
      </c>
      <c r="AY1554" s="209" t="s">
        <v>152</v>
      </c>
    </row>
    <row r="1555" spans="2:51" s="12" customFormat="1">
      <c r="B1555" s="200"/>
      <c r="D1555" s="196" t="s">
        <v>163</v>
      </c>
      <c r="E1555" s="201" t="s">
        <v>5</v>
      </c>
      <c r="F1555" s="202" t="s">
        <v>1685</v>
      </c>
      <c r="H1555" s="203" t="s">
        <v>5</v>
      </c>
      <c r="I1555" s="204"/>
      <c r="L1555" s="200"/>
      <c r="M1555" s="205"/>
      <c r="N1555" s="206"/>
      <c r="O1555" s="206"/>
      <c r="P1555" s="206"/>
      <c r="Q1555" s="206"/>
      <c r="R1555" s="206"/>
      <c r="S1555" s="206"/>
      <c r="T1555" s="207"/>
      <c r="AT1555" s="203" t="s">
        <v>163</v>
      </c>
      <c r="AU1555" s="203" t="s">
        <v>89</v>
      </c>
      <c r="AV1555" s="12" t="s">
        <v>45</v>
      </c>
      <c r="AW1555" s="12" t="s">
        <v>42</v>
      </c>
      <c r="AX1555" s="12" t="s">
        <v>82</v>
      </c>
      <c r="AY1555" s="203" t="s">
        <v>152</v>
      </c>
    </row>
    <row r="1556" spans="2:51" s="13" customFormat="1">
      <c r="B1556" s="208"/>
      <c r="D1556" s="196" t="s">
        <v>163</v>
      </c>
      <c r="E1556" s="209" t="s">
        <v>5</v>
      </c>
      <c r="F1556" s="210" t="s">
        <v>1683</v>
      </c>
      <c r="H1556" s="211">
        <v>60.14</v>
      </c>
      <c r="I1556" s="212"/>
      <c r="L1556" s="208"/>
      <c r="M1556" s="213"/>
      <c r="N1556" s="214"/>
      <c r="O1556" s="214"/>
      <c r="P1556" s="214"/>
      <c r="Q1556" s="214"/>
      <c r="R1556" s="214"/>
      <c r="S1556" s="214"/>
      <c r="T1556" s="215"/>
      <c r="AT1556" s="209" t="s">
        <v>163</v>
      </c>
      <c r="AU1556" s="209" t="s">
        <v>89</v>
      </c>
      <c r="AV1556" s="13" t="s">
        <v>89</v>
      </c>
      <c r="AW1556" s="13" t="s">
        <v>42</v>
      </c>
      <c r="AX1556" s="13" t="s">
        <v>82</v>
      </c>
      <c r="AY1556" s="209" t="s">
        <v>152</v>
      </c>
    </row>
    <row r="1557" spans="2:51" s="13" customFormat="1">
      <c r="B1557" s="208"/>
      <c r="D1557" s="196" t="s">
        <v>163</v>
      </c>
      <c r="E1557" s="209" t="s">
        <v>5</v>
      </c>
      <c r="F1557" s="210" t="s">
        <v>1684</v>
      </c>
      <c r="H1557" s="211">
        <v>-6.8949999999999996</v>
      </c>
      <c r="I1557" s="212"/>
      <c r="L1557" s="208"/>
      <c r="M1557" s="213"/>
      <c r="N1557" s="214"/>
      <c r="O1557" s="214"/>
      <c r="P1557" s="214"/>
      <c r="Q1557" s="214"/>
      <c r="R1557" s="214"/>
      <c r="S1557" s="214"/>
      <c r="T1557" s="215"/>
      <c r="AT1557" s="209" t="s">
        <v>163</v>
      </c>
      <c r="AU1557" s="209" t="s">
        <v>89</v>
      </c>
      <c r="AV1557" s="13" t="s">
        <v>89</v>
      </c>
      <c r="AW1557" s="13" t="s">
        <v>42</v>
      </c>
      <c r="AX1557" s="13" t="s">
        <v>82</v>
      </c>
      <c r="AY1557" s="209" t="s">
        <v>152</v>
      </c>
    </row>
    <row r="1558" spans="2:51" s="12" customFormat="1">
      <c r="B1558" s="200"/>
      <c r="D1558" s="196" t="s">
        <v>163</v>
      </c>
      <c r="E1558" s="201" t="s">
        <v>5</v>
      </c>
      <c r="F1558" s="202" t="s">
        <v>1686</v>
      </c>
      <c r="H1558" s="203" t="s">
        <v>5</v>
      </c>
      <c r="I1558" s="204"/>
      <c r="L1558" s="200"/>
      <c r="M1558" s="205"/>
      <c r="N1558" s="206"/>
      <c r="O1558" s="206"/>
      <c r="P1558" s="206"/>
      <c r="Q1558" s="206"/>
      <c r="R1558" s="206"/>
      <c r="S1558" s="206"/>
      <c r="T1558" s="207"/>
      <c r="AT1558" s="203" t="s">
        <v>163</v>
      </c>
      <c r="AU1558" s="203" t="s">
        <v>89</v>
      </c>
      <c r="AV1558" s="12" t="s">
        <v>45</v>
      </c>
      <c r="AW1558" s="12" t="s">
        <v>42</v>
      </c>
      <c r="AX1558" s="12" t="s">
        <v>82</v>
      </c>
      <c r="AY1558" s="203" t="s">
        <v>152</v>
      </c>
    </row>
    <row r="1559" spans="2:51" s="13" customFormat="1">
      <c r="B1559" s="208"/>
      <c r="D1559" s="196" t="s">
        <v>163</v>
      </c>
      <c r="E1559" s="209" t="s">
        <v>5</v>
      </c>
      <c r="F1559" s="210" t="s">
        <v>1687</v>
      </c>
      <c r="H1559" s="211">
        <v>59.674999999999997</v>
      </c>
      <c r="I1559" s="212"/>
      <c r="L1559" s="208"/>
      <c r="M1559" s="213"/>
      <c r="N1559" s="214"/>
      <c r="O1559" s="214"/>
      <c r="P1559" s="214"/>
      <c r="Q1559" s="214"/>
      <c r="R1559" s="214"/>
      <c r="S1559" s="214"/>
      <c r="T1559" s="215"/>
      <c r="AT1559" s="209" t="s">
        <v>163</v>
      </c>
      <c r="AU1559" s="209" t="s">
        <v>89</v>
      </c>
      <c r="AV1559" s="13" t="s">
        <v>89</v>
      </c>
      <c r="AW1559" s="13" t="s">
        <v>42</v>
      </c>
      <c r="AX1559" s="13" t="s">
        <v>82</v>
      </c>
      <c r="AY1559" s="209" t="s">
        <v>152</v>
      </c>
    </row>
    <row r="1560" spans="2:51" s="13" customFormat="1">
      <c r="B1560" s="208"/>
      <c r="D1560" s="196" t="s">
        <v>163</v>
      </c>
      <c r="E1560" s="209" t="s">
        <v>5</v>
      </c>
      <c r="F1560" s="210" t="s">
        <v>1680</v>
      </c>
      <c r="H1560" s="211">
        <v>-1.379</v>
      </c>
      <c r="I1560" s="212"/>
      <c r="L1560" s="208"/>
      <c r="M1560" s="213"/>
      <c r="N1560" s="214"/>
      <c r="O1560" s="214"/>
      <c r="P1560" s="214"/>
      <c r="Q1560" s="214"/>
      <c r="R1560" s="214"/>
      <c r="S1560" s="214"/>
      <c r="T1560" s="215"/>
      <c r="AT1560" s="209" t="s">
        <v>163</v>
      </c>
      <c r="AU1560" s="209" t="s">
        <v>89</v>
      </c>
      <c r="AV1560" s="13" t="s">
        <v>89</v>
      </c>
      <c r="AW1560" s="13" t="s">
        <v>42</v>
      </c>
      <c r="AX1560" s="13" t="s">
        <v>82</v>
      </c>
      <c r="AY1560" s="209" t="s">
        <v>152</v>
      </c>
    </row>
    <row r="1561" spans="2:51" s="13" customFormat="1">
      <c r="B1561" s="208"/>
      <c r="D1561" s="196" t="s">
        <v>163</v>
      </c>
      <c r="E1561" s="209" t="s">
        <v>5</v>
      </c>
      <c r="F1561" s="210" t="s">
        <v>1681</v>
      </c>
      <c r="H1561" s="211">
        <v>-3.1520000000000001</v>
      </c>
      <c r="I1561" s="212"/>
      <c r="L1561" s="208"/>
      <c r="M1561" s="213"/>
      <c r="N1561" s="214"/>
      <c r="O1561" s="214"/>
      <c r="P1561" s="214"/>
      <c r="Q1561" s="214"/>
      <c r="R1561" s="214"/>
      <c r="S1561" s="214"/>
      <c r="T1561" s="215"/>
      <c r="AT1561" s="209" t="s">
        <v>163</v>
      </c>
      <c r="AU1561" s="209" t="s">
        <v>89</v>
      </c>
      <c r="AV1561" s="13" t="s">
        <v>89</v>
      </c>
      <c r="AW1561" s="13" t="s">
        <v>42</v>
      </c>
      <c r="AX1561" s="13" t="s">
        <v>82</v>
      </c>
      <c r="AY1561" s="209" t="s">
        <v>152</v>
      </c>
    </row>
    <row r="1562" spans="2:51" s="12" customFormat="1">
      <c r="B1562" s="200"/>
      <c r="D1562" s="196" t="s">
        <v>163</v>
      </c>
      <c r="E1562" s="201" t="s">
        <v>5</v>
      </c>
      <c r="F1562" s="202" t="s">
        <v>1688</v>
      </c>
      <c r="H1562" s="203" t="s">
        <v>5</v>
      </c>
      <c r="I1562" s="204"/>
      <c r="L1562" s="200"/>
      <c r="M1562" s="205"/>
      <c r="N1562" s="206"/>
      <c r="O1562" s="206"/>
      <c r="P1562" s="206"/>
      <c r="Q1562" s="206"/>
      <c r="R1562" s="206"/>
      <c r="S1562" s="206"/>
      <c r="T1562" s="207"/>
      <c r="AT1562" s="203" t="s">
        <v>163</v>
      </c>
      <c r="AU1562" s="203" t="s">
        <v>89</v>
      </c>
      <c r="AV1562" s="12" t="s">
        <v>45</v>
      </c>
      <c r="AW1562" s="12" t="s">
        <v>42</v>
      </c>
      <c r="AX1562" s="12" t="s">
        <v>82</v>
      </c>
      <c r="AY1562" s="203" t="s">
        <v>152</v>
      </c>
    </row>
    <row r="1563" spans="2:51" s="13" customFormat="1">
      <c r="B1563" s="208"/>
      <c r="D1563" s="196" t="s">
        <v>163</v>
      </c>
      <c r="E1563" s="209" t="s">
        <v>5</v>
      </c>
      <c r="F1563" s="210" t="s">
        <v>1689</v>
      </c>
      <c r="H1563" s="211">
        <v>59.674999999999997</v>
      </c>
      <c r="I1563" s="212"/>
      <c r="L1563" s="208"/>
      <c r="M1563" s="213"/>
      <c r="N1563" s="214"/>
      <c r="O1563" s="214"/>
      <c r="P1563" s="214"/>
      <c r="Q1563" s="214"/>
      <c r="R1563" s="214"/>
      <c r="S1563" s="214"/>
      <c r="T1563" s="215"/>
      <c r="AT1563" s="209" t="s">
        <v>163</v>
      </c>
      <c r="AU1563" s="209" t="s">
        <v>89</v>
      </c>
      <c r="AV1563" s="13" t="s">
        <v>89</v>
      </c>
      <c r="AW1563" s="13" t="s">
        <v>42</v>
      </c>
      <c r="AX1563" s="13" t="s">
        <v>82</v>
      </c>
      <c r="AY1563" s="209" t="s">
        <v>152</v>
      </c>
    </row>
    <row r="1564" spans="2:51" s="13" customFormat="1">
      <c r="B1564" s="208"/>
      <c r="D1564" s="196" t="s">
        <v>163</v>
      </c>
      <c r="E1564" s="209" t="s">
        <v>5</v>
      </c>
      <c r="F1564" s="210" t="s">
        <v>1680</v>
      </c>
      <c r="H1564" s="211">
        <v>-1.379</v>
      </c>
      <c r="I1564" s="212"/>
      <c r="L1564" s="208"/>
      <c r="M1564" s="213"/>
      <c r="N1564" s="214"/>
      <c r="O1564" s="214"/>
      <c r="P1564" s="214"/>
      <c r="Q1564" s="214"/>
      <c r="R1564" s="214"/>
      <c r="S1564" s="214"/>
      <c r="T1564" s="215"/>
      <c r="AT1564" s="209" t="s">
        <v>163</v>
      </c>
      <c r="AU1564" s="209" t="s">
        <v>89</v>
      </c>
      <c r="AV1564" s="13" t="s">
        <v>89</v>
      </c>
      <c r="AW1564" s="13" t="s">
        <v>42</v>
      </c>
      <c r="AX1564" s="13" t="s">
        <v>82</v>
      </c>
      <c r="AY1564" s="209" t="s">
        <v>152</v>
      </c>
    </row>
    <row r="1565" spans="2:51" s="13" customFormat="1">
      <c r="B1565" s="208"/>
      <c r="D1565" s="196" t="s">
        <v>163</v>
      </c>
      <c r="E1565" s="209" t="s">
        <v>5</v>
      </c>
      <c r="F1565" s="210" t="s">
        <v>1681</v>
      </c>
      <c r="H1565" s="211">
        <v>-3.1520000000000001</v>
      </c>
      <c r="I1565" s="212"/>
      <c r="L1565" s="208"/>
      <c r="M1565" s="213"/>
      <c r="N1565" s="214"/>
      <c r="O1565" s="214"/>
      <c r="P1565" s="214"/>
      <c r="Q1565" s="214"/>
      <c r="R1565" s="214"/>
      <c r="S1565" s="214"/>
      <c r="T1565" s="215"/>
      <c r="AT1565" s="209" t="s">
        <v>163</v>
      </c>
      <c r="AU1565" s="209" t="s">
        <v>89</v>
      </c>
      <c r="AV1565" s="13" t="s">
        <v>89</v>
      </c>
      <c r="AW1565" s="13" t="s">
        <v>42</v>
      </c>
      <c r="AX1565" s="13" t="s">
        <v>82</v>
      </c>
      <c r="AY1565" s="209" t="s">
        <v>152</v>
      </c>
    </row>
    <row r="1566" spans="2:51" s="12" customFormat="1">
      <c r="B1566" s="200"/>
      <c r="D1566" s="196" t="s">
        <v>163</v>
      </c>
      <c r="E1566" s="201" t="s">
        <v>5</v>
      </c>
      <c r="F1566" s="202" t="s">
        <v>1690</v>
      </c>
      <c r="H1566" s="203" t="s">
        <v>5</v>
      </c>
      <c r="I1566" s="204"/>
      <c r="L1566" s="200"/>
      <c r="M1566" s="205"/>
      <c r="N1566" s="206"/>
      <c r="O1566" s="206"/>
      <c r="P1566" s="206"/>
      <c r="Q1566" s="206"/>
      <c r="R1566" s="206"/>
      <c r="S1566" s="206"/>
      <c r="T1566" s="207"/>
      <c r="AT1566" s="203" t="s">
        <v>163</v>
      </c>
      <c r="AU1566" s="203" t="s">
        <v>89</v>
      </c>
      <c r="AV1566" s="12" t="s">
        <v>45</v>
      </c>
      <c r="AW1566" s="12" t="s">
        <v>42</v>
      </c>
      <c r="AX1566" s="12" t="s">
        <v>82</v>
      </c>
      <c r="AY1566" s="203" t="s">
        <v>152</v>
      </c>
    </row>
    <row r="1567" spans="2:51" s="13" customFormat="1">
      <c r="B1567" s="208"/>
      <c r="D1567" s="196" t="s">
        <v>163</v>
      </c>
      <c r="E1567" s="209" t="s">
        <v>5</v>
      </c>
      <c r="F1567" s="210" t="s">
        <v>1683</v>
      </c>
      <c r="H1567" s="211">
        <v>60.14</v>
      </c>
      <c r="I1567" s="212"/>
      <c r="L1567" s="208"/>
      <c r="M1567" s="213"/>
      <c r="N1567" s="214"/>
      <c r="O1567" s="214"/>
      <c r="P1567" s="214"/>
      <c r="Q1567" s="214"/>
      <c r="R1567" s="214"/>
      <c r="S1567" s="214"/>
      <c r="T1567" s="215"/>
      <c r="AT1567" s="209" t="s">
        <v>163</v>
      </c>
      <c r="AU1567" s="209" t="s">
        <v>89</v>
      </c>
      <c r="AV1567" s="13" t="s">
        <v>89</v>
      </c>
      <c r="AW1567" s="13" t="s">
        <v>42</v>
      </c>
      <c r="AX1567" s="13" t="s">
        <v>82</v>
      </c>
      <c r="AY1567" s="209" t="s">
        <v>152</v>
      </c>
    </row>
    <row r="1568" spans="2:51" s="13" customFormat="1">
      <c r="B1568" s="208"/>
      <c r="D1568" s="196" t="s">
        <v>163</v>
      </c>
      <c r="E1568" s="209" t="s">
        <v>5</v>
      </c>
      <c r="F1568" s="210" t="s">
        <v>1684</v>
      </c>
      <c r="H1568" s="211">
        <v>-6.8949999999999996</v>
      </c>
      <c r="I1568" s="212"/>
      <c r="L1568" s="208"/>
      <c r="M1568" s="213"/>
      <c r="N1568" s="214"/>
      <c r="O1568" s="214"/>
      <c r="P1568" s="214"/>
      <c r="Q1568" s="214"/>
      <c r="R1568" s="214"/>
      <c r="S1568" s="214"/>
      <c r="T1568" s="215"/>
      <c r="AT1568" s="209" t="s">
        <v>163</v>
      </c>
      <c r="AU1568" s="209" t="s">
        <v>89</v>
      </c>
      <c r="AV1568" s="13" t="s">
        <v>89</v>
      </c>
      <c r="AW1568" s="13" t="s">
        <v>42</v>
      </c>
      <c r="AX1568" s="13" t="s">
        <v>82</v>
      </c>
      <c r="AY1568" s="209" t="s">
        <v>152</v>
      </c>
    </row>
    <row r="1569" spans="2:51" s="12" customFormat="1">
      <c r="B1569" s="200"/>
      <c r="D1569" s="196" t="s">
        <v>163</v>
      </c>
      <c r="E1569" s="201" t="s">
        <v>5</v>
      </c>
      <c r="F1569" s="202" t="s">
        <v>1691</v>
      </c>
      <c r="H1569" s="203" t="s">
        <v>5</v>
      </c>
      <c r="I1569" s="204"/>
      <c r="L1569" s="200"/>
      <c r="M1569" s="205"/>
      <c r="N1569" s="206"/>
      <c r="O1569" s="206"/>
      <c r="P1569" s="206"/>
      <c r="Q1569" s="206"/>
      <c r="R1569" s="206"/>
      <c r="S1569" s="206"/>
      <c r="T1569" s="207"/>
      <c r="AT1569" s="203" t="s">
        <v>163</v>
      </c>
      <c r="AU1569" s="203" t="s">
        <v>89</v>
      </c>
      <c r="AV1569" s="12" t="s">
        <v>45</v>
      </c>
      <c r="AW1569" s="12" t="s">
        <v>42</v>
      </c>
      <c r="AX1569" s="12" t="s">
        <v>82</v>
      </c>
      <c r="AY1569" s="203" t="s">
        <v>152</v>
      </c>
    </row>
    <row r="1570" spans="2:51" s="13" customFormat="1">
      <c r="B1570" s="208"/>
      <c r="D1570" s="196" t="s">
        <v>163</v>
      </c>
      <c r="E1570" s="209" t="s">
        <v>5</v>
      </c>
      <c r="F1570" s="210" t="s">
        <v>1683</v>
      </c>
      <c r="H1570" s="211">
        <v>60.14</v>
      </c>
      <c r="I1570" s="212"/>
      <c r="L1570" s="208"/>
      <c r="M1570" s="213"/>
      <c r="N1570" s="214"/>
      <c r="O1570" s="214"/>
      <c r="P1570" s="214"/>
      <c r="Q1570" s="214"/>
      <c r="R1570" s="214"/>
      <c r="S1570" s="214"/>
      <c r="T1570" s="215"/>
      <c r="AT1570" s="209" t="s">
        <v>163</v>
      </c>
      <c r="AU1570" s="209" t="s">
        <v>89</v>
      </c>
      <c r="AV1570" s="13" t="s">
        <v>89</v>
      </c>
      <c r="AW1570" s="13" t="s">
        <v>42</v>
      </c>
      <c r="AX1570" s="13" t="s">
        <v>82</v>
      </c>
      <c r="AY1570" s="209" t="s">
        <v>152</v>
      </c>
    </row>
    <row r="1571" spans="2:51" s="13" customFormat="1">
      <c r="B1571" s="208"/>
      <c r="D1571" s="196" t="s">
        <v>163</v>
      </c>
      <c r="E1571" s="209" t="s">
        <v>5</v>
      </c>
      <c r="F1571" s="210" t="s">
        <v>1684</v>
      </c>
      <c r="H1571" s="211">
        <v>-6.8949999999999996</v>
      </c>
      <c r="I1571" s="212"/>
      <c r="L1571" s="208"/>
      <c r="M1571" s="213"/>
      <c r="N1571" s="214"/>
      <c r="O1571" s="214"/>
      <c r="P1571" s="214"/>
      <c r="Q1571" s="214"/>
      <c r="R1571" s="214"/>
      <c r="S1571" s="214"/>
      <c r="T1571" s="215"/>
      <c r="AT1571" s="209" t="s">
        <v>163</v>
      </c>
      <c r="AU1571" s="209" t="s">
        <v>89</v>
      </c>
      <c r="AV1571" s="13" t="s">
        <v>89</v>
      </c>
      <c r="AW1571" s="13" t="s">
        <v>42</v>
      </c>
      <c r="AX1571" s="13" t="s">
        <v>82</v>
      </c>
      <c r="AY1571" s="209" t="s">
        <v>152</v>
      </c>
    </row>
    <row r="1572" spans="2:51" s="12" customFormat="1">
      <c r="B1572" s="200"/>
      <c r="D1572" s="196" t="s">
        <v>163</v>
      </c>
      <c r="E1572" s="201" t="s">
        <v>5</v>
      </c>
      <c r="F1572" s="202" t="s">
        <v>1692</v>
      </c>
      <c r="H1572" s="203" t="s">
        <v>5</v>
      </c>
      <c r="I1572" s="204"/>
      <c r="L1572" s="200"/>
      <c r="M1572" s="205"/>
      <c r="N1572" s="206"/>
      <c r="O1572" s="206"/>
      <c r="P1572" s="206"/>
      <c r="Q1572" s="206"/>
      <c r="R1572" s="206"/>
      <c r="S1572" s="206"/>
      <c r="T1572" s="207"/>
      <c r="AT1572" s="203" t="s">
        <v>163</v>
      </c>
      <c r="AU1572" s="203" t="s">
        <v>89</v>
      </c>
      <c r="AV1572" s="12" t="s">
        <v>45</v>
      </c>
      <c r="AW1572" s="12" t="s">
        <v>42</v>
      </c>
      <c r="AX1572" s="12" t="s">
        <v>82</v>
      </c>
      <c r="AY1572" s="203" t="s">
        <v>152</v>
      </c>
    </row>
    <row r="1573" spans="2:51" s="13" customFormat="1">
      <c r="B1573" s="208"/>
      <c r="D1573" s="196" t="s">
        <v>163</v>
      </c>
      <c r="E1573" s="209" t="s">
        <v>5</v>
      </c>
      <c r="F1573" s="210" t="s">
        <v>1693</v>
      </c>
      <c r="H1573" s="211">
        <v>60.45</v>
      </c>
      <c r="I1573" s="212"/>
      <c r="L1573" s="208"/>
      <c r="M1573" s="213"/>
      <c r="N1573" s="214"/>
      <c r="O1573" s="214"/>
      <c r="P1573" s="214"/>
      <c r="Q1573" s="214"/>
      <c r="R1573" s="214"/>
      <c r="S1573" s="214"/>
      <c r="T1573" s="215"/>
      <c r="AT1573" s="209" t="s">
        <v>163</v>
      </c>
      <c r="AU1573" s="209" t="s">
        <v>89</v>
      </c>
      <c r="AV1573" s="13" t="s">
        <v>89</v>
      </c>
      <c r="AW1573" s="13" t="s">
        <v>42</v>
      </c>
      <c r="AX1573" s="13" t="s">
        <v>82</v>
      </c>
      <c r="AY1573" s="209" t="s">
        <v>152</v>
      </c>
    </row>
    <row r="1574" spans="2:51" s="13" customFormat="1">
      <c r="B1574" s="208"/>
      <c r="D1574" s="196" t="s">
        <v>163</v>
      </c>
      <c r="E1574" s="209" t="s">
        <v>5</v>
      </c>
      <c r="F1574" s="210" t="s">
        <v>1680</v>
      </c>
      <c r="H1574" s="211">
        <v>-1.379</v>
      </c>
      <c r="I1574" s="212"/>
      <c r="L1574" s="208"/>
      <c r="M1574" s="213"/>
      <c r="N1574" s="214"/>
      <c r="O1574" s="214"/>
      <c r="P1574" s="214"/>
      <c r="Q1574" s="214"/>
      <c r="R1574" s="214"/>
      <c r="S1574" s="214"/>
      <c r="T1574" s="215"/>
      <c r="AT1574" s="209" t="s">
        <v>163</v>
      </c>
      <c r="AU1574" s="209" t="s">
        <v>89</v>
      </c>
      <c r="AV1574" s="13" t="s">
        <v>89</v>
      </c>
      <c r="AW1574" s="13" t="s">
        <v>42</v>
      </c>
      <c r="AX1574" s="13" t="s">
        <v>82</v>
      </c>
      <c r="AY1574" s="209" t="s">
        <v>152</v>
      </c>
    </row>
    <row r="1575" spans="2:51" s="13" customFormat="1">
      <c r="B1575" s="208"/>
      <c r="D1575" s="196" t="s">
        <v>163</v>
      </c>
      <c r="E1575" s="209" t="s">
        <v>5</v>
      </c>
      <c r="F1575" s="210" t="s">
        <v>1681</v>
      </c>
      <c r="H1575" s="211">
        <v>-3.1520000000000001</v>
      </c>
      <c r="I1575" s="212"/>
      <c r="L1575" s="208"/>
      <c r="M1575" s="213"/>
      <c r="N1575" s="214"/>
      <c r="O1575" s="214"/>
      <c r="P1575" s="214"/>
      <c r="Q1575" s="214"/>
      <c r="R1575" s="214"/>
      <c r="S1575" s="214"/>
      <c r="T1575" s="215"/>
      <c r="AT1575" s="209" t="s">
        <v>163</v>
      </c>
      <c r="AU1575" s="209" t="s">
        <v>89</v>
      </c>
      <c r="AV1575" s="13" t="s">
        <v>89</v>
      </c>
      <c r="AW1575" s="13" t="s">
        <v>42</v>
      </c>
      <c r="AX1575" s="13" t="s">
        <v>82</v>
      </c>
      <c r="AY1575" s="209" t="s">
        <v>152</v>
      </c>
    </row>
    <row r="1576" spans="2:51" s="12" customFormat="1">
      <c r="B1576" s="200"/>
      <c r="D1576" s="196" t="s">
        <v>163</v>
      </c>
      <c r="E1576" s="201" t="s">
        <v>5</v>
      </c>
      <c r="F1576" s="202" t="s">
        <v>1694</v>
      </c>
      <c r="H1576" s="203" t="s">
        <v>5</v>
      </c>
      <c r="I1576" s="204"/>
      <c r="L1576" s="200"/>
      <c r="M1576" s="205"/>
      <c r="N1576" s="206"/>
      <c r="O1576" s="206"/>
      <c r="P1576" s="206"/>
      <c r="Q1576" s="206"/>
      <c r="R1576" s="206"/>
      <c r="S1576" s="206"/>
      <c r="T1576" s="207"/>
      <c r="AT1576" s="203" t="s">
        <v>163</v>
      </c>
      <c r="AU1576" s="203" t="s">
        <v>89</v>
      </c>
      <c r="AV1576" s="12" t="s">
        <v>45</v>
      </c>
      <c r="AW1576" s="12" t="s">
        <v>42</v>
      </c>
      <c r="AX1576" s="12" t="s">
        <v>82</v>
      </c>
      <c r="AY1576" s="203" t="s">
        <v>152</v>
      </c>
    </row>
    <row r="1577" spans="2:51" s="13" customFormat="1">
      <c r="B1577" s="208"/>
      <c r="D1577" s="196" t="s">
        <v>163</v>
      </c>
      <c r="E1577" s="209" t="s">
        <v>5</v>
      </c>
      <c r="F1577" s="210" t="s">
        <v>1695</v>
      </c>
      <c r="H1577" s="211">
        <v>41.825000000000003</v>
      </c>
      <c r="I1577" s="212"/>
      <c r="L1577" s="208"/>
      <c r="M1577" s="213"/>
      <c r="N1577" s="214"/>
      <c r="O1577" s="214"/>
      <c r="P1577" s="214"/>
      <c r="Q1577" s="214"/>
      <c r="R1577" s="214"/>
      <c r="S1577" s="214"/>
      <c r="T1577" s="215"/>
      <c r="AT1577" s="209" t="s">
        <v>163</v>
      </c>
      <c r="AU1577" s="209" t="s">
        <v>89</v>
      </c>
      <c r="AV1577" s="13" t="s">
        <v>89</v>
      </c>
      <c r="AW1577" s="13" t="s">
        <v>42</v>
      </c>
      <c r="AX1577" s="13" t="s">
        <v>82</v>
      </c>
      <c r="AY1577" s="209" t="s">
        <v>152</v>
      </c>
    </row>
    <row r="1578" spans="2:51" s="13" customFormat="1">
      <c r="B1578" s="208"/>
      <c r="D1578" s="196" t="s">
        <v>163</v>
      </c>
      <c r="E1578" s="209" t="s">
        <v>5</v>
      </c>
      <c r="F1578" s="210" t="s">
        <v>1696</v>
      </c>
      <c r="H1578" s="211">
        <v>-5.7130000000000001</v>
      </c>
      <c r="I1578" s="212"/>
      <c r="L1578" s="208"/>
      <c r="M1578" s="213"/>
      <c r="N1578" s="214"/>
      <c r="O1578" s="214"/>
      <c r="P1578" s="214"/>
      <c r="Q1578" s="214"/>
      <c r="R1578" s="214"/>
      <c r="S1578" s="214"/>
      <c r="T1578" s="215"/>
      <c r="AT1578" s="209" t="s">
        <v>163</v>
      </c>
      <c r="AU1578" s="209" t="s">
        <v>89</v>
      </c>
      <c r="AV1578" s="13" t="s">
        <v>89</v>
      </c>
      <c r="AW1578" s="13" t="s">
        <v>42</v>
      </c>
      <c r="AX1578" s="13" t="s">
        <v>82</v>
      </c>
      <c r="AY1578" s="209" t="s">
        <v>152</v>
      </c>
    </row>
    <row r="1579" spans="2:51" s="13" customFormat="1">
      <c r="B1579" s="208"/>
      <c r="D1579" s="196" t="s">
        <v>163</v>
      </c>
      <c r="E1579" s="209" t="s">
        <v>5</v>
      </c>
      <c r="F1579" s="210" t="s">
        <v>702</v>
      </c>
      <c r="H1579" s="211">
        <v>-1.5760000000000001</v>
      </c>
      <c r="I1579" s="212"/>
      <c r="L1579" s="208"/>
      <c r="M1579" s="213"/>
      <c r="N1579" s="214"/>
      <c r="O1579" s="214"/>
      <c r="P1579" s="214"/>
      <c r="Q1579" s="214"/>
      <c r="R1579" s="214"/>
      <c r="S1579" s="214"/>
      <c r="T1579" s="215"/>
      <c r="AT1579" s="209" t="s">
        <v>163</v>
      </c>
      <c r="AU1579" s="209" t="s">
        <v>89</v>
      </c>
      <c r="AV1579" s="13" t="s">
        <v>89</v>
      </c>
      <c r="AW1579" s="13" t="s">
        <v>42</v>
      </c>
      <c r="AX1579" s="13" t="s">
        <v>82</v>
      </c>
      <c r="AY1579" s="209" t="s">
        <v>152</v>
      </c>
    </row>
    <row r="1580" spans="2:51" s="13" customFormat="1">
      <c r="B1580" s="208"/>
      <c r="D1580" s="196" t="s">
        <v>163</v>
      </c>
      <c r="E1580" s="209" t="s">
        <v>5</v>
      </c>
      <c r="F1580" s="210" t="s">
        <v>303</v>
      </c>
      <c r="H1580" s="211">
        <v>-1.7729999999999999</v>
      </c>
      <c r="I1580" s="212"/>
      <c r="L1580" s="208"/>
      <c r="M1580" s="213"/>
      <c r="N1580" s="214"/>
      <c r="O1580" s="214"/>
      <c r="P1580" s="214"/>
      <c r="Q1580" s="214"/>
      <c r="R1580" s="214"/>
      <c r="S1580" s="214"/>
      <c r="T1580" s="215"/>
      <c r="AT1580" s="209" t="s">
        <v>163</v>
      </c>
      <c r="AU1580" s="209" t="s">
        <v>89</v>
      </c>
      <c r="AV1580" s="13" t="s">
        <v>89</v>
      </c>
      <c r="AW1580" s="13" t="s">
        <v>42</v>
      </c>
      <c r="AX1580" s="13" t="s">
        <v>82</v>
      </c>
      <c r="AY1580" s="209" t="s">
        <v>152</v>
      </c>
    </row>
    <row r="1581" spans="2:51" s="12" customFormat="1">
      <c r="B1581" s="200"/>
      <c r="D1581" s="196" t="s">
        <v>163</v>
      </c>
      <c r="E1581" s="201" t="s">
        <v>5</v>
      </c>
      <c r="F1581" s="202" t="s">
        <v>1697</v>
      </c>
      <c r="H1581" s="203" t="s">
        <v>5</v>
      </c>
      <c r="I1581" s="204"/>
      <c r="L1581" s="200"/>
      <c r="M1581" s="205"/>
      <c r="N1581" s="206"/>
      <c r="O1581" s="206"/>
      <c r="P1581" s="206"/>
      <c r="Q1581" s="206"/>
      <c r="R1581" s="206"/>
      <c r="S1581" s="206"/>
      <c r="T1581" s="207"/>
      <c r="AT1581" s="203" t="s">
        <v>163</v>
      </c>
      <c r="AU1581" s="203" t="s">
        <v>89</v>
      </c>
      <c r="AV1581" s="12" t="s">
        <v>45</v>
      </c>
      <c r="AW1581" s="12" t="s">
        <v>42</v>
      </c>
      <c r="AX1581" s="12" t="s">
        <v>82</v>
      </c>
      <c r="AY1581" s="203" t="s">
        <v>152</v>
      </c>
    </row>
    <row r="1582" spans="2:51" s="13" customFormat="1">
      <c r="B1582" s="208"/>
      <c r="D1582" s="196" t="s">
        <v>163</v>
      </c>
      <c r="E1582" s="209" t="s">
        <v>5</v>
      </c>
      <c r="F1582" s="210" t="s">
        <v>1698</v>
      </c>
      <c r="H1582" s="211">
        <v>1.56</v>
      </c>
      <c r="I1582" s="212"/>
      <c r="L1582" s="208"/>
      <c r="M1582" s="213"/>
      <c r="N1582" s="214"/>
      <c r="O1582" s="214"/>
      <c r="P1582" s="214"/>
      <c r="Q1582" s="214"/>
      <c r="R1582" s="214"/>
      <c r="S1582" s="214"/>
      <c r="T1582" s="215"/>
      <c r="AT1582" s="209" t="s">
        <v>163</v>
      </c>
      <c r="AU1582" s="209" t="s">
        <v>89</v>
      </c>
      <c r="AV1582" s="13" t="s">
        <v>89</v>
      </c>
      <c r="AW1582" s="13" t="s">
        <v>42</v>
      </c>
      <c r="AX1582" s="13" t="s">
        <v>82</v>
      </c>
      <c r="AY1582" s="209" t="s">
        <v>152</v>
      </c>
    </row>
    <row r="1583" spans="2:51" s="13" customFormat="1">
      <c r="B1583" s="208"/>
      <c r="D1583" s="196" t="s">
        <v>163</v>
      </c>
      <c r="E1583" s="209" t="s">
        <v>5</v>
      </c>
      <c r="F1583" s="210" t="s">
        <v>1699</v>
      </c>
      <c r="H1583" s="211">
        <v>15.906000000000001</v>
      </c>
      <c r="I1583" s="212"/>
      <c r="L1583" s="208"/>
      <c r="M1583" s="213"/>
      <c r="N1583" s="214"/>
      <c r="O1583" s="214"/>
      <c r="P1583" s="214"/>
      <c r="Q1583" s="214"/>
      <c r="R1583" s="214"/>
      <c r="S1583" s="214"/>
      <c r="T1583" s="215"/>
      <c r="AT1583" s="209" t="s">
        <v>163</v>
      </c>
      <c r="AU1583" s="209" t="s">
        <v>89</v>
      </c>
      <c r="AV1583" s="13" t="s">
        <v>89</v>
      </c>
      <c r="AW1583" s="13" t="s">
        <v>42</v>
      </c>
      <c r="AX1583" s="13" t="s">
        <v>82</v>
      </c>
      <c r="AY1583" s="209" t="s">
        <v>152</v>
      </c>
    </row>
    <row r="1584" spans="2:51" s="12" customFormat="1">
      <c r="B1584" s="200"/>
      <c r="D1584" s="196" t="s">
        <v>163</v>
      </c>
      <c r="E1584" s="201" t="s">
        <v>5</v>
      </c>
      <c r="F1584" s="202" t="s">
        <v>1700</v>
      </c>
      <c r="H1584" s="203" t="s">
        <v>5</v>
      </c>
      <c r="I1584" s="204"/>
      <c r="L1584" s="200"/>
      <c r="M1584" s="205"/>
      <c r="N1584" s="206"/>
      <c r="O1584" s="206"/>
      <c r="P1584" s="206"/>
      <c r="Q1584" s="206"/>
      <c r="R1584" s="206"/>
      <c r="S1584" s="206"/>
      <c r="T1584" s="207"/>
      <c r="AT1584" s="203" t="s">
        <v>163</v>
      </c>
      <c r="AU1584" s="203" t="s">
        <v>89</v>
      </c>
      <c r="AV1584" s="12" t="s">
        <v>45</v>
      </c>
      <c r="AW1584" s="12" t="s">
        <v>42</v>
      </c>
      <c r="AX1584" s="12" t="s">
        <v>82</v>
      </c>
      <c r="AY1584" s="203" t="s">
        <v>152</v>
      </c>
    </row>
    <row r="1585" spans="2:65" s="13" customFormat="1">
      <c r="B1585" s="208"/>
      <c r="D1585" s="196" t="s">
        <v>163</v>
      </c>
      <c r="E1585" s="209" t="s">
        <v>5</v>
      </c>
      <c r="F1585" s="210" t="s">
        <v>1701</v>
      </c>
      <c r="H1585" s="211">
        <v>7.65</v>
      </c>
      <c r="I1585" s="212"/>
      <c r="L1585" s="208"/>
      <c r="M1585" s="213"/>
      <c r="N1585" s="214"/>
      <c r="O1585" s="214"/>
      <c r="P1585" s="214"/>
      <c r="Q1585" s="214"/>
      <c r="R1585" s="214"/>
      <c r="S1585" s="214"/>
      <c r="T1585" s="215"/>
      <c r="AT1585" s="209" t="s">
        <v>163</v>
      </c>
      <c r="AU1585" s="209" t="s">
        <v>89</v>
      </c>
      <c r="AV1585" s="13" t="s">
        <v>89</v>
      </c>
      <c r="AW1585" s="13" t="s">
        <v>42</v>
      </c>
      <c r="AX1585" s="13" t="s">
        <v>82</v>
      </c>
      <c r="AY1585" s="209" t="s">
        <v>152</v>
      </c>
    </row>
    <row r="1586" spans="2:65" s="12" customFormat="1">
      <c r="B1586" s="200"/>
      <c r="D1586" s="196" t="s">
        <v>163</v>
      </c>
      <c r="E1586" s="201" t="s">
        <v>5</v>
      </c>
      <c r="F1586" s="202" t="s">
        <v>1575</v>
      </c>
      <c r="H1586" s="203" t="s">
        <v>5</v>
      </c>
      <c r="I1586" s="204"/>
      <c r="L1586" s="200"/>
      <c r="M1586" s="205"/>
      <c r="N1586" s="206"/>
      <c r="O1586" s="206"/>
      <c r="P1586" s="206"/>
      <c r="Q1586" s="206"/>
      <c r="R1586" s="206"/>
      <c r="S1586" s="206"/>
      <c r="T1586" s="207"/>
      <c r="AT1586" s="203" t="s">
        <v>163</v>
      </c>
      <c r="AU1586" s="203" t="s">
        <v>89</v>
      </c>
      <c r="AV1586" s="12" t="s">
        <v>45</v>
      </c>
      <c r="AW1586" s="12" t="s">
        <v>42</v>
      </c>
      <c r="AX1586" s="12" t="s">
        <v>82</v>
      </c>
      <c r="AY1586" s="203" t="s">
        <v>152</v>
      </c>
    </row>
    <row r="1587" spans="2:65" s="13" customFormat="1">
      <c r="B1587" s="208"/>
      <c r="D1587" s="196" t="s">
        <v>163</v>
      </c>
      <c r="E1587" s="209" t="s">
        <v>5</v>
      </c>
      <c r="F1587" s="210" t="s">
        <v>1702</v>
      </c>
      <c r="H1587" s="211">
        <v>270.755</v>
      </c>
      <c r="I1587" s="212"/>
      <c r="L1587" s="208"/>
      <c r="M1587" s="213"/>
      <c r="N1587" s="214"/>
      <c r="O1587" s="214"/>
      <c r="P1587" s="214"/>
      <c r="Q1587" s="214"/>
      <c r="R1587" s="214"/>
      <c r="S1587" s="214"/>
      <c r="T1587" s="215"/>
      <c r="AT1587" s="209" t="s">
        <v>163</v>
      </c>
      <c r="AU1587" s="209" t="s">
        <v>89</v>
      </c>
      <c r="AV1587" s="13" t="s">
        <v>89</v>
      </c>
      <c r="AW1587" s="13" t="s">
        <v>42</v>
      </c>
      <c r="AX1587" s="13" t="s">
        <v>82</v>
      </c>
      <c r="AY1587" s="209" t="s">
        <v>152</v>
      </c>
    </row>
    <row r="1588" spans="2:65" s="13" customFormat="1" ht="27">
      <c r="B1588" s="208"/>
      <c r="D1588" s="196" t="s">
        <v>163</v>
      </c>
      <c r="E1588" s="209" t="s">
        <v>5</v>
      </c>
      <c r="F1588" s="210" t="s">
        <v>1703</v>
      </c>
      <c r="H1588" s="211">
        <v>66.48</v>
      </c>
      <c r="I1588" s="212"/>
      <c r="L1588" s="208"/>
      <c r="M1588" s="213"/>
      <c r="N1588" s="214"/>
      <c r="O1588" s="214"/>
      <c r="P1588" s="214"/>
      <c r="Q1588" s="214"/>
      <c r="R1588" s="214"/>
      <c r="S1588" s="214"/>
      <c r="T1588" s="215"/>
      <c r="AT1588" s="209" t="s">
        <v>163</v>
      </c>
      <c r="AU1588" s="209" t="s">
        <v>89</v>
      </c>
      <c r="AV1588" s="13" t="s">
        <v>89</v>
      </c>
      <c r="AW1588" s="13" t="s">
        <v>42</v>
      </c>
      <c r="AX1588" s="13" t="s">
        <v>82</v>
      </c>
      <c r="AY1588" s="209" t="s">
        <v>152</v>
      </c>
    </row>
    <row r="1589" spans="2:65" s="13" customFormat="1" ht="27">
      <c r="B1589" s="208"/>
      <c r="D1589" s="196" t="s">
        <v>163</v>
      </c>
      <c r="E1589" s="209" t="s">
        <v>5</v>
      </c>
      <c r="F1589" s="210" t="s">
        <v>1704</v>
      </c>
      <c r="H1589" s="211">
        <v>16.62</v>
      </c>
      <c r="I1589" s="212"/>
      <c r="L1589" s="208"/>
      <c r="M1589" s="213"/>
      <c r="N1589" s="214"/>
      <c r="O1589" s="214"/>
      <c r="P1589" s="214"/>
      <c r="Q1589" s="214"/>
      <c r="R1589" s="214"/>
      <c r="S1589" s="214"/>
      <c r="T1589" s="215"/>
      <c r="AT1589" s="209" t="s">
        <v>163</v>
      </c>
      <c r="AU1589" s="209" t="s">
        <v>89</v>
      </c>
      <c r="AV1589" s="13" t="s">
        <v>89</v>
      </c>
      <c r="AW1589" s="13" t="s">
        <v>42</v>
      </c>
      <c r="AX1589" s="13" t="s">
        <v>82</v>
      </c>
      <c r="AY1589" s="209" t="s">
        <v>152</v>
      </c>
    </row>
    <row r="1590" spans="2:65" s="12" customFormat="1">
      <c r="B1590" s="200"/>
      <c r="D1590" s="196" t="s">
        <v>163</v>
      </c>
      <c r="E1590" s="201" t="s">
        <v>5</v>
      </c>
      <c r="F1590" s="202" t="s">
        <v>1614</v>
      </c>
      <c r="H1590" s="203" t="s">
        <v>5</v>
      </c>
      <c r="I1590" s="204"/>
      <c r="L1590" s="200"/>
      <c r="M1590" s="205"/>
      <c r="N1590" s="206"/>
      <c r="O1590" s="206"/>
      <c r="P1590" s="206"/>
      <c r="Q1590" s="206"/>
      <c r="R1590" s="206"/>
      <c r="S1590" s="206"/>
      <c r="T1590" s="207"/>
      <c r="AT1590" s="203" t="s">
        <v>163</v>
      </c>
      <c r="AU1590" s="203" t="s">
        <v>89</v>
      </c>
      <c r="AV1590" s="12" t="s">
        <v>45</v>
      </c>
      <c r="AW1590" s="12" t="s">
        <v>42</v>
      </c>
      <c r="AX1590" s="12" t="s">
        <v>82</v>
      </c>
      <c r="AY1590" s="203" t="s">
        <v>152</v>
      </c>
    </row>
    <row r="1591" spans="2:65" s="13" customFormat="1">
      <c r="B1591" s="208"/>
      <c r="D1591" s="196" t="s">
        <v>163</v>
      </c>
      <c r="E1591" s="209" t="s">
        <v>5</v>
      </c>
      <c r="F1591" s="210" t="s">
        <v>1705</v>
      </c>
      <c r="H1591" s="211">
        <v>112.56</v>
      </c>
      <c r="I1591" s="212"/>
      <c r="L1591" s="208"/>
      <c r="M1591" s="213"/>
      <c r="N1591" s="214"/>
      <c r="O1591" s="214"/>
      <c r="P1591" s="214"/>
      <c r="Q1591" s="214"/>
      <c r="R1591" s="214"/>
      <c r="S1591" s="214"/>
      <c r="T1591" s="215"/>
      <c r="AT1591" s="209" t="s">
        <v>163</v>
      </c>
      <c r="AU1591" s="209" t="s">
        <v>89</v>
      </c>
      <c r="AV1591" s="13" t="s">
        <v>89</v>
      </c>
      <c r="AW1591" s="13" t="s">
        <v>42</v>
      </c>
      <c r="AX1591" s="13" t="s">
        <v>82</v>
      </c>
      <c r="AY1591" s="209" t="s">
        <v>152</v>
      </c>
    </row>
    <row r="1592" spans="2:65" s="13" customFormat="1">
      <c r="B1592" s="208"/>
      <c r="D1592" s="196" t="s">
        <v>163</v>
      </c>
      <c r="E1592" s="209" t="s">
        <v>5</v>
      </c>
      <c r="F1592" s="210" t="s">
        <v>1706</v>
      </c>
      <c r="H1592" s="211">
        <v>171.6</v>
      </c>
      <c r="I1592" s="212"/>
      <c r="L1592" s="208"/>
      <c r="M1592" s="213"/>
      <c r="N1592" s="214"/>
      <c r="O1592" s="214"/>
      <c r="P1592" s="214"/>
      <c r="Q1592" s="214"/>
      <c r="R1592" s="214"/>
      <c r="S1592" s="214"/>
      <c r="T1592" s="215"/>
      <c r="AT1592" s="209" t="s">
        <v>163</v>
      </c>
      <c r="AU1592" s="209" t="s">
        <v>89</v>
      </c>
      <c r="AV1592" s="13" t="s">
        <v>89</v>
      </c>
      <c r="AW1592" s="13" t="s">
        <v>42</v>
      </c>
      <c r="AX1592" s="13" t="s">
        <v>82</v>
      </c>
      <c r="AY1592" s="209" t="s">
        <v>152</v>
      </c>
    </row>
    <row r="1593" spans="2:65" s="12" customFormat="1">
      <c r="B1593" s="200"/>
      <c r="D1593" s="196" t="s">
        <v>163</v>
      </c>
      <c r="E1593" s="201" t="s">
        <v>5</v>
      </c>
      <c r="F1593" s="202" t="s">
        <v>1707</v>
      </c>
      <c r="H1593" s="203" t="s">
        <v>5</v>
      </c>
      <c r="I1593" s="204"/>
      <c r="L1593" s="200"/>
      <c r="M1593" s="205"/>
      <c r="N1593" s="206"/>
      <c r="O1593" s="206"/>
      <c r="P1593" s="206"/>
      <c r="Q1593" s="206"/>
      <c r="R1593" s="206"/>
      <c r="S1593" s="206"/>
      <c r="T1593" s="207"/>
      <c r="AT1593" s="203" t="s">
        <v>163</v>
      </c>
      <c r="AU1593" s="203" t="s">
        <v>89</v>
      </c>
      <c r="AV1593" s="12" t="s">
        <v>45</v>
      </c>
      <c r="AW1593" s="12" t="s">
        <v>42</v>
      </c>
      <c r="AX1593" s="12" t="s">
        <v>82</v>
      </c>
      <c r="AY1593" s="203" t="s">
        <v>152</v>
      </c>
    </row>
    <row r="1594" spans="2:65" s="13" customFormat="1">
      <c r="B1594" s="208"/>
      <c r="D1594" s="196" t="s">
        <v>163</v>
      </c>
      <c r="E1594" s="209" t="s">
        <v>5</v>
      </c>
      <c r="F1594" s="210" t="s">
        <v>1708</v>
      </c>
      <c r="H1594" s="211">
        <v>27.103999999999999</v>
      </c>
      <c r="I1594" s="212"/>
      <c r="L1594" s="208"/>
      <c r="M1594" s="213"/>
      <c r="N1594" s="214"/>
      <c r="O1594" s="214"/>
      <c r="P1594" s="214"/>
      <c r="Q1594" s="214"/>
      <c r="R1594" s="214"/>
      <c r="S1594" s="214"/>
      <c r="T1594" s="215"/>
      <c r="AT1594" s="209" t="s">
        <v>163</v>
      </c>
      <c r="AU1594" s="209" t="s">
        <v>89</v>
      </c>
      <c r="AV1594" s="13" t="s">
        <v>89</v>
      </c>
      <c r="AW1594" s="13" t="s">
        <v>42</v>
      </c>
      <c r="AX1594" s="13" t="s">
        <v>82</v>
      </c>
      <c r="AY1594" s="209" t="s">
        <v>152</v>
      </c>
    </row>
    <row r="1595" spans="2:65" s="14" customFormat="1">
      <c r="B1595" s="216"/>
      <c r="D1595" s="196" t="s">
        <v>163</v>
      </c>
      <c r="E1595" s="217" t="s">
        <v>5</v>
      </c>
      <c r="F1595" s="218" t="s">
        <v>373</v>
      </c>
      <c r="H1595" s="219">
        <v>1280.162</v>
      </c>
      <c r="I1595" s="220"/>
      <c r="L1595" s="216"/>
      <c r="M1595" s="221"/>
      <c r="N1595" s="222"/>
      <c r="O1595" s="222"/>
      <c r="P1595" s="222"/>
      <c r="Q1595" s="222"/>
      <c r="R1595" s="222"/>
      <c r="S1595" s="222"/>
      <c r="T1595" s="223"/>
      <c r="AT1595" s="217" t="s">
        <v>163</v>
      </c>
      <c r="AU1595" s="217" t="s">
        <v>89</v>
      </c>
      <c r="AV1595" s="14" t="s">
        <v>169</v>
      </c>
      <c r="AW1595" s="14" t="s">
        <v>42</v>
      </c>
      <c r="AX1595" s="14" t="s">
        <v>82</v>
      </c>
      <c r="AY1595" s="217" t="s">
        <v>152</v>
      </c>
    </row>
    <row r="1596" spans="2:65" s="12" customFormat="1">
      <c r="B1596" s="200"/>
      <c r="D1596" s="196" t="s">
        <v>163</v>
      </c>
      <c r="E1596" s="201" t="s">
        <v>5</v>
      </c>
      <c r="F1596" s="202" t="s">
        <v>1709</v>
      </c>
      <c r="H1596" s="203" t="s">
        <v>5</v>
      </c>
      <c r="I1596" s="204"/>
      <c r="L1596" s="200"/>
      <c r="M1596" s="205"/>
      <c r="N1596" s="206"/>
      <c r="O1596" s="206"/>
      <c r="P1596" s="206"/>
      <c r="Q1596" s="206"/>
      <c r="R1596" s="206"/>
      <c r="S1596" s="206"/>
      <c r="T1596" s="207"/>
      <c r="AT1596" s="203" t="s">
        <v>163</v>
      </c>
      <c r="AU1596" s="203" t="s">
        <v>89</v>
      </c>
      <c r="AV1596" s="12" t="s">
        <v>45</v>
      </c>
      <c r="AW1596" s="12" t="s">
        <v>42</v>
      </c>
      <c r="AX1596" s="12" t="s">
        <v>82</v>
      </c>
      <c r="AY1596" s="203" t="s">
        <v>152</v>
      </c>
    </row>
    <row r="1597" spans="2:65" s="13" customFormat="1">
      <c r="B1597" s="208"/>
      <c r="D1597" s="196" t="s">
        <v>163</v>
      </c>
      <c r="E1597" s="209" t="s">
        <v>5</v>
      </c>
      <c r="F1597" s="210" t="s">
        <v>1710</v>
      </c>
      <c r="H1597" s="211">
        <v>192.024</v>
      </c>
      <c r="I1597" s="212"/>
      <c r="L1597" s="208"/>
      <c r="M1597" s="213"/>
      <c r="N1597" s="214"/>
      <c r="O1597" s="214"/>
      <c r="P1597" s="214"/>
      <c r="Q1597" s="214"/>
      <c r="R1597" s="214"/>
      <c r="S1597" s="214"/>
      <c r="T1597" s="215"/>
      <c r="AT1597" s="209" t="s">
        <v>163</v>
      </c>
      <c r="AU1597" s="209" t="s">
        <v>89</v>
      </c>
      <c r="AV1597" s="13" t="s">
        <v>89</v>
      </c>
      <c r="AW1597" s="13" t="s">
        <v>42</v>
      </c>
      <c r="AX1597" s="13" t="s">
        <v>82</v>
      </c>
      <c r="AY1597" s="209" t="s">
        <v>152</v>
      </c>
    </row>
    <row r="1598" spans="2:65" s="14" customFormat="1">
      <c r="B1598" s="216"/>
      <c r="D1598" s="196" t="s">
        <v>163</v>
      </c>
      <c r="E1598" s="217" t="s">
        <v>5</v>
      </c>
      <c r="F1598" s="218" t="s">
        <v>373</v>
      </c>
      <c r="H1598" s="219">
        <v>192.024</v>
      </c>
      <c r="I1598" s="220"/>
      <c r="L1598" s="216"/>
      <c r="M1598" s="221"/>
      <c r="N1598" s="222"/>
      <c r="O1598" s="222"/>
      <c r="P1598" s="222"/>
      <c r="Q1598" s="222"/>
      <c r="R1598" s="222"/>
      <c r="S1598" s="222"/>
      <c r="T1598" s="223"/>
      <c r="AT1598" s="217" t="s">
        <v>163</v>
      </c>
      <c r="AU1598" s="217" t="s">
        <v>89</v>
      </c>
      <c r="AV1598" s="14" t="s">
        <v>169</v>
      </c>
      <c r="AW1598" s="14" t="s">
        <v>42</v>
      </c>
      <c r="AX1598" s="14" t="s">
        <v>82</v>
      </c>
      <c r="AY1598" s="217" t="s">
        <v>152</v>
      </c>
    </row>
    <row r="1599" spans="2:65" s="15" customFormat="1">
      <c r="B1599" s="224"/>
      <c r="D1599" s="225" t="s">
        <v>163</v>
      </c>
      <c r="E1599" s="226" t="s">
        <v>5</v>
      </c>
      <c r="F1599" s="227" t="s">
        <v>170</v>
      </c>
      <c r="H1599" s="228">
        <v>1472.1859999999999</v>
      </c>
      <c r="I1599" s="229"/>
      <c r="L1599" s="224"/>
      <c r="M1599" s="230"/>
      <c r="N1599" s="231"/>
      <c r="O1599" s="231"/>
      <c r="P1599" s="231"/>
      <c r="Q1599" s="231"/>
      <c r="R1599" s="231"/>
      <c r="S1599" s="231"/>
      <c r="T1599" s="232"/>
      <c r="AT1599" s="233" t="s">
        <v>163</v>
      </c>
      <c r="AU1599" s="233" t="s">
        <v>89</v>
      </c>
      <c r="AV1599" s="15" t="s">
        <v>159</v>
      </c>
      <c r="AW1599" s="15" t="s">
        <v>42</v>
      </c>
      <c r="AX1599" s="15" t="s">
        <v>45</v>
      </c>
      <c r="AY1599" s="233" t="s">
        <v>152</v>
      </c>
    </row>
    <row r="1600" spans="2:65" s="1" customFormat="1" ht="31.5" customHeight="1">
      <c r="B1600" s="183"/>
      <c r="C1600" s="184" t="s">
        <v>2317</v>
      </c>
      <c r="D1600" s="184" t="s">
        <v>154</v>
      </c>
      <c r="E1600" s="185" t="s">
        <v>2318</v>
      </c>
      <c r="F1600" s="186" t="s">
        <v>2319</v>
      </c>
      <c r="G1600" s="187" t="s">
        <v>247</v>
      </c>
      <c r="H1600" s="188">
        <v>1339.1859999999999</v>
      </c>
      <c r="I1600" s="189"/>
      <c r="J1600" s="190">
        <f>ROUND(I1600*H1600,2)</f>
        <v>0</v>
      </c>
      <c r="K1600" s="186" t="s">
        <v>158</v>
      </c>
      <c r="L1600" s="43"/>
      <c r="M1600" s="191" t="s">
        <v>5</v>
      </c>
      <c r="N1600" s="192" t="s">
        <v>53</v>
      </c>
      <c r="O1600" s="44"/>
      <c r="P1600" s="193">
        <f>O1600*H1600</f>
        <v>0</v>
      </c>
      <c r="Q1600" s="193">
        <v>3.0999999999999999E-3</v>
      </c>
      <c r="R1600" s="193">
        <f>Q1600*H1600</f>
        <v>4.1514765999999996</v>
      </c>
      <c r="S1600" s="193">
        <v>0</v>
      </c>
      <c r="T1600" s="194">
        <f>S1600*H1600</f>
        <v>0</v>
      </c>
      <c r="AR1600" s="25" t="s">
        <v>259</v>
      </c>
      <c r="AT1600" s="25" t="s">
        <v>154</v>
      </c>
      <c r="AU1600" s="25" t="s">
        <v>89</v>
      </c>
      <c r="AY1600" s="25" t="s">
        <v>152</v>
      </c>
      <c r="BE1600" s="195">
        <f>IF(N1600="základní",J1600,0)</f>
        <v>0</v>
      </c>
      <c r="BF1600" s="195">
        <f>IF(N1600="snížená",J1600,0)</f>
        <v>0</v>
      </c>
      <c r="BG1600" s="195">
        <f>IF(N1600="zákl. přenesená",J1600,0)</f>
        <v>0</v>
      </c>
      <c r="BH1600" s="195">
        <f>IF(N1600="sníž. přenesená",J1600,0)</f>
        <v>0</v>
      </c>
      <c r="BI1600" s="195">
        <f>IF(N1600="nulová",J1600,0)</f>
        <v>0</v>
      </c>
      <c r="BJ1600" s="25" t="s">
        <v>45</v>
      </c>
      <c r="BK1600" s="195">
        <f>ROUND(I1600*H1600,2)</f>
        <v>0</v>
      </c>
      <c r="BL1600" s="25" t="s">
        <v>259</v>
      </c>
      <c r="BM1600" s="25" t="s">
        <v>2320</v>
      </c>
    </row>
    <row r="1601" spans="2:51" s="12" customFormat="1">
      <c r="B1601" s="200"/>
      <c r="D1601" s="196" t="s">
        <v>163</v>
      </c>
      <c r="E1601" s="201" t="s">
        <v>5</v>
      </c>
      <c r="F1601" s="202" t="s">
        <v>540</v>
      </c>
      <c r="H1601" s="203" t="s">
        <v>5</v>
      </c>
      <c r="I1601" s="204"/>
      <c r="L1601" s="200"/>
      <c r="M1601" s="205"/>
      <c r="N1601" s="206"/>
      <c r="O1601" s="206"/>
      <c r="P1601" s="206"/>
      <c r="Q1601" s="206"/>
      <c r="R1601" s="206"/>
      <c r="S1601" s="206"/>
      <c r="T1601" s="207"/>
      <c r="AT1601" s="203" t="s">
        <v>163</v>
      </c>
      <c r="AU1601" s="203" t="s">
        <v>89</v>
      </c>
      <c r="AV1601" s="12" t="s">
        <v>45</v>
      </c>
      <c r="AW1601" s="12" t="s">
        <v>42</v>
      </c>
      <c r="AX1601" s="12" t="s">
        <v>82</v>
      </c>
      <c r="AY1601" s="203" t="s">
        <v>152</v>
      </c>
    </row>
    <row r="1602" spans="2:51" s="12" customFormat="1">
      <c r="B1602" s="200"/>
      <c r="D1602" s="196" t="s">
        <v>163</v>
      </c>
      <c r="E1602" s="201" t="s">
        <v>5</v>
      </c>
      <c r="F1602" s="202" t="s">
        <v>1674</v>
      </c>
      <c r="H1602" s="203" t="s">
        <v>5</v>
      </c>
      <c r="I1602" s="204"/>
      <c r="L1602" s="200"/>
      <c r="M1602" s="205"/>
      <c r="N1602" s="206"/>
      <c r="O1602" s="206"/>
      <c r="P1602" s="206"/>
      <c r="Q1602" s="206"/>
      <c r="R1602" s="206"/>
      <c r="S1602" s="206"/>
      <c r="T1602" s="207"/>
      <c r="AT1602" s="203" t="s">
        <v>163</v>
      </c>
      <c r="AU1602" s="203" t="s">
        <v>89</v>
      </c>
      <c r="AV1602" s="12" t="s">
        <v>45</v>
      </c>
      <c r="AW1602" s="12" t="s">
        <v>42</v>
      </c>
      <c r="AX1602" s="12" t="s">
        <v>82</v>
      </c>
      <c r="AY1602" s="203" t="s">
        <v>152</v>
      </c>
    </row>
    <row r="1603" spans="2:51" s="13" customFormat="1" ht="27">
      <c r="B1603" s="208"/>
      <c r="D1603" s="196" t="s">
        <v>163</v>
      </c>
      <c r="E1603" s="209" t="s">
        <v>5</v>
      </c>
      <c r="F1603" s="210" t="s">
        <v>1675</v>
      </c>
      <c r="H1603" s="211">
        <v>136.87700000000001</v>
      </c>
      <c r="I1603" s="212"/>
      <c r="L1603" s="208"/>
      <c r="M1603" s="213"/>
      <c r="N1603" s="214"/>
      <c r="O1603" s="214"/>
      <c r="P1603" s="214"/>
      <c r="Q1603" s="214"/>
      <c r="R1603" s="214"/>
      <c r="S1603" s="214"/>
      <c r="T1603" s="215"/>
      <c r="AT1603" s="209" t="s">
        <v>163</v>
      </c>
      <c r="AU1603" s="209" t="s">
        <v>89</v>
      </c>
      <c r="AV1603" s="13" t="s">
        <v>89</v>
      </c>
      <c r="AW1603" s="13" t="s">
        <v>42</v>
      </c>
      <c r="AX1603" s="13" t="s">
        <v>82</v>
      </c>
      <c r="AY1603" s="209" t="s">
        <v>152</v>
      </c>
    </row>
    <row r="1604" spans="2:51" s="13" customFormat="1">
      <c r="B1604" s="208"/>
      <c r="D1604" s="196" t="s">
        <v>163</v>
      </c>
      <c r="E1604" s="209" t="s">
        <v>5</v>
      </c>
      <c r="F1604" s="210" t="s">
        <v>1676</v>
      </c>
      <c r="H1604" s="211">
        <v>-11.032</v>
      </c>
      <c r="I1604" s="212"/>
      <c r="L1604" s="208"/>
      <c r="M1604" s="213"/>
      <c r="N1604" s="214"/>
      <c r="O1604" s="214"/>
      <c r="P1604" s="214"/>
      <c r="Q1604" s="214"/>
      <c r="R1604" s="214"/>
      <c r="S1604" s="214"/>
      <c r="T1604" s="215"/>
      <c r="AT1604" s="209" t="s">
        <v>163</v>
      </c>
      <c r="AU1604" s="209" t="s">
        <v>89</v>
      </c>
      <c r="AV1604" s="13" t="s">
        <v>89</v>
      </c>
      <c r="AW1604" s="13" t="s">
        <v>42</v>
      </c>
      <c r="AX1604" s="13" t="s">
        <v>82</v>
      </c>
      <c r="AY1604" s="209" t="s">
        <v>152</v>
      </c>
    </row>
    <row r="1605" spans="2:51" s="13" customFormat="1">
      <c r="B1605" s="208"/>
      <c r="D1605" s="196" t="s">
        <v>163</v>
      </c>
      <c r="E1605" s="209" t="s">
        <v>5</v>
      </c>
      <c r="F1605" s="210" t="s">
        <v>1677</v>
      </c>
      <c r="H1605" s="211">
        <v>-2.8570000000000002</v>
      </c>
      <c r="I1605" s="212"/>
      <c r="L1605" s="208"/>
      <c r="M1605" s="213"/>
      <c r="N1605" s="214"/>
      <c r="O1605" s="214"/>
      <c r="P1605" s="214"/>
      <c r="Q1605" s="214"/>
      <c r="R1605" s="214"/>
      <c r="S1605" s="214"/>
      <c r="T1605" s="215"/>
      <c r="AT1605" s="209" t="s">
        <v>163</v>
      </c>
      <c r="AU1605" s="209" t="s">
        <v>89</v>
      </c>
      <c r="AV1605" s="13" t="s">
        <v>89</v>
      </c>
      <c r="AW1605" s="13" t="s">
        <v>42</v>
      </c>
      <c r="AX1605" s="13" t="s">
        <v>82</v>
      </c>
      <c r="AY1605" s="209" t="s">
        <v>152</v>
      </c>
    </row>
    <row r="1606" spans="2:51" s="12" customFormat="1">
      <c r="B1606" s="200"/>
      <c r="D1606" s="196" t="s">
        <v>163</v>
      </c>
      <c r="E1606" s="201" t="s">
        <v>5</v>
      </c>
      <c r="F1606" s="202" t="s">
        <v>1678</v>
      </c>
      <c r="H1606" s="203" t="s">
        <v>5</v>
      </c>
      <c r="I1606" s="204"/>
      <c r="L1606" s="200"/>
      <c r="M1606" s="205"/>
      <c r="N1606" s="206"/>
      <c r="O1606" s="206"/>
      <c r="P1606" s="206"/>
      <c r="Q1606" s="206"/>
      <c r="R1606" s="206"/>
      <c r="S1606" s="206"/>
      <c r="T1606" s="207"/>
      <c r="AT1606" s="203" t="s">
        <v>163</v>
      </c>
      <c r="AU1606" s="203" t="s">
        <v>89</v>
      </c>
      <c r="AV1606" s="12" t="s">
        <v>45</v>
      </c>
      <c r="AW1606" s="12" t="s">
        <v>42</v>
      </c>
      <c r="AX1606" s="12" t="s">
        <v>82</v>
      </c>
      <c r="AY1606" s="203" t="s">
        <v>152</v>
      </c>
    </row>
    <row r="1607" spans="2:51" s="13" customFormat="1">
      <c r="B1607" s="208"/>
      <c r="D1607" s="196" t="s">
        <v>163</v>
      </c>
      <c r="E1607" s="209" t="s">
        <v>5</v>
      </c>
      <c r="F1607" s="210" t="s">
        <v>1679</v>
      </c>
      <c r="H1607" s="211">
        <v>59.52</v>
      </c>
      <c r="I1607" s="212"/>
      <c r="L1607" s="208"/>
      <c r="M1607" s="213"/>
      <c r="N1607" s="214"/>
      <c r="O1607" s="214"/>
      <c r="P1607" s="214"/>
      <c r="Q1607" s="214"/>
      <c r="R1607" s="214"/>
      <c r="S1607" s="214"/>
      <c r="T1607" s="215"/>
      <c r="AT1607" s="209" t="s">
        <v>163</v>
      </c>
      <c r="AU1607" s="209" t="s">
        <v>89</v>
      </c>
      <c r="AV1607" s="13" t="s">
        <v>89</v>
      </c>
      <c r="AW1607" s="13" t="s">
        <v>42</v>
      </c>
      <c r="AX1607" s="13" t="s">
        <v>82</v>
      </c>
      <c r="AY1607" s="209" t="s">
        <v>152</v>
      </c>
    </row>
    <row r="1608" spans="2:51" s="13" customFormat="1">
      <c r="B1608" s="208"/>
      <c r="D1608" s="196" t="s">
        <v>163</v>
      </c>
      <c r="E1608" s="209" t="s">
        <v>5</v>
      </c>
      <c r="F1608" s="210" t="s">
        <v>1680</v>
      </c>
      <c r="H1608" s="211">
        <v>-1.379</v>
      </c>
      <c r="I1608" s="212"/>
      <c r="L1608" s="208"/>
      <c r="M1608" s="213"/>
      <c r="N1608" s="214"/>
      <c r="O1608" s="214"/>
      <c r="P1608" s="214"/>
      <c r="Q1608" s="214"/>
      <c r="R1608" s="214"/>
      <c r="S1608" s="214"/>
      <c r="T1608" s="215"/>
      <c r="AT1608" s="209" t="s">
        <v>163</v>
      </c>
      <c r="AU1608" s="209" t="s">
        <v>89</v>
      </c>
      <c r="AV1608" s="13" t="s">
        <v>89</v>
      </c>
      <c r="AW1608" s="13" t="s">
        <v>42</v>
      </c>
      <c r="AX1608" s="13" t="s">
        <v>82</v>
      </c>
      <c r="AY1608" s="209" t="s">
        <v>152</v>
      </c>
    </row>
    <row r="1609" spans="2:51" s="13" customFormat="1">
      <c r="B1609" s="208"/>
      <c r="D1609" s="196" t="s">
        <v>163</v>
      </c>
      <c r="E1609" s="209" t="s">
        <v>5</v>
      </c>
      <c r="F1609" s="210" t="s">
        <v>1681</v>
      </c>
      <c r="H1609" s="211">
        <v>-3.1520000000000001</v>
      </c>
      <c r="I1609" s="212"/>
      <c r="L1609" s="208"/>
      <c r="M1609" s="213"/>
      <c r="N1609" s="214"/>
      <c r="O1609" s="214"/>
      <c r="P1609" s="214"/>
      <c r="Q1609" s="214"/>
      <c r="R1609" s="214"/>
      <c r="S1609" s="214"/>
      <c r="T1609" s="215"/>
      <c r="AT1609" s="209" t="s">
        <v>163</v>
      </c>
      <c r="AU1609" s="209" t="s">
        <v>89</v>
      </c>
      <c r="AV1609" s="13" t="s">
        <v>89</v>
      </c>
      <c r="AW1609" s="13" t="s">
        <v>42</v>
      </c>
      <c r="AX1609" s="13" t="s">
        <v>82</v>
      </c>
      <c r="AY1609" s="209" t="s">
        <v>152</v>
      </c>
    </row>
    <row r="1610" spans="2:51" s="12" customFormat="1">
      <c r="B1610" s="200"/>
      <c r="D1610" s="196" t="s">
        <v>163</v>
      </c>
      <c r="E1610" s="201" t="s">
        <v>5</v>
      </c>
      <c r="F1610" s="202" t="s">
        <v>1682</v>
      </c>
      <c r="H1610" s="203" t="s">
        <v>5</v>
      </c>
      <c r="I1610" s="204"/>
      <c r="L1610" s="200"/>
      <c r="M1610" s="205"/>
      <c r="N1610" s="206"/>
      <c r="O1610" s="206"/>
      <c r="P1610" s="206"/>
      <c r="Q1610" s="206"/>
      <c r="R1610" s="206"/>
      <c r="S1610" s="206"/>
      <c r="T1610" s="207"/>
      <c r="AT1610" s="203" t="s">
        <v>163</v>
      </c>
      <c r="AU1610" s="203" t="s">
        <v>89</v>
      </c>
      <c r="AV1610" s="12" t="s">
        <v>45</v>
      </c>
      <c r="AW1610" s="12" t="s">
        <v>42</v>
      </c>
      <c r="AX1610" s="12" t="s">
        <v>82</v>
      </c>
      <c r="AY1610" s="203" t="s">
        <v>152</v>
      </c>
    </row>
    <row r="1611" spans="2:51" s="13" customFormat="1">
      <c r="B1611" s="208"/>
      <c r="D1611" s="196" t="s">
        <v>163</v>
      </c>
      <c r="E1611" s="209" t="s">
        <v>5</v>
      </c>
      <c r="F1611" s="210" t="s">
        <v>1683</v>
      </c>
      <c r="H1611" s="211">
        <v>60.14</v>
      </c>
      <c r="I1611" s="212"/>
      <c r="L1611" s="208"/>
      <c r="M1611" s="213"/>
      <c r="N1611" s="214"/>
      <c r="O1611" s="214"/>
      <c r="P1611" s="214"/>
      <c r="Q1611" s="214"/>
      <c r="R1611" s="214"/>
      <c r="S1611" s="214"/>
      <c r="T1611" s="215"/>
      <c r="AT1611" s="209" t="s">
        <v>163</v>
      </c>
      <c r="AU1611" s="209" t="s">
        <v>89</v>
      </c>
      <c r="AV1611" s="13" t="s">
        <v>89</v>
      </c>
      <c r="AW1611" s="13" t="s">
        <v>42</v>
      </c>
      <c r="AX1611" s="13" t="s">
        <v>82</v>
      </c>
      <c r="AY1611" s="209" t="s">
        <v>152</v>
      </c>
    </row>
    <row r="1612" spans="2:51" s="13" customFormat="1">
      <c r="B1612" s="208"/>
      <c r="D1612" s="196" t="s">
        <v>163</v>
      </c>
      <c r="E1612" s="209" t="s">
        <v>5</v>
      </c>
      <c r="F1612" s="210" t="s">
        <v>1684</v>
      </c>
      <c r="H1612" s="211">
        <v>-6.8949999999999996</v>
      </c>
      <c r="I1612" s="212"/>
      <c r="L1612" s="208"/>
      <c r="M1612" s="213"/>
      <c r="N1612" s="214"/>
      <c r="O1612" s="214"/>
      <c r="P1612" s="214"/>
      <c r="Q1612" s="214"/>
      <c r="R1612" s="214"/>
      <c r="S1612" s="214"/>
      <c r="T1612" s="215"/>
      <c r="AT1612" s="209" t="s">
        <v>163</v>
      </c>
      <c r="AU1612" s="209" t="s">
        <v>89</v>
      </c>
      <c r="AV1612" s="13" t="s">
        <v>89</v>
      </c>
      <c r="AW1612" s="13" t="s">
        <v>42</v>
      </c>
      <c r="AX1612" s="13" t="s">
        <v>82</v>
      </c>
      <c r="AY1612" s="209" t="s">
        <v>152</v>
      </c>
    </row>
    <row r="1613" spans="2:51" s="12" customFormat="1">
      <c r="B1613" s="200"/>
      <c r="D1613" s="196" t="s">
        <v>163</v>
      </c>
      <c r="E1613" s="201" t="s">
        <v>5</v>
      </c>
      <c r="F1613" s="202" t="s">
        <v>1685</v>
      </c>
      <c r="H1613" s="203" t="s">
        <v>5</v>
      </c>
      <c r="I1613" s="204"/>
      <c r="L1613" s="200"/>
      <c r="M1613" s="205"/>
      <c r="N1613" s="206"/>
      <c r="O1613" s="206"/>
      <c r="P1613" s="206"/>
      <c r="Q1613" s="206"/>
      <c r="R1613" s="206"/>
      <c r="S1613" s="206"/>
      <c r="T1613" s="207"/>
      <c r="AT1613" s="203" t="s">
        <v>163</v>
      </c>
      <c r="AU1613" s="203" t="s">
        <v>89</v>
      </c>
      <c r="AV1613" s="12" t="s">
        <v>45</v>
      </c>
      <c r="AW1613" s="12" t="s">
        <v>42</v>
      </c>
      <c r="AX1613" s="12" t="s">
        <v>82</v>
      </c>
      <c r="AY1613" s="203" t="s">
        <v>152</v>
      </c>
    </row>
    <row r="1614" spans="2:51" s="13" customFormat="1">
      <c r="B1614" s="208"/>
      <c r="D1614" s="196" t="s">
        <v>163</v>
      </c>
      <c r="E1614" s="209" t="s">
        <v>5</v>
      </c>
      <c r="F1614" s="210" t="s">
        <v>1683</v>
      </c>
      <c r="H1614" s="211">
        <v>60.14</v>
      </c>
      <c r="I1614" s="212"/>
      <c r="L1614" s="208"/>
      <c r="M1614" s="213"/>
      <c r="N1614" s="214"/>
      <c r="O1614" s="214"/>
      <c r="P1614" s="214"/>
      <c r="Q1614" s="214"/>
      <c r="R1614" s="214"/>
      <c r="S1614" s="214"/>
      <c r="T1614" s="215"/>
      <c r="AT1614" s="209" t="s">
        <v>163</v>
      </c>
      <c r="AU1614" s="209" t="s">
        <v>89</v>
      </c>
      <c r="AV1614" s="13" t="s">
        <v>89</v>
      </c>
      <c r="AW1614" s="13" t="s">
        <v>42</v>
      </c>
      <c r="AX1614" s="13" t="s">
        <v>82</v>
      </c>
      <c r="AY1614" s="209" t="s">
        <v>152</v>
      </c>
    </row>
    <row r="1615" spans="2:51" s="13" customFormat="1">
      <c r="B1615" s="208"/>
      <c r="D1615" s="196" t="s">
        <v>163</v>
      </c>
      <c r="E1615" s="209" t="s">
        <v>5</v>
      </c>
      <c r="F1615" s="210" t="s">
        <v>1684</v>
      </c>
      <c r="H1615" s="211">
        <v>-6.8949999999999996</v>
      </c>
      <c r="I1615" s="212"/>
      <c r="L1615" s="208"/>
      <c r="M1615" s="213"/>
      <c r="N1615" s="214"/>
      <c r="O1615" s="214"/>
      <c r="P1615" s="214"/>
      <c r="Q1615" s="214"/>
      <c r="R1615" s="214"/>
      <c r="S1615" s="214"/>
      <c r="T1615" s="215"/>
      <c r="AT1615" s="209" t="s">
        <v>163</v>
      </c>
      <c r="AU1615" s="209" t="s">
        <v>89</v>
      </c>
      <c r="AV1615" s="13" t="s">
        <v>89</v>
      </c>
      <c r="AW1615" s="13" t="s">
        <v>42</v>
      </c>
      <c r="AX1615" s="13" t="s">
        <v>82</v>
      </c>
      <c r="AY1615" s="209" t="s">
        <v>152</v>
      </c>
    </row>
    <row r="1616" spans="2:51" s="12" customFormat="1">
      <c r="B1616" s="200"/>
      <c r="D1616" s="196" t="s">
        <v>163</v>
      </c>
      <c r="E1616" s="201" t="s">
        <v>5</v>
      </c>
      <c r="F1616" s="202" t="s">
        <v>1686</v>
      </c>
      <c r="H1616" s="203" t="s">
        <v>5</v>
      </c>
      <c r="I1616" s="204"/>
      <c r="L1616" s="200"/>
      <c r="M1616" s="205"/>
      <c r="N1616" s="206"/>
      <c r="O1616" s="206"/>
      <c r="P1616" s="206"/>
      <c r="Q1616" s="206"/>
      <c r="R1616" s="206"/>
      <c r="S1616" s="206"/>
      <c r="T1616" s="207"/>
      <c r="AT1616" s="203" t="s">
        <v>163</v>
      </c>
      <c r="AU1616" s="203" t="s">
        <v>89</v>
      </c>
      <c r="AV1616" s="12" t="s">
        <v>45</v>
      </c>
      <c r="AW1616" s="12" t="s">
        <v>42</v>
      </c>
      <c r="AX1616" s="12" t="s">
        <v>82</v>
      </c>
      <c r="AY1616" s="203" t="s">
        <v>152</v>
      </c>
    </row>
    <row r="1617" spans="2:51" s="13" customFormat="1">
      <c r="B1617" s="208"/>
      <c r="D1617" s="196" t="s">
        <v>163</v>
      </c>
      <c r="E1617" s="209" t="s">
        <v>5</v>
      </c>
      <c r="F1617" s="210" t="s">
        <v>1687</v>
      </c>
      <c r="H1617" s="211">
        <v>59.674999999999997</v>
      </c>
      <c r="I1617" s="212"/>
      <c r="L1617" s="208"/>
      <c r="M1617" s="213"/>
      <c r="N1617" s="214"/>
      <c r="O1617" s="214"/>
      <c r="P1617" s="214"/>
      <c r="Q1617" s="214"/>
      <c r="R1617" s="214"/>
      <c r="S1617" s="214"/>
      <c r="T1617" s="215"/>
      <c r="AT1617" s="209" t="s">
        <v>163</v>
      </c>
      <c r="AU1617" s="209" t="s">
        <v>89</v>
      </c>
      <c r="AV1617" s="13" t="s">
        <v>89</v>
      </c>
      <c r="AW1617" s="13" t="s">
        <v>42</v>
      </c>
      <c r="AX1617" s="13" t="s">
        <v>82</v>
      </c>
      <c r="AY1617" s="209" t="s">
        <v>152</v>
      </c>
    </row>
    <row r="1618" spans="2:51" s="13" customFormat="1">
      <c r="B1618" s="208"/>
      <c r="D1618" s="196" t="s">
        <v>163</v>
      </c>
      <c r="E1618" s="209" t="s">
        <v>5</v>
      </c>
      <c r="F1618" s="210" t="s">
        <v>1680</v>
      </c>
      <c r="H1618" s="211">
        <v>-1.379</v>
      </c>
      <c r="I1618" s="212"/>
      <c r="L1618" s="208"/>
      <c r="M1618" s="213"/>
      <c r="N1618" s="214"/>
      <c r="O1618" s="214"/>
      <c r="P1618" s="214"/>
      <c r="Q1618" s="214"/>
      <c r="R1618" s="214"/>
      <c r="S1618" s="214"/>
      <c r="T1618" s="215"/>
      <c r="AT1618" s="209" t="s">
        <v>163</v>
      </c>
      <c r="AU1618" s="209" t="s">
        <v>89</v>
      </c>
      <c r="AV1618" s="13" t="s">
        <v>89</v>
      </c>
      <c r="AW1618" s="13" t="s">
        <v>42</v>
      </c>
      <c r="AX1618" s="13" t="s">
        <v>82</v>
      </c>
      <c r="AY1618" s="209" t="s">
        <v>152</v>
      </c>
    </row>
    <row r="1619" spans="2:51" s="13" customFormat="1">
      <c r="B1619" s="208"/>
      <c r="D1619" s="196" t="s">
        <v>163</v>
      </c>
      <c r="E1619" s="209" t="s">
        <v>5</v>
      </c>
      <c r="F1619" s="210" t="s">
        <v>1681</v>
      </c>
      <c r="H1619" s="211">
        <v>-3.1520000000000001</v>
      </c>
      <c r="I1619" s="212"/>
      <c r="L1619" s="208"/>
      <c r="M1619" s="213"/>
      <c r="N1619" s="214"/>
      <c r="O1619" s="214"/>
      <c r="P1619" s="214"/>
      <c r="Q1619" s="214"/>
      <c r="R1619" s="214"/>
      <c r="S1619" s="214"/>
      <c r="T1619" s="215"/>
      <c r="AT1619" s="209" t="s">
        <v>163</v>
      </c>
      <c r="AU1619" s="209" t="s">
        <v>89</v>
      </c>
      <c r="AV1619" s="13" t="s">
        <v>89</v>
      </c>
      <c r="AW1619" s="13" t="s">
        <v>42</v>
      </c>
      <c r="AX1619" s="13" t="s">
        <v>82</v>
      </c>
      <c r="AY1619" s="209" t="s">
        <v>152</v>
      </c>
    </row>
    <row r="1620" spans="2:51" s="12" customFormat="1">
      <c r="B1620" s="200"/>
      <c r="D1620" s="196" t="s">
        <v>163</v>
      </c>
      <c r="E1620" s="201" t="s">
        <v>5</v>
      </c>
      <c r="F1620" s="202" t="s">
        <v>1688</v>
      </c>
      <c r="H1620" s="203" t="s">
        <v>5</v>
      </c>
      <c r="I1620" s="204"/>
      <c r="L1620" s="200"/>
      <c r="M1620" s="205"/>
      <c r="N1620" s="206"/>
      <c r="O1620" s="206"/>
      <c r="P1620" s="206"/>
      <c r="Q1620" s="206"/>
      <c r="R1620" s="206"/>
      <c r="S1620" s="206"/>
      <c r="T1620" s="207"/>
      <c r="AT1620" s="203" t="s">
        <v>163</v>
      </c>
      <c r="AU1620" s="203" t="s">
        <v>89</v>
      </c>
      <c r="AV1620" s="12" t="s">
        <v>45</v>
      </c>
      <c r="AW1620" s="12" t="s">
        <v>42</v>
      </c>
      <c r="AX1620" s="12" t="s">
        <v>82</v>
      </c>
      <c r="AY1620" s="203" t="s">
        <v>152</v>
      </c>
    </row>
    <row r="1621" spans="2:51" s="13" customFormat="1">
      <c r="B1621" s="208"/>
      <c r="D1621" s="196" t="s">
        <v>163</v>
      </c>
      <c r="E1621" s="209" t="s">
        <v>5</v>
      </c>
      <c r="F1621" s="210" t="s">
        <v>1689</v>
      </c>
      <c r="H1621" s="211">
        <v>59.674999999999997</v>
      </c>
      <c r="I1621" s="212"/>
      <c r="L1621" s="208"/>
      <c r="M1621" s="213"/>
      <c r="N1621" s="214"/>
      <c r="O1621" s="214"/>
      <c r="P1621" s="214"/>
      <c r="Q1621" s="214"/>
      <c r="R1621" s="214"/>
      <c r="S1621" s="214"/>
      <c r="T1621" s="215"/>
      <c r="AT1621" s="209" t="s">
        <v>163</v>
      </c>
      <c r="AU1621" s="209" t="s">
        <v>89</v>
      </c>
      <c r="AV1621" s="13" t="s">
        <v>89</v>
      </c>
      <c r="AW1621" s="13" t="s">
        <v>42</v>
      </c>
      <c r="AX1621" s="13" t="s">
        <v>82</v>
      </c>
      <c r="AY1621" s="209" t="s">
        <v>152</v>
      </c>
    </row>
    <row r="1622" spans="2:51" s="13" customFormat="1">
      <c r="B1622" s="208"/>
      <c r="D1622" s="196" t="s">
        <v>163</v>
      </c>
      <c r="E1622" s="209" t="s">
        <v>5</v>
      </c>
      <c r="F1622" s="210" t="s">
        <v>1680</v>
      </c>
      <c r="H1622" s="211">
        <v>-1.379</v>
      </c>
      <c r="I1622" s="212"/>
      <c r="L1622" s="208"/>
      <c r="M1622" s="213"/>
      <c r="N1622" s="214"/>
      <c r="O1622" s="214"/>
      <c r="P1622" s="214"/>
      <c r="Q1622" s="214"/>
      <c r="R1622" s="214"/>
      <c r="S1622" s="214"/>
      <c r="T1622" s="215"/>
      <c r="AT1622" s="209" t="s">
        <v>163</v>
      </c>
      <c r="AU1622" s="209" t="s">
        <v>89</v>
      </c>
      <c r="AV1622" s="13" t="s">
        <v>89</v>
      </c>
      <c r="AW1622" s="13" t="s">
        <v>42</v>
      </c>
      <c r="AX1622" s="13" t="s">
        <v>82</v>
      </c>
      <c r="AY1622" s="209" t="s">
        <v>152</v>
      </c>
    </row>
    <row r="1623" spans="2:51" s="13" customFormat="1">
      <c r="B1623" s="208"/>
      <c r="D1623" s="196" t="s">
        <v>163</v>
      </c>
      <c r="E1623" s="209" t="s">
        <v>5</v>
      </c>
      <c r="F1623" s="210" t="s">
        <v>1681</v>
      </c>
      <c r="H1623" s="211">
        <v>-3.1520000000000001</v>
      </c>
      <c r="I1623" s="212"/>
      <c r="L1623" s="208"/>
      <c r="M1623" s="213"/>
      <c r="N1623" s="214"/>
      <c r="O1623" s="214"/>
      <c r="P1623" s="214"/>
      <c r="Q1623" s="214"/>
      <c r="R1623" s="214"/>
      <c r="S1623" s="214"/>
      <c r="T1623" s="215"/>
      <c r="AT1623" s="209" t="s">
        <v>163</v>
      </c>
      <c r="AU1623" s="209" t="s">
        <v>89</v>
      </c>
      <c r="AV1623" s="13" t="s">
        <v>89</v>
      </c>
      <c r="AW1623" s="13" t="s">
        <v>42</v>
      </c>
      <c r="AX1623" s="13" t="s">
        <v>82</v>
      </c>
      <c r="AY1623" s="209" t="s">
        <v>152</v>
      </c>
    </row>
    <row r="1624" spans="2:51" s="12" customFormat="1">
      <c r="B1624" s="200"/>
      <c r="D1624" s="196" t="s">
        <v>163</v>
      </c>
      <c r="E1624" s="201" t="s">
        <v>5</v>
      </c>
      <c r="F1624" s="202" t="s">
        <v>1690</v>
      </c>
      <c r="H1624" s="203" t="s">
        <v>5</v>
      </c>
      <c r="I1624" s="204"/>
      <c r="L1624" s="200"/>
      <c r="M1624" s="205"/>
      <c r="N1624" s="206"/>
      <c r="O1624" s="206"/>
      <c r="P1624" s="206"/>
      <c r="Q1624" s="206"/>
      <c r="R1624" s="206"/>
      <c r="S1624" s="206"/>
      <c r="T1624" s="207"/>
      <c r="AT1624" s="203" t="s">
        <v>163</v>
      </c>
      <c r="AU1624" s="203" t="s">
        <v>89</v>
      </c>
      <c r="AV1624" s="12" t="s">
        <v>45</v>
      </c>
      <c r="AW1624" s="12" t="s">
        <v>42</v>
      </c>
      <c r="AX1624" s="12" t="s">
        <v>82</v>
      </c>
      <c r="AY1624" s="203" t="s">
        <v>152</v>
      </c>
    </row>
    <row r="1625" spans="2:51" s="13" customFormat="1">
      <c r="B1625" s="208"/>
      <c r="D1625" s="196" t="s">
        <v>163</v>
      </c>
      <c r="E1625" s="209" t="s">
        <v>5</v>
      </c>
      <c r="F1625" s="210" t="s">
        <v>1683</v>
      </c>
      <c r="H1625" s="211">
        <v>60.14</v>
      </c>
      <c r="I1625" s="212"/>
      <c r="L1625" s="208"/>
      <c r="M1625" s="213"/>
      <c r="N1625" s="214"/>
      <c r="O1625" s="214"/>
      <c r="P1625" s="214"/>
      <c r="Q1625" s="214"/>
      <c r="R1625" s="214"/>
      <c r="S1625" s="214"/>
      <c r="T1625" s="215"/>
      <c r="AT1625" s="209" t="s">
        <v>163</v>
      </c>
      <c r="AU1625" s="209" t="s">
        <v>89</v>
      </c>
      <c r="AV1625" s="13" t="s">
        <v>89</v>
      </c>
      <c r="AW1625" s="13" t="s">
        <v>42</v>
      </c>
      <c r="AX1625" s="13" t="s">
        <v>82</v>
      </c>
      <c r="AY1625" s="209" t="s">
        <v>152</v>
      </c>
    </row>
    <row r="1626" spans="2:51" s="13" customFormat="1">
      <c r="B1626" s="208"/>
      <c r="D1626" s="196" t="s">
        <v>163</v>
      </c>
      <c r="E1626" s="209" t="s">
        <v>5</v>
      </c>
      <c r="F1626" s="210" t="s">
        <v>1684</v>
      </c>
      <c r="H1626" s="211">
        <v>-6.8949999999999996</v>
      </c>
      <c r="I1626" s="212"/>
      <c r="L1626" s="208"/>
      <c r="M1626" s="213"/>
      <c r="N1626" s="214"/>
      <c r="O1626" s="214"/>
      <c r="P1626" s="214"/>
      <c r="Q1626" s="214"/>
      <c r="R1626" s="214"/>
      <c r="S1626" s="214"/>
      <c r="T1626" s="215"/>
      <c r="AT1626" s="209" t="s">
        <v>163</v>
      </c>
      <c r="AU1626" s="209" t="s">
        <v>89</v>
      </c>
      <c r="AV1626" s="13" t="s">
        <v>89</v>
      </c>
      <c r="AW1626" s="13" t="s">
        <v>42</v>
      </c>
      <c r="AX1626" s="13" t="s">
        <v>82</v>
      </c>
      <c r="AY1626" s="209" t="s">
        <v>152</v>
      </c>
    </row>
    <row r="1627" spans="2:51" s="12" customFormat="1">
      <c r="B1627" s="200"/>
      <c r="D1627" s="196" t="s">
        <v>163</v>
      </c>
      <c r="E1627" s="201" t="s">
        <v>5</v>
      </c>
      <c r="F1627" s="202" t="s">
        <v>1691</v>
      </c>
      <c r="H1627" s="203" t="s">
        <v>5</v>
      </c>
      <c r="I1627" s="204"/>
      <c r="L1627" s="200"/>
      <c r="M1627" s="205"/>
      <c r="N1627" s="206"/>
      <c r="O1627" s="206"/>
      <c r="P1627" s="206"/>
      <c r="Q1627" s="206"/>
      <c r="R1627" s="206"/>
      <c r="S1627" s="206"/>
      <c r="T1627" s="207"/>
      <c r="AT1627" s="203" t="s">
        <v>163</v>
      </c>
      <c r="AU1627" s="203" t="s">
        <v>89</v>
      </c>
      <c r="AV1627" s="12" t="s">
        <v>45</v>
      </c>
      <c r="AW1627" s="12" t="s">
        <v>42</v>
      </c>
      <c r="AX1627" s="12" t="s">
        <v>82</v>
      </c>
      <c r="AY1627" s="203" t="s">
        <v>152</v>
      </c>
    </row>
    <row r="1628" spans="2:51" s="13" customFormat="1">
      <c r="B1628" s="208"/>
      <c r="D1628" s="196" t="s">
        <v>163</v>
      </c>
      <c r="E1628" s="209" t="s">
        <v>5</v>
      </c>
      <c r="F1628" s="210" t="s">
        <v>1683</v>
      </c>
      <c r="H1628" s="211">
        <v>60.14</v>
      </c>
      <c r="I1628" s="212"/>
      <c r="L1628" s="208"/>
      <c r="M1628" s="213"/>
      <c r="N1628" s="214"/>
      <c r="O1628" s="214"/>
      <c r="P1628" s="214"/>
      <c r="Q1628" s="214"/>
      <c r="R1628" s="214"/>
      <c r="S1628" s="214"/>
      <c r="T1628" s="215"/>
      <c r="AT1628" s="209" t="s">
        <v>163</v>
      </c>
      <c r="AU1628" s="209" t="s">
        <v>89</v>
      </c>
      <c r="AV1628" s="13" t="s">
        <v>89</v>
      </c>
      <c r="AW1628" s="13" t="s">
        <v>42</v>
      </c>
      <c r="AX1628" s="13" t="s">
        <v>82</v>
      </c>
      <c r="AY1628" s="209" t="s">
        <v>152</v>
      </c>
    </row>
    <row r="1629" spans="2:51" s="13" customFormat="1">
      <c r="B1629" s="208"/>
      <c r="D1629" s="196" t="s">
        <v>163</v>
      </c>
      <c r="E1629" s="209" t="s">
        <v>5</v>
      </c>
      <c r="F1629" s="210" t="s">
        <v>1684</v>
      </c>
      <c r="H1629" s="211">
        <v>-6.8949999999999996</v>
      </c>
      <c r="I1629" s="212"/>
      <c r="L1629" s="208"/>
      <c r="M1629" s="213"/>
      <c r="N1629" s="214"/>
      <c r="O1629" s="214"/>
      <c r="P1629" s="214"/>
      <c r="Q1629" s="214"/>
      <c r="R1629" s="214"/>
      <c r="S1629" s="214"/>
      <c r="T1629" s="215"/>
      <c r="AT1629" s="209" t="s">
        <v>163</v>
      </c>
      <c r="AU1629" s="209" t="s">
        <v>89</v>
      </c>
      <c r="AV1629" s="13" t="s">
        <v>89</v>
      </c>
      <c r="AW1629" s="13" t="s">
        <v>42</v>
      </c>
      <c r="AX1629" s="13" t="s">
        <v>82</v>
      </c>
      <c r="AY1629" s="209" t="s">
        <v>152</v>
      </c>
    </row>
    <row r="1630" spans="2:51" s="12" customFormat="1">
      <c r="B1630" s="200"/>
      <c r="D1630" s="196" t="s">
        <v>163</v>
      </c>
      <c r="E1630" s="201" t="s">
        <v>5</v>
      </c>
      <c r="F1630" s="202" t="s">
        <v>1692</v>
      </c>
      <c r="H1630" s="203" t="s">
        <v>5</v>
      </c>
      <c r="I1630" s="204"/>
      <c r="L1630" s="200"/>
      <c r="M1630" s="205"/>
      <c r="N1630" s="206"/>
      <c r="O1630" s="206"/>
      <c r="P1630" s="206"/>
      <c r="Q1630" s="206"/>
      <c r="R1630" s="206"/>
      <c r="S1630" s="206"/>
      <c r="T1630" s="207"/>
      <c r="AT1630" s="203" t="s">
        <v>163</v>
      </c>
      <c r="AU1630" s="203" t="s">
        <v>89</v>
      </c>
      <c r="AV1630" s="12" t="s">
        <v>45</v>
      </c>
      <c r="AW1630" s="12" t="s">
        <v>42</v>
      </c>
      <c r="AX1630" s="12" t="s">
        <v>82</v>
      </c>
      <c r="AY1630" s="203" t="s">
        <v>152</v>
      </c>
    </row>
    <row r="1631" spans="2:51" s="13" customFormat="1">
      <c r="B1631" s="208"/>
      <c r="D1631" s="196" t="s">
        <v>163</v>
      </c>
      <c r="E1631" s="209" t="s">
        <v>5</v>
      </c>
      <c r="F1631" s="210" t="s">
        <v>1693</v>
      </c>
      <c r="H1631" s="211">
        <v>60.45</v>
      </c>
      <c r="I1631" s="212"/>
      <c r="L1631" s="208"/>
      <c r="M1631" s="213"/>
      <c r="N1631" s="214"/>
      <c r="O1631" s="214"/>
      <c r="P1631" s="214"/>
      <c r="Q1631" s="214"/>
      <c r="R1631" s="214"/>
      <c r="S1631" s="214"/>
      <c r="T1631" s="215"/>
      <c r="AT1631" s="209" t="s">
        <v>163</v>
      </c>
      <c r="AU1631" s="209" t="s">
        <v>89</v>
      </c>
      <c r="AV1631" s="13" t="s">
        <v>89</v>
      </c>
      <c r="AW1631" s="13" t="s">
        <v>42</v>
      </c>
      <c r="AX1631" s="13" t="s">
        <v>82</v>
      </c>
      <c r="AY1631" s="209" t="s">
        <v>152</v>
      </c>
    </row>
    <row r="1632" spans="2:51" s="13" customFormat="1">
      <c r="B1632" s="208"/>
      <c r="D1632" s="196" t="s">
        <v>163</v>
      </c>
      <c r="E1632" s="209" t="s">
        <v>5</v>
      </c>
      <c r="F1632" s="210" t="s">
        <v>1680</v>
      </c>
      <c r="H1632" s="211">
        <v>-1.379</v>
      </c>
      <c r="I1632" s="212"/>
      <c r="L1632" s="208"/>
      <c r="M1632" s="213"/>
      <c r="N1632" s="214"/>
      <c r="O1632" s="214"/>
      <c r="P1632" s="214"/>
      <c r="Q1632" s="214"/>
      <c r="R1632" s="214"/>
      <c r="S1632" s="214"/>
      <c r="T1632" s="215"/>
      <c r="AT1632" s="209" t="s">
        <v>163</v>
      </c>
      <c r="AU1632" s="209" t="s">
        <v>89</v>
      </c>
      <c r="AV1632" s="13" t="s">
        <v>89</v>
      </c>
      <c r="AW1632" s="13" t="s">
        <v>42</v>
      </c>
      <c r="AX1632" s="13" t="s">
        <v>82</v>
      </c>
      <c r="AY1632" s="209" t="s">
        <v>152</v>
      </c>
    </row>
    <row r="1633" spans="2:51" s="13" customFormat="1">
      <c r="B1633" s="208"/>
      <c r="D1633" s="196" t="s">
        <v>163</v>
      </c>
      <c r="E1633" s="209" t="s">
        <v>5</v>
      </c>
      <c r="F1633" s="210" t="s">
        <v>1681</v>
      </c>
      <c r="H1633" s="211">
        <v>-3.1520000000000001</v>
      </c>
      <c r="I1633" s="212"/>
      <c r="L1633" s="208"/>
      <c r="M1633" s="213"/>
      <c r="N1633" s="214"/>
      <c r="O1633" s="214"/>
      <c r="P1633" s="214"/>
      <c r="Q1633" s="214"/>
      <c r="R1633" s="214"/>
      <c r="S1633" s="214"/>
      <c r="T1633" s="215"/>
      <c r="AT1633" s="209" t="s">
        <v>163</v>
      </c>
      <c r="AU1633" s="209" t="s">
        <v>89</v>
      </c>
      <c r="AV1633" s="13" t="s">
        <v>89</v>
      </c>
      <c r="AW1633" s="13" t="s">
        <v>42</v>
      </c>
      <c r="AX1633" s="13" t="s">
        <v>82</v>
      </c>
      <c r="AY1633" s="209" t="s">
        <v>152</v>
      </c>
    </row>
    <row r="1634" spans="2:51" s="12" customFormat="1">
      <c r="B1634" s="200"/>
      <c r="D1634" s="196" t="s">
        <v>163</v>
      </c>
      <c r="E1634" s="201" t="s">
        <v>5</v>
      </c>
      <c r="F1634" s="202" t="s">
        <v>1694</v>
      </c>
      <c r="H1634" s="203" t="s">
        <v>5</v>
      </c>
      <c r="I1634" s="204"/>
      <c r="L1634" s="200"/>
      <c r="M1634" s="205"/>
      <c r="N1634" s="206"/>
      <c r="O1634" s="206"/>
      <c r="P1634" s="206"/>
      <c r="Q1634" s="206"/>
      <c r="R1634" s="206"/>
      <c r="S1634" s="206"/>
      <c r="T1634" s="207"/>
      <c r="AT1634" s="203" t="s">
        <v>163</v>
      </c>
      <c r="AU1634" s="203" t="s">
        <v>89</v>
      </c>
      <c r="AV1634" s="12" t="s">
        <v>45</v>
      </c>
      <c r="AW1634" s="12" t="s">
        <v>42</v>
      </c>
      <c r="AX1634" s="12" t="s">
        <v>82</v>
      </c>
      <c r="AY1634" s="203" t="s">
        <v>152</v>
      </c>
    </row>
    <row r="1635" spans="2:51" s="13" customFormat="1">
      <c r="B1635" s="208"/>
      <c r="D1635" s="196" t="s">
        <v>163</v>
      </c>
      <c r="E1635" s="209" t="s">
        <v>5</v>
      </c>
      <c r="F1635" s="210" t="s">
        <v>1695</v>
      </c>
      <c r="H1635" s="211">
        <v>41.825000000000003</v>
      </c>
      <c r="I1635" s="212"/>
      <c r="L1635" s="208"/>
      <c r="M1635" s="213"/>
      <c r="N1635" s="214"/>
      <c r="O1635" s="214"/>
      <c r="P1635" s="214"/>
      <c r="Q1635" s="214"/>
      <c r="R1635" s="214"/>
      <c r="S1635" s="214"/>
      <c r="T1635" s="215"/>
      <c r="AT1635" s="209" t="s">
        <v>163</v>
      </c>
      <c r="AU1635" s="209" t="s">
        <v>89</v>
      </c>
      <c r="AV1635" s="13" t="s">
        <v>89</v>
      </c>
      <c r="AW1635" s="13" t="s">
        <v>42</v>
      </c>
      <c r="AX1635" s="13" t="s">
        <v>82</v>
      </c>
      <c r="AY1635" s="209" t="s">
        <v>152</v>
      </c>
    </row>
    <row r="1636" spans="2:51" s="13" customFormat="1">
      <c r="B1636" s="208"/>
      <c r="D1636" s="196" t="s">
        <v>163</v>
      </c>
      <c r="E1636" s="209" t="s">
        <v>5</v>
      </c>
      <c r="F1636" s="210" t="s">
        <v>1696</v>
      </c>
      <c r="H1636" s="211">
        <v>-5.7130000000000001</v>
      </c>
      <c r="I1636" s="212"/>
      <c r="L1636" s="208"/>
      <c r="M1636" s="213"/>
      <c r="N1636" s="214"/>
      <c r="O1636" s="214"/>
      <c r="P1636" s="214"/>
      <c r="Q1636" s="214"/>
      <c r="R1636" s="214"/>
      <c r="S1636" s="214"/>
      <c r="T1636" s="215"/>
      <c r="AT1636" s="209" t="s">
        <v>163</v>
      </c>
      <c r="AU1636" s="209" t="s">
        <v>89</v>
      </c>
      <c r="AV1636" s="13" t="s">
        <v>89</v>
      </c>
      <c r="AW1636" s="13" t="s">
        <v>42</v>
      </c>
      <c r="AX1636" s="13" t="s">
        <v>82</v>
      </c>
      <c r="AY1636" s="209" t="s">
        <v>152</v>
      </c>
    </row>
    <row r="1637" spans="2:51" s="13" customFormat="1">
      <c r="B1637" s="208"/>
      <c r="D1637" s="196" t="s">
        <v>163</v>
      </c>
      <c r="E1637" s="209" t="s">
        <v>5</v>
      </c>
      <c r="F1637" s="210" t="s">
        <v>702</v>
      </c>
      <c r="H1637" s="211">
        <v>-1.5760000000000001</v>
      </c>
      <c r="I1637" s="212"/>
      <c r="L1637" s="208"/>
      <c r="M1637" s="213"/>
      <c r="N1637" s="214"/>
      <c r="O1637" s="214"/>
      <c r="P1637" s="214"/>
      <c r="Q1637" s="214"/>
      <c r="R1637" s="214"/>
      <c r="S1637" s="214"/>
      <c r="T1637" s="215"/>
      <c r="AT1637" s="209" t="s">
        <v>163</v>
      </c>
      <c r="AU1637" s="209" t="s">
        <v>89</v>
      </c>
      <c r="AV1637" s="13" t="s">
        <v>89</v>
      </c>
      <c r="AW1637" s="13" t="s">
        <v>42</v>
      </c>
      <c r="AX1637" s="13" t="s">
        <v>82</v>
      </c>
      <c r="AY1637" s="209" t="s">
        <v>152</v>
      </c>
    </row>
    <row r="1638" spans="2:51" s="13" customFormat="1">
      <c r="B1638" s="208"/>
      <c r="D1638" s="196" t="s">
        <v>163</v>
      </c>
      <c r="E1638" s="209" t="s">
        <v>5</v>
      </c>
      <c r="F1638" s="210" t="s">
        <v>303</v>
      </c>
      <c r="H1638" s="211">
        <v>-1.7729999999999999</v>
      </c>
      <c r="I1638" s="212"/>
      <c r="L1638" s="208"/>
      <c r="M1638" s="213"/>
      <c r="N1638" s="214"/>
      <c r="O1638" s="214"/>
      <c r="P1638" s="214"/>
      <c r="Q1638" s="214"/>
      <c r="R1638" s="214"/>
      <c r="S1638" s="214"/>
      <c r="T1638" s="215"/>
      <c r="AT1638" s="209" t="s">
        <v>163</v>
      </c>
      <c r="AU1638" s="209" t="s">
        <v>89</v>
      </c>
      <c r="AV1638" s="13" t="s">
        <v>89</v>
      </c>
      <c r="AW1638" s="13" t="s">
        <v>42</v>
      </c>
      <c r="AX1638" s="13" t="s">
        <v>82</v>
      </c>
      <c r="AY1638" s="209" t="s">
        <v>152</v>
      </c>
    </row>
    <row r="1639" spans="2:51" s="12" customFormat="1">
      <c r="B1639" s="200"/>
      <c r="D1639" s="196" t="s">
        <v>163</v>
      </c>
      <c r="E1639" s="201" t="s">
        <v>5</v>
      </c>
      <c r="F1639" s="202" t="s">
        <v>1697</v>
      </c>
      <c r="H1639" s="203" t="s">
        <v>5</v>
      </c>
      <c r="I1639" s="204"/>
      <c r="L1639" s="200"/>
      <c r="M1639" s="205"/>
      <c r="N1639" s="206"/>
      <c r="O1639" s="206"/>
      <c r="P1639" s="206"/>
      <c r="Q1639" s="206"/>
      <c r="R1639" s="206"/>
      <c r="S1639" s="206"/>
      <c r="T1639" s="207"/>
      <c r="AT1639" s="203" t="s">
        <v>163</v>
      </c>
      <c r="AU1639" s="203" t="s">
        <v>89</v>
      </c>
      <c r="AV1639" s="12" t="s">
        <v>45</v>
      </c>
      <c r="AW1639" s="12" t="s">
        <v>42</v>
      </c>
      <c r="AX1639" s="12" t="s">
        <v>82</v>
      </c>
      <c r="AY1639" s="203" t="s">
        <v>152</v>
      </c>
    </row>
    <row r="1640" spans="2:51" s="13" customFormat="1">
      <c r="B1640" s="208"/>
      <c r="D1640" s="196" t="s">
        <v>163</v>
      </c>
      <c r="E1640" s="209" t="s">
        <v>5</v>
      </c>
      <c r="F1640" s="210" t="s">
        <v>1698</v>
      </c>
      <c r="H1640" s="211">
        <v>1.56</v>
      </c>
      <c r="I1640" s="212"/>
      <c r="L1640" s="208"/>
      <c r="M1640" s="213"/>
      <c r="N1640" s="214"/>
      <c r="O1640" s="214"/>
      <c r="P1640" s="214"/>
      <c r="Q1640" s="214"/>
      <c r="R1640" s="214"/>
      <c r="S1640" s="214"/>
      <c r="T1640" s="215"/>
      <c r="AT1640" s="209" t="s">
        <v>163</v>
      </c>
      <c r="AU1640" s="209" t="s">
        <v>89</v>
      </c>
      <c r="AV1640" s="13" t="s">
        <v>89</v>
      </c>
      <c r="AW1640" s="13" t="s">
        <v>42</v>
      </c>
      <c r="AX1640" s="13" t="s">
        <v>82</v>
      </c>
      <c r="AY1640" s="209" t="s">
        <v>152</v>
      </c>
    </row>
    <row r="1641" spans="2:51" s="13" customFormat="1">
      <c r="B1641" s="208"/>
      <c r="D1641" s="196" t="s">
        <v>163</v>
      </c>
      <c r="E1641" s="209" t="s">
        <v>5</v>
      </c>
      <c r="F1641" s="210" t="s">
        <v>1699</v>
      </c>
      <c r="H1641" s="211">
        <v>15.906000000000001</v>
      </c>
      <c r="I1641" s="212"/>
      <c r="L1641" s="208"/>
      <c r="M1641" s="213"/>
      <c r="N1641" s="214"/>
      <c r="O1641" s="214"/>
      <c r="P1641" s="214"/>
      <c r="Q1641" s="214"/>
      <c r="R1641" s="214"/>
      <c r="S1641" s="214"/>
      <c r="T1641" s="215"/>
      <c r="AT1641" s="209" t="s">
        <v>163</v>
      </c>
      <c r="AU1641" s="209" t="s">
        <v>89</v>
      </c>
      <c r="AV1641" s="13" t="s">
        <v>89</v>
      </c>
      <c r="AW1641" s="13" t="s">
        <v>42</v>
      </c>
      <c r="AX1641" s="13" t="s">
        <v>82</v>
      </c>
      <c r="AY1641" s="209" t="s">
        <v>152</v>
      </c>
    </row>
    <row r="1642" spans="2:51" s="12" customFormat="1">
      <c r="B1642" s="200"/>
      <c r="D1642" s="196" t="s">
        <v>163</v>
      </c>
      <c r="E1642" s="201" t="s">
        <v>5</v>
      </c>
      <c r="F1642" s="202" t="s">
        <v>1700</v>
      </c>
      <c r="H1642" s="203" t="s">
        <v>5</v>
      </c>
      <c r="I1642" s="204"/>
      <c r="L1642" s="200"/>
      <c r="M1642" s="205"/>
      <c r="N1642" s="206"/>
      <c r="O1642" s="206"/>
      <c r="P1642" s="206"/>
      <c r="Q1642" s="206"/>
      <c r="R1642" s="206"/>
      <c r="S1642" s="206"/>
      <c r="T1642" s="207"/>
      <c r="AT1642" s="203" t="s">
        <v>163</v>
      </c>
      <c r="AU1642" s="203" t="s">
        <v>89</v>
      </c>
      <c r="AV1642" s="12" t="s">
        <v>45</v>
      </c>
      <c r="AW1642" s="12" t="s">
        <v>42</v>
      </c>
      <c r="AX1642" s="12" t="s">
        <v>82</v>
      </c>
      <c r="AY1642" s="203" t="s">
        <v>152</v>
      </c>
    </row>
    <row r="1643" spans="2:51" s="13" customFormat="1">
      <c r="B1643" s="208"/>
      <c r="D1643" s="196" t="s">
        <v>163</v>
      </c>
      <c r="E1643" s="209" t="s">
        <v>5</v>
      </c>
      <c r="F1643" s="210" t="s">
        <v>1701</v>
      </c>
      <c r="H1643" s="211">
        <v>7.65</v>
      </c>
      <c r="I1643" s="212"/>
      <c r="L1643" s="208"/>
      <c r="M1643" s="213"/>
      <c r="N1643" s="214"/>
      <c r="O1643" s="214"/>
      <c r="P1643" s="214"/>
      <c r="Q1643" s="214"/>
      <c r="R1643" s="214"/>
      <c r="S1643" s="214"/>
      <c r="T1643" s="215"/>
      <c r="AT1643" s="209" t="s">
        <v>163</v>
      </c>
      <c r="AU1643" s="209" t="s">
        <v>89</v>
      </c>
      <c r="AV1643" s="13" t="s">
        <v>89</v>
      </c>
      <c r="AW1643" s="13" t="s">
        <v>42</v>
      </c>
      <c r="AX1643" s="13" t="s">
        <v>82</v>
      </c>
      <c r="AY1643" s="209" t="s">
        <v>152</v>
      </c>
    </row>
    <row r="1644" spans="2:51" s="12" customFormat="1">
      <c r="B1644" s="200"/>
      <c r="D1644" s="196" t="s">
        <v>163</v>
      </c>
      <c r="E1644" s="201" t="s">
        <v>5</v>
      </c>
      <c r="F1644" s="202" t="s">
        <v>1575</v>
      </c>
      <c r="H1644" s="203" t="s">
        <v>5</v>
      </c>
      <c r="I1644" s="204"/>
      <c r="L1644" s="200"/>
      <c r="M1644" s="205"/>
      <c r="N1644" s="206"/>
      <c r="O1644" s="206"/>
      <c r="P1644" s="206"/>
      <c r="Q1644" s="206"/>
      <c r="R1644" s="206"/>
      <c r="S1644" s="206"/>
      <c r="T1644" s="207"/>
      <c r="AT1644" s="203" t="s">
        <v>163</v>
      </c>
      <c r="AU1644" s="203" t="s">
        <v>89</v>
      </c>
      <c r="AV1644" s="12" t="s">
        <v>45</v>
      </c>
      <c r="AW1644" s="12" t="s">
        <v>42</v>
      </c>
      <c r="AX1644" s="12" t="s">
        <v>82</v>
      </c>
      <c r="AY1644" s="203" t="s">
        <v>152</v>
      </c>
    </row>
    <row r="1645" spans="2:51" s="13" customFormat="1">
      <c r="B1645" s="208"/>
      <c r="D1645" s="196" t="s">
        <v>163</v>
      </c>
      <c r="E1645" s="209" t="s">
        <v>5</v>
      </c>
      <c r="F1645" s="210" t="s">
        <v>1702</v>
      </c>
      <c r="H1645" s="211">
        <v>270.755</v>
      </c>
      <c r="I1645" s="212"/>
      <c r="L1645" s="208"/>
      <c r="M1645" s="213"/>
      <c r="N1645" s="214"/>
      <c r="O1645" s="214"/>
      <c r="P1645" s="214"/>
      <c r="Q1645" s="214"/>
      <c r="R1645" s="214"/>
      <c r="S1645" s="214"/>
      <c r="T1645" s="215"/>
      <c r="AT1645" s="209" t="s">
        <v>163</v>
      </c>
      <c r="AU1645" s="209" t="s">
        <v>89</v>
      </c>
      <c r="AV1645" s="13" t="s">
        <v>89</v>
      </c>
      <c r="AW1645" s="13" t="s">
        <v>42</v>
      </c>
      <c r="AX1645" s="13" t="s">
        <v>82</v>
      </c>
      <c r="AY1645" s="209" t="s">
        <v>152</v>
      </c>
    </row>
    <row r="1646" spans="2:51" s="13" customFormat="1" ht="27">
      <c r="B1646" s="208"/>
      <c r="D1646" s="196" t="s">
        <v>163</v>
      </c>
      <c r="E1646" s="209" t="s">
        <v>5</v>
      </c>
      <c r="F1646" s="210" t="s">
        <v>1703</v>
      </c>
      <c r="H1646" s="211">
        <v>66.48</v>
      </c>
      <c r="I1646" s="212"/>
      <c r="L1646" s="208"/>
      <c r="M1646" s="213"/>
      <c r="N1646" s="214"/>
      <c r="O1646" s="214"/>
      <c r="P1646" s="214"/>
      <c r="Q1646" s="214"/>
      <c r="R1646" s="214"/>
      <c r="S1646" s="214"/>
      <c r="T1646" s="215"/>
      <c r="AT1646" s="209" t="s">
        <v>163</v>
      </c>
      <c r="AU1646" s="209" t="s">
        <v>89</v>
      </c>
      <c r="AV1646" s="13" t="s">
        <v>89</v>
      </c>
      <c r="AW1646" s="13" t="s">
        <v>42</v>
      </c>
      <c r="AX1646" s="13" t="s">
        <v>82</v>
      </c>
      <c r="AY1646" s="209" t="s">
        <v>152</v>
      </c>
    </row>
    <row r="1647" spans="2:51" s="13" customFormat="1" ht="27">
      <c r="B1647" s="208"/>
      <c r="D1647" s="196" t="s">
        <v>163</v>
      </c>
      <c r="E1647" s="209" t="s">
        <v>5</v>
      </c>
      <c r="F1647" s="210" t="s">
        <v>1704</v>
      </c>
      <c r="H1647" s="211">
        <v>16.62</v>
      </c>
      <c r="I1647" s="212"/>
      <c r="L1647" s="208"/>
      <c r="M1647" s="213"/>
      <c r="N1647" s="214"/>
      <c r="O1647" s="214"/>
      <c r="P1647" s="214"/>
      <c r="Q1647" s="214"/>
      <c r="R1647" s="214"/>
      <c r="S1647" s="214"/>
      <c r="T1647" s="215"/>
      <c r="AT1647" s="209" t="s">
        <v>163</v>
      </c>
      <c r="AU1647" s="209" t="s">
        <v>89</v>
      </c>
      <c r="AV1647" s="13" t="s">
        <v>89</v>
      </c>
      <c r="AW1647" s="13" t="s">
        <v>42</v>
      </c>
      <c r="AX1647" s="13" t="s">
        <v>82</v>
      </c>
      <c r="AY1647" s="209" t="s">
        <v>152</v>
      </c>
    </row>
    <row r="1648" spans="2:51" s="12" customFormat="1">
      <c r="B1648" s="200"/>
      <c r="D1648" s="196" t="s">
        <v>163</v>
      </c>
      <c r="E1648" s="201" t="s">
        <v>5</v>
      </c>
      <c r="F1648" s="202" t="s">
        <v>1614</v>
      </c>
      <c r="H1648" s="203" t="s">
        <v>5</v>
      </c>
      <c r="I1648" s="204"/>
      <c r="L1648" s="200"/>
      <c r="M1648" s="205"/>
      <c r="N1648" s="206"/>
      <c r="O1648" s="206"/>
      <c r="P1648" s="206"/>
      <c r="Q1648" s="206"/>
      <c r="R1648" s="206"/>
      <c r="S1648" s="206"/>
      <c r="T1648" s="207"/>
      <c r="AT1648" s="203" t="s">
        <v>163</v>
      </c>
      <c r="AU1648" s="203" t="s">
        <v>89</v>
      </c>
      <c r="AV1648" s="12" t="s">
        <v>45</v>
      </c>
      <c r="AW1648" s="12" t="s">
        <v>42</v>
      </c>
      <c r="AX1648" s="12" t="s">
        <v>82</v>
      </c>
      <c r="AY1648" s="203" t="s">
        <v>152</v>
      </c>
    </row>
    <row r="1649" spans="2:65" s="13" customFormat="1">
      <c r="B1649" s="208"/>
      <c r="D1649" s="196" t="s">
        <v>163</v>
      </c>
      <c r="E1649" s="209" t="s">
        <v>5</v>
      </c>
      <c r="F1649" s="210" t="s">
        <v>1705</v>
      </c>
      <c r="H1649" s="211">
        <v>112.56</v>
      </c>
      <c r="I1649" s="212"/>
      <c r="L1649" s="208"/>
      <c r="M1649" s="213"/>
      <c r="N1649" s="214"/>
      <c r="O1649" s="214"/>
      <c r="P1649" s="214"/>
      <c r="Q1649" s="214"/>
      <c r="R1649" s="214"/>
      <c r="S1649" s="214"/>
      <c r="T1649" s="215"/>
      <c r="AT1649" s="209" t="s">
        <v>163</v>
      </c>
      <c r="AU1649" s="209" t="s">
        <v>89</v>
      </c>
      <c r="AV1649" s="13" t="s">
        <v>89</v>
      </c>
      <c r="AW1649" s="13" t="s">
        <v>42</v>
      </c>
      <c r="AX1649" s="13" t="s">
        <v>82</v>
      </c>
      <c r="AY1649" s="209" t="s">
        <v>152</v>
      </c>
    </row>
    <row r="1650" spans="2:65" s="13" customFormat="1">
      <c r="B1650" s="208"/>
      <c r="D1650" s="196" t="s">
        <v>163</v>
      </c>
      <c r="E1650" s="209" t="s">
        <v>5</v>
      </c>
      <c r="F1650" s="210" t="s">
        <v>1706</v>
      </c>
      <c r="H1650" s="211">
        <v>171.6</v>
      </c>
      <c r="I1650" s="212"/>
      <c r="L1650" s="208"/>
      <c r="M1650" s="213"/>
      <c r="N1650" s="214"/>
      <c r="O1650" s="214"/>
      <c r="P1650" s="214"/>
      <c r="Q1650" s="214"/>
      <c r="R1650" s="214"/>
      <c r="S1650" s="214"/>
      <c r="T1650" s="215"/>
      <c r="AT1650" s="209" t="s">
        <v>163</v>
      </c>
      <c r="AU1650" s="209" t="s">
        <v>89</v>
      </c>
      <c r="AV1650" s="13" t="s">
        <v>89</v>
      </c>
      <c r="AW1650" s="13" t="s">
        <v>42</v>
      </c>
      <c r="AX1650" s="13" t="s">
        <v>82</v>
      </c>
      <c r="AY1650" s="209" t="s">
        <v>152</v>
      </c>
    </row>
    <row r="1651" spans="2:65" s="12" customFormat="1">
      <c r="B1651" s="200"/>
      <c r="D1651" s="196" t="s">
        <v>163</v>
      </c>
      <c r="E1651" s="201" t="s">
        <v>5</v>
      </c>
      <c r="F1651" s="202" t="s">
        <v>1707</v>
      </c>
      <c r="H1651" s="203" t="s">
        <v>5</v>
      </c>
      <c r="I1651" s="204"/>
      <c r="L1651" s="200"/>
      <c r="M1651" s="205"/>
      <c r="N1651" s="206"/>
      <c r="O1651" s="206"/>
      <c r="P1651" s="206"/>
      <c r="Q1651" s="206"/>
      <c r="R1651" s="206"/>
      <c r="S1651" s="206"/>
      <c r="T1651" s="207"/>
      <c r="AT1651" s="203" t="s">
        <v>163</v>
      </c>
      <c r="AU1651" s="203" t="s">
        <v>89</v>
      </c>
      <c r="AV1651" s="12" t="s">
        <v>45</v>
      </c>
      <c r="AW1651" s="12" t="s">
        <v>42</v>
      </c>
      <c r="AX1651" s="12" t="s">
        <v>82</v>
      </c>
      <c r="AY1651" s="203" t="s">
        <v>152</v>
      </c>
    </row>
    <row r="1652" spans="2:65" s="13" customFormat="1">
      <c r="B1652" s="208"/>
      <c r="D1652" s="196" t="s">
        <v>163</v>
      </c>
      <c r="E1652" s="209" t="s">
        <v>5</v>
      </c>
      <c r="F1652" s="210" t="s">
        <v>1708</v>
      </c>
      <c r="H1652" s="211">
        <v>27.103999999999999</v>
      </c>
      <c r="I1652" s="212"/>
      <c r="L1652" s="208"/>
      <c r="M1652" s="213"/>
      <c r="N1652" s="214"/>
      <c r="O1652" s="214"/>
      <c r="P1652" s="214"/>
      <c r="Q1652" s="214"/>
      <c r="R1652" s="214"/>
      <c r="S1652" s="214"/>
      <c r="T1652" s="215"/>
      <c r="AT1652" s="209" t="s">
        <v>163</v>
      </c>
      <c r="AU1652" s="209" t="s">
        <v>89</v>
      </c>
      <c r="AV1652" s="13" t="s">
        <v>89</v>
      </c>
      <c r="AW1652" s="13" t="s">
        <v>42</v>
      </c>
      <c r="AX1652" s="13" t="s">
        <v>82</v>
      </c>
      <c r="AY1652" s="209" t="s">
        <v>152</v>
      </c>
    </row>
    <row r="1653" spans="2:65" s="14" customFormat="1">
      <c r="B1653" s="216"/>
      <c r="D1653" s="196" t="s">
        <v>163</v>
      </c>
      <c r="E1653" s="217" t="s">
        <v>5</v>
      </c>
      <c r="F1653" s="218" t="s">
        <v>373</v>
      </c>
      <c r="H1653" s="219">
        <v>1280.162</v>
      </c>
      <c r="I1653" s="220"/>
      <c r="L1653" s="216"/>
      <c r="M1653" s="221"/>
      <c r="N1653" s="222"/>
      <c r="O1653" s="222"/>
      <c r="P1653" s="222"/>
      <c r="Q1653" s="222"/>
      <c r="R1653" s="222"/>
      <c r="S1653" s="222"/>
      <c r="T1653" s="223"/>
      <c r="AT1653" s="217" t="s">
        <v>163</v>
      </c>
      <c r="AU1653" s="217" t="s">
        <v>89</v>
      </c>
      <c r="AV1653" s="14" t="s">
        <v>169</v>
      </c>
      <c r="AW1653" s="14" t="s">
        <v>42</v>
      </c>
      <c r="AX1653" s="14" t="s">
        <v>82</v>
      </c>
      <c r="AY1653" s="217" t="s">
        <v>152</v>
      </c>
    </row>
    <row r="1654" spans="2:65" s="12" customFormat="1">
      <c r="B1654" s="200"/>
      <c r="D1654" s="196" t="s">
        <v>163</v>
      </c>
      <c r="E1654" s="201" t="s">
        <v>5</v>
      </c>
      <c r="F1654" s="202" t="s">
        <v>1709</v>
      </c>
      <c r="H1654" s="203" t="s">
        <v>5</v>
      </c>
      <c r="I1654" s="204"/>
      <c r="L1654" s="200"/>
      <c r="M1654" s="205"/>
      <c r="N1654" s="206"/>
      <c r="O1654" s="206"/>
      <c r="P1654" s="206"/>
      <c r="Q1654" s="206"/>
      <c r="R1654" s="206"/>
      <c r="S1654" s="206"/>
      <c r="T1654" s="207"/>
      <c r="AT1654" s="203" t="s">
        <v>163</v>
      </c>
      <c r="AU1654" s="203" t="s">
        <v>89</v>
      </c>
      <c r="AV1654" s="12" t="s">
        <v>45</v>
      </c>
      <c r="AW1654" s="12" t="s">
        <v>42</v>
      </c>
      <c r="AX1654" s="12" t="s">
        <v>82</v>
      </c>
      <c r="AY1654" s="203" t="s">
        <v>152</v>
      </c>
    </row>
    <row r="1655" spans="2:65" s="13" customFormat="1">
      <c r="B1655" s="208"/>
      <c r="D1655" s="196" t="s">
        <v>163</v>
      </c>
      <c r="E1655" s="209" t="s">
        <v>5</v>
      </c>
      <c r="F1655" s="210" t="s">
        <v>1710</v>
      </c>
      <c r="H1655" s="211">
        <v>192.024</v>
      </c>
      <c r="I1655" s="212"/>
      <c r="L1655" s="208"/>
      <c r="M1655" s="213"/>
      <c r="N1655" s="214"/>
      <c r="O1655" s="214"/>
      <c r="P1655" s="214"/>
      <c r="Q1655" s="214"/>
      <c r="R1655" s="214"/>
      <c r="S1655" s="214"/>
      <c r="T1655" s="215"/>
      <c r="AT1655" s="209" t="s">
        <v>163</v>
      </c>
      <c r="AU1655" s="209" t="s">
        <v>89</v>
      </c>
      <c r="AV1655" s="13" t="s">
        <v>89</v>
      </c>
      <c r="AW1655" s="13" t="s">
        <v>42</v>
      </c>
      <c r="AX1655" s="13" t="s">
        <v>82</v>
      </c>
      <c r="AY1655" s="209" t="s">
        <v>152</v>
      </c>
    </row>
    <row r="1656" spans="2:65" s="14" customFormat="1">
      <c r="B1656" s="216"/>
      <c r="D1656" s="196" t="s">
        <v>163</v>
      </c>
      <c r="E1656" s="217" t="s">
        <v>5</v>
      </c>
      <c r="F1656" s="218" t="s">
        <v>373</v>
      </c>
      <c r="H1656" s="219">
        <v>192.024</v>
      </c>
      <c r="I1656" s="220"/>
      <c r="L1656" s="216"/>
      <c r="M1656" s="221"/>
      <c r="N1656" s="222"/>
      <c r="O1656" s="222"/>
      <c r="P1656" s="222"/>
      <c r="Q1656" s="222"/>
      <c r="R1656" s="222"/>
      <c r="S1656" s="222"/>
      <c r="T1656" s="223"/>
      <c r="AT1656" s="217" t="s">
        <v>163</v>
      </c>
      <c r="AU1656" s="217" t="s">
        <v>89</v>
      </c>
      <c r="AV1656" s="14" t="s">
        <v>169</v>
      </c>
      <c r="AW1656" s="14" t="s">
        <v>42</v>
      </c>
      <c r="AX1656" s="14" t="s">
        <v>82</v>
      </c>
      <c r="AY1656" s="217" t="s">
        <v>152</v>
      </c>
    </row>
    <row r="1657" spans="2:65" s="13" customFormat="1">
      <c r="B1657" s="208"/>
      <c r="D1657" s="196" t="s">
        <v>163</v>
      </c>
      <c r="E1657" s="209" t="s">
        <v>5</v>
      </c>
      <c r="F1657" s="210" t="s">
        <v>2321</v>
      </c>
      <c r="H1657" s="211">
        <v>-133</v>
      </c>
      <c r="I1657" s="212"/>
      <c r="L1657" s="208"/>
      <c r="M1657" s="213"/>
      <c r="N1657" s="214"/>
      <c r="O1657" s="214"/>
      <c r="P1657" s="214"/>
      <c r="Q1657" s="214"/>
      <c r="R1657" s="214"/>
      <c r="S1657" s="214"/>
      <c r="T1657" s="215"/>
      <c r="AT1657" s="209" t="s">
        <v>163</v>
      </c>
      <c r="AU1657" s="209" t="s">
        <v>89</v>
      </c>
      <c r="AV1657" s="13" t="s">
        <v>89</v>
      </c>
      <c r="AW1657" s="13" t="s">
        <v>42</v>
      </c>
      <c r="AX1657" s="13" t="s">
        <v>82</v>
      </c>
      <c r="AY1657" s="209" t="s">
        <v>152</v>
      </c>
    </row>
    <row r="1658" spans="2:65" s="15" customFormat="1">
      <c r="B1658" s="224"/>
      <c r="D1658" s="225" t="s">
        <v>163</v>
      </c>
      <c r="E1658" s="226" t="s">
        <v>5</v>
      </c>
      <c r="F1658" s="227" t="s">
        <v>170</v>
      </c>
      <c r="H1658" s="228">
        <v>1339.1859999999999</v>
      </c>
      <c r="I1658" s="229"/>
      <c r="L1658" s="224"/>
      <c r="M1658" s="230"/>
      <c r="N1658" s="231"/>
      <c r="O1658" s="231"/>
      <c r="P1658" s="231"/>
      <c r="Q1658" s="231"/>
      <c r="R1658" s="231"/>
      <c r="S1658" s="231"/>
      <c r="T1658" s="232"/>
      <c r="AT1658" s="233" t="s">
        <v>163</v>
      </c>
      <c r="AU1658" s="233" t="s">
        <v>89</v>
      </c>
      <c r="AV1658" s="15" t="s">
        <v>159</v>
      </c>
      <c r="AW1658" s="15" t="s">
        <v>42</v>
      </c>
      <c r="AX1658" s="15" t="s">
        <v>45</v>
      </c>
      <c r="AY1658" s="233" t="s">
        <v>152</v>
      </c>
    </row>
    <row r="1659" spans="2:65" s="1" customFormat="1" ht="22.5" customHeight="1">
      <c r="B1659" s="183"/>
      <c r="C1659" s="237" t="s">
        <v>2322</v>
      </c>
      <c r="D1659" s="237" t="s">
        <v>266</v>
      </c>
      <c r="E1659" s="238" t="s">
        <v>2323</v>
      </c>
      <c r="F1659" s="239" t="s">
        <v>2324</v>
      </c>
      <c r="G1659" s="240" t="s">
        <v>247</v>
      </c>
      <c r="H1659" s="241">
        <v>685.36900000000003</v>
      </c>
      <c r="I1659" s="242"/>
      <c r="J1659" s="243">
        <f>ROUND(I1659*H1659,2)</f>
        <v>0</v>
      </c>
      <c r="K1659" s="239" t="s">
        <v>1163</v>
      </c>
      <c r="L1659" s="244"/>
      <c r="M1659" s="245" t="s">
        <v>5</v>
      </c>
      <c r="N1659" s="246" t="s">
        <v>53</v>
      </c>
      <c r="O1659" s="44"/>
      <c r="P1659" s="193">
        <f>O1659*H1659</f>
        <v>0</v>
      </c>
      <c r="Q1659" s="193">
        <v>1.9E-2</v>
      </c>
      <c r="R1659" s="193">
        <f>Q1659*H1659</f>
        <v>13.022011000000001</v>
      </c>
      <c r="S1659" s="193">
        <v>0</v>
      </c>
      <c r="T1659" s="194">
        <f>S1659*H1659</f>
        <v>0</v>
      </c>
      <c r="AR1659" s="25" t="s">
        <v>377</v>
      </c>
      <c r="AT1659" s="25" t="s">
        <v>266</v>
      </c>
      <c r="AU1659" s="25" t="s">
        <v>89</v>
      </c>
      <c r="AY1659" s="25" t="s">
        <v>152</v>
      </c>
      <c r="BE1659" s="195">
        <f>IF(N1659="základní",J1659,0)</f>
        <v>0</v>
      </c>
      <c r="BF1659" s="195">
        <f>IF(N1659="snížená",J1659,0)</f>
        <v>0</v>
      </c>
      <c r="BG1659" s="195">
        <f>IF(N1659="zákl. přenesená",J1659,0)</f>
        <v>0</v>
      </c>
      <c r="BH1659" s="195">
        <f>IF(N1659="sníž. přenesená",J1659,0)</f>
        <v>0</v>
      </c>
      <c r="BI1659" s="195">
        <f>IF(N1659="nulová",J1659,0)</f>
        <v>0</v>
      </c>
      <c r="BJ1659" s="25" t="s">
        <v>45</v>
      </c>
      <c r="BK1659" s="195">
        <f>ROUND(I1659*H1659,2)</f>
        <v>0</v>
      </c>
      <c r="BL1659" s="25" t="s">
        <v>259</v>
      </c>
      <c r="BM1659" s="25" t="s">
        <v>2325</v>
      </c>
    </row>
    <row r="1660" spans="2:65" s="12" customFormat="1">
      <c r="B1660" s="200"/>
      <c r="D1660" s="196" t="s">
        <v>163</v>
      </c>
      <c r="E1660" s="201" t="s">
        <v>5</v>
      </c>
      <c r="F1660" s="202" t="s">
        <v>540</v>
      </c>
      <c r="H1660" s="203" t="s">
        <v>5</v>
      </c>
      <c r="I1660" s="204"/>
      <c r="L1660" s="200"/>
      <c r="M1660" s="205"/>
      <c r="N1660" s="206"/>
      <c r="O1660" s="206"/>
      <c r="P1660" s="206"/>
      <c r="Q1660" s="206"/>
      <c r="R1660" s="206"/>
      <c r="S1660" s="206"/>
      <c r="T1660" s="207"/>
      <c r="AT1660" s="203" t="s">
        <v>163</v>
      </c>
      <c r="AU1660" s="203" t="s">
        <v>89</v>
      </c>
      <c r="AV1660" s="12" t="s">
        <v>45</v>
      </c>
      <c r="AW1660" s="12" t="s">
        <v>42</v>
      </c>
      <c r="AX1660" s="12" t="s">
        <v>82</v>
      </c>
      <c r="AY1660" s="203" t="s">
        <v>152</v>
      </c>
    </row>
    <row r="1661" spans="2:65" s="12" customFormat="1">
      <c r="B1661" s="200"/>
      <c r="D1661" s="196" t="s">
        <v>163</v>
      </c>
      <c r="E1661" s="201" t="s">
        <v>5</v>
      </c>
      <c r="F1661" s="202" t="s">
        <v>1575</v>
      </c>
      <c r="H1661" s="203" t="s">
        <v>5</v>
      </c>
      <c r="I1661" s="204"/>
      <c r="L1661" s="200"/>
      <c r="M1661" s="205"/>
      <c r="N1661" s="206"/>
      <c r="O1661" s="206"/>
      <c r="P1661" s="206"/>
      <c r="Q1661" s="206"/>
      <c r="R1661" s="206"/>
      <c r="S1661" s="206"/>
      <c r="T1661" s="207"/>
      <c r="AT1661" s="203" t="s">
        <v>163</v>
      </c>
      <c r="AU1661" s="203" t="s">
        <v>89</v>
      </c>
      <c r="AV1661" s="12" t="s">
        <v>45</v>
      </c>
      <c r="AW1661" s="12" t="s">
        <v>42</v>
      </c>
      <c r="AX1661" s="12" t="s">
        <v>82</v>
      </c>
      <c r="AY1661" s="203" t="s">
        <v>152</v>
      </c>
    </row>
    <row r="1662" spans="2:65" s="13" customFormat="1">
      <c r="B1662" s="208"/>
      <c r="D1662" s="196" t="s">
        <v>163</v>
      </c>
      <c r="E1662" s="209" t="s">
        <v>5</v>
      </c>
      <c r="F1662" s="210" t="s">
        <v>1702</v>
      </c>
      <c r="H1662" s="211">
        <v>270.755</v>
      </c>
      <c r="I1662" s="212"/>
      <c r="L1662" s="208"/>
      <c r="M1662" s="213"/>
      <c r="N1662" s="214"/>
      <c r="O1662" s="214"/>
      <c r="P1662" s="214"/>
      <c r="Q1662" s="214"/>
      <c r="R1662" s="214"/>
      <c r="S1662" s="214"/>
      <c r="T1662" s="215"/>
      <c r="AT1662" s="209" t="s">
        <v>163</v>
      </c>
      <c r="AU1662" s="209" t="s">
        <v>89</v>
      </c>
      <c r="AV1662" s="13" t="s">
        <v>89</v>
      </c>
      <c r="AW1662" s="13" t="s">
        <v>42</v>
      </c>
      <c r="AX1662" s="13" t="s">
        <v>82</v>
      </c>
      <c r="AY1662" s="209" t="s">
        <v>152</v>
      </c>
    </row>
    <row r="1663" spans="2:65" s="13" customFormat="1" ht="27">
      <c r="B1663" s="208"/>
      <c r="D1663" s="196" t="s">
        <v>163</v>
      </c>
      <c r="E1663" s="209" t="s">
        <v>5</v>
      </c>
      <c r="F1663" s="210" t="s">
        <v>1703</v>
      </c>
      <c r="H1663" s="211">
        <v>66.48</v>
      </c>
      <c r="I1663" s="212"/>
      <c r="L1663" s="208"/>
      <c r="M1663" s="213"/>
      <c r="N1663" s="214"/>
      <c r="O1663" s="214"/>
      <c r="P1663" s="214"/>
      <c r="Q1663" s="214"/>
      <c r="R1663" s="214"/>
      <c r="S1663" s="214"/>
      <c r="T1663" s="215"/>
      <c r="AT1663" s="209" t="s">
        <v>163</v>
      </c>
      <c r="AU1663" s="209" t="s">
        <v>89</v>
      </c>
      <c r="AV1663" s="13" t="s">
        <v>89</v>
      </c>
      <c r="AW1663" s="13" t="s">
        <v>42</v>
      </c>
      <c r="AX1663" s="13" t="s">
        <v>82</v>
      </c>
      <c r="AY1663" s="209" t="s">
        <v>152</v>
      </c>
    </row>
    <row r="1664" spans="2:65" s="13" customFormat="1" ht="27">
      <c r="B1664" s="208"/>
      <c r="D1664" s="196" t="s">
        <v>163</v>
      </c>
      <c r="E1664" s="209" t="s">
        <v>5</v>
      </c>
      <c r="F1664" s="210" t="s">
        <v>1704</v>
      </c>
      <c r="H1664" s="211">
        <v>16.62</v>
      </c>
      <c r="I1664" s="212"/>
      <c r="L1664" s="208"/>
      <c r="M1664" s="213"/>
      <c r="N1664" s="214"/>
      <c r="O1664" s="214"/>
      <c r="P1664" s="214"/>
      <c r="Q1664" s="214"/>
      <c r="R1664" s="214"/>
      <c r="S1664" s="214"/>
      <c r="T1664" s="215"/>
      <c r="AT1664" s="209" t="s">
        <v>163</v>
      </c>
      <c r="AU1664" s="209" t="s">
        <v>89</v>
      </c>
      <c r="AV1664" s="13" t="s">
        <v>89</v>
      </c>
      <c r="AW1664" s="13" t="s">
        <v>42</v>
      </c>
      <c r="AX1664" s="13" t="s">
        <v>82</v>
      </c>
      <c r="AY1664" s="209" t="s">
        <v>152</v>
      </c>
    </row>
    <row r="1665" spans="2:65" s="12" customFormat="1">
      <c r="B1665" s="200"/>
      <c r="D1665" s="196" t="s">
        <v>163</v>
      </c>
      <c r="E1665" s="201" t="s">
        <v>5</v>
      </c>
      <c r="F1665" s="202" t="s">
        <v>1614</v>
      </c>
      <c r="H1665" s="203" t="s">
        <v>5</v>
      </c>
      <c r="I1665" s="204"/>
      <c r="L1665" s="200"/>
      <c r="M1665" s="205"/>
      <c r="N1665" s="206"/>
      <c r="O1665" s="206"/>
      <c r="P1665" s="206"/>
      <c r="Q1665" s="206"/>
      <c r="R1665" s="206"/>
      <c r="S1665" s="206"/>
      <c r="T1665" s="207"/>
      <c r="AT1665" s="203" t="s">
        <v>163</v>
      </c>
      <c r="AU1665" s="203" t="s">
        <v>89</v>
      </c>
      <c r="AV1665" s="12" t="s">
        <v>45</v>
      </c>
      <c r="AW1665" s="12" t="s">
        <v>42</v>
      </c>
      <c r="AX1665" s="12" t="s">
        <v>82</v>
      </c>
      <c r="AY1665" s="203" t="s">
        <v>152</v>
      </c>
    </row>
    <row r="1666" spans="2:65" s="13" customFormat="1">
      <c r="B1666" s="208"/>
      <c r="D1666" s="196" t="s">
        <v>163</v>
      </c>
      <c r="E1666" s="209" t="s">
        <v>5</v>
      </c>
      <c r="F1666" s="210" t="s">
        <v>1705</v>
      </c>
      <c r="H1666" s="211">
        <v>112.56</v>
      </c>
      <c r="I1666" s="212"/>
      <c r="L1666" s="208"/>
      <c r="M1666" s="213"/>
      <c r="N1666" s="214"/>
      <c r="O1666" s="214"/>
      <c r="P1666" s="214"/>
      <c r="Q1666" s="214"/>
      <c r="R1666" s="214"/>
      <c r="S1666" s="214"/>
      <c r="T1666" s="215"/>
      <c r="AT1666" s="209" t="s">
        <v>163</v>
      </c>
      <c r="AU1666" s="209" t="s">
        <v>89</v>
      </c>
      <c r="AV1666" s="13" t="s">
        <v>89</v>
      </c>
      <c r="AW1666" s="13" t="s">
        <v>42</v>
      </c>
      <c r="AX1666" s="13" t="s">
        <v>82</v>
      </c>
      <c r="AY1666" s="209" t="s">
        <v>152</v>
      </c>
    </row>
    <row r="1667" spans="2:65" s="13" customFormat="1">
      <c r="B1667" s="208"/>
      <c r="D1667" s="196" t="s">
        <v>163</v>
      </c>
      <c r="E1667" s="209" t="s">
        <v>5</v>
      </c>
      <c r="F1667" s="210" t="s">
        <v>1706</v>
      </c>
      <c r="H1667" s="211">
        <v>171.6</v>
      </c>
      <c r="I1667" s="212"/>
      <c r="L1667" s="208"/>
      <c r="M1667" s="213"/>
      <c r="N1667" s="214"/>
      <c r="O1667" s="214"/>
      <c r="P1667" s="214"/>
      <c r="Q1667" s="214"/>
      <c r="R1667" s="214"/>
      <c r="S1667" s="214"/>
      <c r="T1667" s="215"/>
      <c r="AT1667" s="209" t="s">
        <v>163</v>
      </c>
      <c r="AU1667" s="209" t="s">
        <v>89</v>
      </c>
      <c r="AV1667" s="13" t="s">
        <v>89</v>
      </c>
      <c r="AW1667" s="13" t="s">
        <v>42</v>
      </c>
      <c r="AX1667" s="13" t="s">
        <v>82</v>
      </c>
      <c r="AY1667" s="209" t="s">
        <v>152</v>
      </c>
    </row>
    <row r="1668" spans="2:65" s="12" customFormat="1">
      <c r="B1668" s="200"/>
      <c r="D1668" s="196" t="s">
        <v>163</v>
      </c>
      <c r="E1668" s="201" t="s">
        <v>5</v>
      </c>
      <c r="F1668" s="202" t="s">
        <v>1707</v>
      </c>
      <c r="H1668" s="203" t="s">
        <v>5</v>
      </c>
      <c r="I1668" s="204"/>
      <c r="L1668" s="200"/>
      <c r="M1668" s="205"/>
      <c r="N1668" s="206"/>
      <c r="O1668" s="206"/>
      <c r="P1668" s="206"/>
      <c r="Q1668" s="206"/>
      <c r="R1668" s="206"/>
      <c r="S1668" s="206"/>
      <c r="T1668" s="207"/>
      <c r="AT1668" s="203" t="s">
        <v>163</v>
      </c>
      <c r="AU1668" s="203" t="s">
        <v>89</v>
      </c>
      <c r="AV1668" s="12" t="s">
        <v>45</v>
      </c>
      <c r="AW1668" s="12" t="s">
        <v>42</v>
      </c>
      <c r="AX1668" s="12" t="s">
        <v>82</v>
      </c>
      <c r="AY1668" s="203" t="s">
        <v>152</v>
      </c>
    </row>
    <row r="1669" spans="2:65" s="13" customFormat="1">
      <c r="B1669" s="208"/>
      <c r="D1669" s="196" t="s">
        <v>163</v>
      </c>
      <c r="E1669" s="209" t="s">
        <v>5</v>
      </c>
      <c r="F1669" s="210" t="s">
        <v>1708</v>
      </c>
      <c r="H1669" s="211">
        <v>27.103999999999999</v>
      </c>
      <c r="I1669" s="212"/>
      <c r="L1669" s="208"/>
      <c r="M1669" s="213"/>
      <c r="N1669" s="214"/>
      <c r="O1669" s="214"/>
      <c r="P1669" s="214"/>
      <c r="Q1669" s="214"/>
      <c r="R1669" s="214"/>
      <c r="S1669" s="214"/>
      <c r="T1669" s="215"/>
      <c r="AT1669" s="209" t="s">
        <v>163</v>
      </c>
      <c r="AU1669" s="209" t="s">
        <v>89</v>
      </c>
      <c r="AV1669" s="13" t="s">
        <v>89</v>
      </c>
      <c r="AW1669" s="13" t="s">
        <v>42</v>
      </c>
      <c r="AX1669" s="13" t="s">
        <v>82</v>
      </c>
      <c r="AY1669" s="209" t="s">
        <v>152</v>
      </c>
    </row>
    <row r="1670" spans="2:65" s="14" customFormat="1">
      <c r="B1670" s="216"/>
      <c r="D1670" s="196" t="s">
        <v>163</v>
      </c>
      <c r="E1670" s="217" t="s">
        <v>5</v>
      </c>
      <c r="F1670" s="218" t="s">
        <v>373</v>
      </c>
      <c r="H1670" s="219">
        <v>665.11900000000003</v>
      </c>
      <c r="I1670" s="220"/>
      <c r="L1670" s="216"/>
      <c r="M1670" s="221"/>
      <c r="N1670" s="222"/>
      <c r="O1670" s="222"/>
      <c r="P1670" s="222"/>
      <c r="Q1670" s="222"/>
      <c r="R1670" s="222"/>
      <c r="S1670" s="222"/>
      <c r="T1670" s="223"/>
      <c r="AT1670" s="217" t="s">
        <v>163</v>
      </c>
      <c r="AU1670" s="217" t="s">
        <v>89</v>
      </c>
      <c r="AV1670" s="14" t="s">
        <v>169</v>
      </c>
      <c r="AW1670" s="14" t="s">
        <v>42</v>
      </c>
      <c r="AX1670" s="14" t="s">
        <v>82</v>
      </c>
      <c r="AY1670" s="217" t="s">
        <v>152</v>
      </c>
    </row>
    <row r="1671" spans="2:65" s="12" customFormat="1">
      <c r="B1671" s="200"/>
      <c r="D1671" s="196" t="s">
        <v>163</v>
      </c>
      <c r="E1671" s="201" t="s">
        <v>5</v>
      </c>
      <c r="F1671" s="202" t="s">
        <v>1709</v>
      </c>
      <c r="H1671" s="203" t="s">
        <v>5</v>
      </c>
      <c r="I1671" s="204"/>
      <c r="L1671" s="200"/>
      <c r="M1671" s="205"/>
      <c r="N1671" s="206"/>
      <c r="O1671" s="206"/>
      <c r="P1671" s="206"/>
      <c r="Q1671" s="206"/>
      <c r="R1671" s="206"/>
      <c r="S1671" s="206"/>
      <c r="T1671" s="207"/>
      <c r="AT1671" s="203" t="s">
        <v>163</v>
      </c>
      <c r="AU1671" s="203" t="s">
        <v>89</v>
      </c>
      <c r="AV1671" s="12" t="s">
        <v>45</v>
      </c>
      <c r="AW1671" s="12" t="s">
        <v>42</v>
      </c>
      <c r="AX1671" s="12" t="s">
        <v>82</v>
      </c>
      <c r="AY1671" s="203" t="s">
        <v>152</v>
      </c>
    </row>
    <row r="1672" spans="2:65" s="13" customFormat="1">
      <c r="B1672" s="208"/>
      <c r="D1672" s="196" t="s">
        <v>163</v>
      </c>
      <c r="E1672" s="209" t="s">
        <v>5</v>
      </c>
      <c r="F1672" s="210" t="s">
        <v>2326</v>
      </c>
      <c r="H1672" s="211">
        <v>79.817999999999998</v>
      </c>
      <c r="I1672" s="212"/>
      <c r="L1672" s="208"/>
      <c r="M1672" s="213"/>
      <c r="N1672" s="214"/>
      <c r="O1672" s="214"/>
      <c r="P1672" s="214"/>
      <c r="Q1672" s="214"/>
      <c r="R1672" s="214"/>
      <c r="S1672" s="214"/>
      <c r="T1672" s="215"/>
      <c r="AT1672" s="209" t="s">
        <v>163</v>
      </c>
      <c r="AU1672" s="209" t="s">
        <v>89</v>
      </c>
      <c r="AV1672" s="13" t="s">
        <v>89</v>
      </c>
      <c r="AW1672" s="13" t="s">
        <v>42</v>
      </c>
      <c r="AX1672" s="13" t="s">
        <v>82</v>
      </c>
      <c r="AY1672" s="209" t="s">
        <v>152</v>
      </c>
    </row>
    <row r="1673" spans="2:65" s="14" customFormat="1">
      <c r="B1673" s="216"/>
      <c r="D1673" s="196" t="s">
        <v>163</v>
      </c>
      <c r="E1673" s="217" t="s">
        <v>5</v>
      </c>
      <c r="F1673" s="218" t="s">
        <v>373</v>
      </c>
      <c r="H1673" s="219">
        <v>79.817999999999998</v>
      </c>
      <c r="I1673" s="220"/>
      <c r="L1673" s="216"/>
      <c r="M1673" s="221"/>
      <c r="N1673" s="222"/>
      <c r="O1673" s="222"/>
      <c r="P1673" s="222"/>
      <c r="Q1673" s="222"/>
      <c r="R1673" s="222"/>
      <c r="S1673" s="222"/>
      <c r="T1673" s="223"/>
      <c r="AT1673" s="217" t="s">
        <v>163</v>
      </c>
      <c r="AU1673" s="217" t="s">
        <v>89</v>
      </c>
      <c r="AV1673" s="14" t="s">
        <v>169</v>
      </c>
      <c r="AW1673" s="14" t="s">
        <v>42</v>
      </c>
      <c r="AX1673" s="14" t="s">
        <v>82</v>
      </c>
      <c r="AY1673" s="217" t="s">
        <v>152</v>
      </c>
    </row>
    <row r="1674" spans="2:65" s="13" customFormat="1">
      <c r="B1674" s="208"/>
      <c r="D1674" s="196" t="s">
        <v>163</v>
      </c>
      <c r="E1674" s="209" t="s">
        <v>5</v>
      </c>
      <c r="F1674" s="210" t="s">
        <v>2321</v>
      </c>
      <c r="H1674" s="211">
        <v>-133</v>
      </c>
      <c r="I1674" s="212"/>
      <c r="L1674" s="208"/>
      <c r="M1674" s="213"/>
      <c r="N1674" s="214"/>
      <c r="O1674" s="214"/>
      <c r="P1674" s="214"/>
      <c r="Q1674" s="214"/>
      <c r="R1674" s="214"/>
      <c r="S1674" s="214"/>
      <c r="T1674" s="215"/>
      <c r="AT1674" s="209" t="s">
        <v>163</v>
      </c>
      <c r="AU1674" s="209" t="s">
        <v>89</v>
      </c>
      <c r="AV1674" s="13" t="s">
        <v>89</v>
      </c>
      <c r="AW1674" s="13" t="s">
        <v>42</v>
      </c>
      <c r="AX1674" s="13" t="s">
        <v>82</v>
      </c>
      <c r="AY1674" s="209" t="s">
        <v>152</v>
      </c>
    </row>
    <row r="1675" spans="2:65" s="15" customFormat="1">
      <c r="B1675" s="224"/>
      <c r="D1675" s="196" t="s">
        <v>163</v>
      </c>
      <c r="E1675" s="247" t="s">
        <v>5</v>
      </c>
      <c r="F1675" s="248" t="s">
        <v>170</v>
      </c>
      <c r="H1675" s="249">
        <v>611.93700000000001</v>
      </c>
      <c r="I1675" s="229"/>
      <c r="L1675" s="224"/>
      <c r="M1675" s="230"/>
      <c r="N1675" s="231"/>
      <c r="O1675" s="231"/>
      <c r="P1675" s="231"/>
      <c r="Q1675" s="231"/>
      <c r="R1675" s="231"/>
      <c r="S1675" s="231"/>
      <c r="T1675" s="232"/>
      <c r="AT1675" s="233" t="s">
        <v>163</v>
      </c>
      <c r="AU1675" s="233" t="s">
        <v>89</v>
      </c>
      <c r="AV1675" s="15" t="s">
        <v>159</v>
      </c>
      <c r="AW1675" s="15" t="s">
        <v>42</v>
      </c>
      <c r="AX1675" s="15" t="s">
        <v>45</v>
      </c>
      <c r="AY1675" s="233" t="s">
        <v>152</v>
      </c>
    </row>
    <row r="1676" spans="2:65" s="13" customFormat="1">
      <c r="B1676" s="208"/>
      <c r="D1676" s="225" t="s">
        <v>163</v>
      </c>
      <c r="F1676" s="234" t="s">
        <v>2327</v>
      </c>
      <c r="H1676" s="235">
        <v>685.36900000000003</v>
      </c>
      <c r="I1676" s="212"/>
      <c r="L1676" s="208"/>
      <c r="M1676" s="213"/>
      <c r="N1676" s="214"/>
      <c r="O1676" s="214"/>
      <c r="P1676" s="214"/>
      <c r="Q1676" s="214"/>
      <c r="R1676" s="214"/>
      <c r="S1676" s="214"/>
      <c r="T1676" s="215"/>
      <c r="AT1676" s="209" t="s">
        <v>163</v>
      </c>
      <c r="AU1676" s="209" t="s">
        <v>89</v>
      </c>
      <c r="AV1676" s="13" t="s">
        <v>89</v>
      </c>
      <c r="AW1676" s="13" t="s">
        <v>6</v>
      </c>
      <c r="AX1676" s="13" t="s">
        <v>45</v>
      </c>
      <c r="AY1676" s="209" t="s">
        <v>152</v>
      </c>
    </row>
    <row r="1677" spans="2:65" s="1" customFormat="1" ht="22.5" customHeight="1">
      <c r="B1677" s="183"/>
      <c r="C1677" s="237" t="s">
        <v>2328</v>
      </c>
      <c r="D1677" s="237" t="s">
        <v>266</v>
      </c>
      <c r="E1677" s="238" t="s">
        <v>2329</v>
      </c>
      <c r="F1677" s="239" t="s">
        <v>2324</v>
      </c>
      <c r="G1677" s="240" t="s">
        <v>247</v>
      </c>
      <c r="H1677" s="241">
        <v>792.17499999999995</v>
      </c>
      <c r="I1677" s="242"/>
      <c r="J1677" s="243">
        <f>ROUND(I1677*H1677,2)</f>
        <v>0</v>
      </c>
      <c r="K1677" s="239" t="s">
        <v>1163</v>
      </c>
      <c r="L1677" s="244"/>
      <c r="M1677" s="245" t="s">
        <v>5</v>
      </c>
      <c r="N1677" s="246" t="s">
        <v>53</v>
      </c>
      <c r="O1677" s="44"/>
      <c r="P1677" s="193">
        <f>O1677*H1677</f>
        <v>0</v>
      </c>
      <c r="Q1677" s="193">
        <v>1.9E-2</v>
      </c>
      <c r="R1677" s="193">
        <f>Q1677*H1677</f>
        <v>15.051324999999999</v>
      </c>
      <c r="S1677" s="193">
        <v>0</v>
      </c>
      <c r="T1677" s="194">
        <f>S1677*H1677</f>
        <v>0</v>
      </c>
      <c r="AR1677" s="25" t="s">
        <v>377</v>
      </c>
      <c r="AT1677" s="25" t="s">
        <v>266</v>
      </c>
      <c r="AU1677" s="25" t="s">
        <v>89</v>
      </c>
      <c r="AY1677" s="25" t="s">
        <v>152</v>
      </c>
      <c r="BE1677" s="195">
        <f>IF(N1677="základní",J1677,0)</f>
        <v>0</v>
      </c>
      <c r="BF1677" s="195">
        <f>IF(N1677="snížená",J1677,0)</f>
        <v>0</v>
      </c>
      <c r="BG1677" s="195">
        <f>IF(N1677="zákl. přenesená",J1677,0)</f>
        <v>0</v>
      </c>
      <c r="BH1677" s="195">
        <f>IF(N1677="sníž. přenesená",J1677,0)</f>
        <v>0</v>
      </c>
      <c r="BI1677" s="195">
        <f>IF(N1677="nulová",J1677,0)</f>
        <v>0</v>
      </c>
      <c r="BJ1677" s="25" t="s">
        <v>45</v>
      </c>
      <c r="BK1677" s="195">
        <f>ROUND(I1677*H1677,2)</f>
        <v>0</v>
      </c>
      <c r="BL1677" s="25" t="s">
        <v>259</v>
      </c>
      <c r="BM1677" s="25" t="s">
        <v>2330</v>
      </c>
    </row>
    <row r="1678" spans="2:65" s="12" customFormat="1">
      <c r="B1678" s="200"/>
      <c r="D1678" s="196" t="s">
        <v>163</v>
      </c>
      <c r="E1678" s="201" t="s">
        <v>5</v>
      </c>
      <c r="F1678" s="202" t="s">
        <v>540</v>
      </c>
      <c r="H1678" s="203" t="s">
        <v>5</v>
      </c>
      <c r="I1678" s="204"/>
      <c r="L1678" s="200"/>
      <c r="M1678" s="205"/>
      <c r="N1678" s="206"/>
      <c r="O1678" s="206"/>
      <c r="P1678" s="206"/>
      <c r="Q1678" s="206"/>
      <c r="R1678" s="206"/>
      <c r="S1678" s="206"/>
      <c r="T1678" s="207"/>
      <c r="AT1678" s="203" t="s">
        <v>163</v>
      </c>
      <c r="AU1678" s="203" t="s">
        <v>89</v>
      </c>
      <c r="AV1678" s="12" t="s">
        <v>45</v>
      </c>
      <c r="AW1678" s="12" t="s">
        <v>42</v>
      </c>
      <c r="AX1678" s="12" t="s">
        <v>82</v>
      </c>
      <c r="AY1678" s="203" t="s">
        <v>152</v>
      </c>
    </row>
    <row r="1679" spans="2:65" s="12" customFormat="1">
      <c r="B1679" s="200"/>
      <c r="D1679" s="196" t="s">
        <v>163</v>
      </c>
      <c r="E1679" s="201" t="s">
        <v>5</v>
      </c>
      <c r="F1679" s="202" t="s">
        <v>1674</v>
      </c>
      <c r="H1679" s="203" t="s">
        <v>5</v>
      </c>
      <c r="I1679" s="204"/>
      <c r="L1679" s="200"/>
      <c r="M1679" s="205"/>
      <c r="N1679" s="206"/>
      <c r="O1679" s="206"/>
      <c r="P1679" s="206"/>
      <c r="Q1679" s="206"/>
      <c r="R1679" s="206"/>
      <c r="S1679" s="206"/>
      <c r="T1679" s="207"/>
      <c r="AT1679" s="203" t="s">
        <v>163</v>
      </c>
      <c r="AU1679" s="203" t="s">
        <v>89</v>
      </c>
      <c r="AV1679" s="12" t="s">
        <v>45</v>
      </c>
      <c r="AW1679" s="12" t="s">
        <v>42</v>
      </c>
      <c r="AX1679" s="12" t="s">
        <v>82</v>
      </c>
      <c r="AY1679" s="203" t="s">
        <v>152</v>
      </c>
    </row>
    <row r="1680" spans="2:65" s="13" customFormat="1" ht="27">
      <c r="B1680" s="208"/>
      <c r="D1680" s="196" t="s">
        <v>163</v>
      </c>
      <c r="E1680" s="209" t="s">
        <v>5</v>
      </c>
      <c r="F1680" s="210" t="s">
        <v>1675</v>
      </c>
      <c r="H1680" s="211">
        <v>136.87700000000001</v>
      </c>
      <c r="I1680" s="212"/>
      <c r="L1680" s="208"/>
      <c r="M1680" s="213"/>
      <c r="N1680" s="214"/>
      <c r="O1680" s="214"/>
      <c r="P1680" s="214"/>
      <c r="Q1680" s="214"/>
      <c r="R1680" s="214"/>
      <c r="S1680" s="214"/>
      <c r="T1680" s="215"/>
      <c r="AT1680" s="209" t="s">
        <v>163</v>
      </c>
      <c r="AU1680" s="209" t="s">
        <v>89</v>
      </c>
      <c r="AV1680" s="13" t="s">
        <v>89</v>
      </c>
      <c r="AW1680" s="13" t="s">
        <v>42</v>
      </c>
      <c r="AX1680" s="13" t="s">
        <v>82</v>
      </c>
      <c r="AY1680" s="209" t="s">
        <v>152</v>
      </c>
    </row>
    <row r="1681" spans="2:51" s="13" customFormat="1">
      <c r="B1681" s="208"/>
      <c r="D1681" s="196" t="s">
        <v>163</v>
      </c>
      <c r="E1681" s="209" t="s">
        <v>5</v>
      </c>
      <c r="F1681" s="210" t="s">
        <v>1676</v>
      </c>
      <c r="H1681" s="211">
        <v>-11.032</v>
      </c>
      <c r="I1681" s="212"/>
      <c r="L1681" s="208"/>
      <c r="M1681" s="213"/>
      <c r="N1681" s="214"/>
      <c r="O1681" s="214"/>
      <c r="P1681" s="214"/>
      <c r="Q1681" s="214"/>
      <c r="R1681" s="214"/>
      <c r="S1681" s="214"/>
      <c r="T1681" s="215"/>
      <c r="AT1681" s="209" t="s">
        <v>163</v>
      </c>
      <c r="AU1681" s="209" t="s">
        <v>89</v>
      </c>
      <c r="AV1681" s="13" t="s">
        <v>89</v>
      </c>
      <c r="AW1681" s="13" t="s">
        <v>42</v>
      </c>
      <c r="AX1681" s="13" t="s">
        <v>82</v>
      </c>
      <c r="AY1681" s="209" t="s">
        <v>152</v>
      </c>
    </row>
    <row r="1682" spans="2:51" s="13" customFormat="1">
      <c r="B1682" s="208"/>
      <c r="D1682" s="196" t="s">
        <v>163</v>
      </c>
      <c r="E1682" s="209" t="s">
        <v>5</v>
      </c>
      <c r="F1682" s="210" t="s">
        <v>1677</v>
      </c>
      <c r="H1682" s="211">
        <v>-2.8570000000000002</v>
      </c>
      <c r="I1682" s="212"/>
      <c r="L1682" s="208"/>
      <c r="M1682" s="213"/>
      <c r="N1682" s="214"/>
      <c r="O1682" s="214"/>
      <c r="P1682" s="214"/>
      <c r="Q1682" s="214"/>
      <c r="R1682" s="214"/>
      <c r="S1682" s="214"/>
      <c r="T1682" s="215"/>
      <c r="AT1682" s="209" t="s">
        <v>163</v>
      </c>
      <c r="AU1682" s="209" t="s">
        <v>89</v>
      </c>
      <c r="AV1682" s="13" t="s">
        <v>89</v>
      </c>
      <c r="AW1682" s="13" t="s">
        <v>42</v>
      </c>
      <c r="AX1682" s="13" t="s">
        <v>82</v>
      </c>
      <c r="AY1682" s="209" t="s">
        <v>152</v>
      </c>
    </row>
    <row r="1683" spans="2:51" s="12" customFormat="1">
      <c r="B1683" s="200"/>
      <c r="D1683" s="196" t="s">
        <v>163</v>
      </c>
      <c r="E1683" s="201" t="s">
        <v>5</v>
      </c>
      <c r="F1683" s="202" t="s">
        <v>1678</v>
      </c>
      <c r="H1683" s="203" t="s">
        <v>5</v>
      </c>
      <c r="I1683" s="204"/>
      <c r="L1683" s="200"/>
      <c r="M1683" s="205"/>
      <c r="N1683" s="206"/>
      <c r="O1683" s="206"/>
      <c r="P1683" s="206"/>
      <c r="Q1683" s="206"/>
      <c r="R1683" s="206"/>
      <c r="S1683" s="206"/>
      <c r="T1683" s="207"/>
      <c r="AT1683" s="203" t="s">
        <v>163</v>
      </c>
      <c r="AU1683" s="203" t="s">
        <v>89</v>
      </c>
      <c r="AV1683" s="12" t="s">
        <v>45</v>
      </c>
      <c r="AW1683" s="12" t="s">
        <v>42</v>
      </c>
      <c r="AX1683" s="12" t="s">
        <v>82</v>
      </c>
      <c r="AY1683" s="203" t="s">
        <v>152</v>
      </c>
    </row>
    <row r="1684" spans="2:51" s="13" customFormat="1">
      <c r="B1684" s="208"/>
      <c r="D1684" s="196" t="s">
        <v>163</v>
      </c>
      <c r="E1684" s="209" t="s">
        <v>5</v>
      </c>
      <c r="F1684" s="210" t="s">
        <v>1679</v>
      </c>
      <c r="H1684" s="211">
        <v>59.52</v>
      </c>
      <c r="I1684" s="212"/>
      <c r="L1684" s="208"/>
      <c r="M1684" s="213"/>
      <c r="N1684" s="214"/>
      <c r="O1684" s="214"/>
      <c r="P1684" s="214"/>
      <c r="Q1684" s="214"/>
      <c r="R1684" s="214"/>
      <c r="S1684" s="214"/>
      <c r="T1684" s="215"/>
      <c r="AT1684" s="209" t="s">
        <v>163</v>
      </c>
      <c r="AU1684" s="209" t="s">
        <v>89</v>
      </c>
      <c r="AV1684" s="13" t="s">
        <v>89</v>
      </c>
      <c r="AW1684" s="13" t="s">
        <v>42</v>
      </c>
      <c r="AX1684" s="13" t="s">
        <v>82</v>
      </c>
      <c r="AY1684" s="209" t="s">
        <v>152</v>
      </c>
    </row>
    <row r="1685" spans="2:51" s="13" customFormat="1">
      <c r="B1685" s="208"/>
      <c r="D1685" s="196" t="s">
        <v>163</v>
      </c>
      <c r="E1685" s="209" t="s">
        <v>5</v>
      </c>
      <c r="F1685" s="210" t="s">
        <v>1680</v>
      </c>
      <c r="H1685" s="211">
        <v>-1.379</v>
      </c>
      <c r="I1685" s="212"/>
      <c r="L1685" s="208"/>
      <c r="M1685" s="213"/>
      <c r="N1685" s="214"/>
      <c r="O1685" s="214"/>
      <c r="P1685" s="214"/>
      <c r="Q1685" s="214"/>
      <c r="R1685" s="214"/>
      <c r="S1685" s="214"/>
      <c r="T1685" s="215"/>
      <c r="AT1685" s="209" t="s">
        <v>163</v>
      </c>
      <c r="AU1685" s="209" t="s">
        <v>89</v>
      </c>
      <c r="AV1685" s="13" t="s">
        <v>89</v>
      </c>
      <c r="AW1685" s="13" t="s">
        <v>42</v>
      </c>
      <c r="AX1685" s="13" t="s">
        <v>82</v>
      </c>
      <c r="AY1685" s="209" t="s">
        <v>152</v>
      </c>
    </row>
    <row r="1686" spans="2:51" s="13" customFormat="1">
      <c r="B1686" s="208"/>
      <c r="D1686" s="196" t="s">
        <v>163</v>
      </c>
      <c r="E1686" s="209" t="s">
        <v>5</v>
      </c>
      <c r="F1686" s="210" t="s">
        <v>1681</v>
      </c>
      <c r="H1686" s="211">
        <v>-3.1520000000000001</v>
      </c>
      <c r="I1686" s="212"/>
      <c r="L1686" s="208"/>
      <c r="M1686" s="213"/>
      <c r="N1686" s="214"/>
      <c r="O1686" s="214"/>
      <c r="P1686" s="214"/>
      <c r="Q1686" s="214"/>
      <c r="R1686" s="214"/>
      <c r="S1686" s="214"/>
      <c r="T1686" s="215"/>
      <c r="AT1686" s="209" t="s">
        <v>163</v>
      </c>
      <c r="AU1686" s="209" t="s">
        <v>89</v>
      </c>
      <c r="AV1686" s="13" t="s">
        <v>89</v>
      </c>
      <c r="AW1686" s="13" t="s">
        <v>42</v>
      </c>
      <c r="AX1686" s="13" t="s">
        <v>82</v>
      </c>
      <c r="AY1686" s="209" t="s">
        <v>152</v>
      </c>
    </row>
    <row r="1687" spans="2:51" s="12" customFormat="1">
      <c r="B1687" s="200"/>
      <c r="D1687" s="196" t="s">
        <v>163</v>
      </c>
      <c r="E1687" s="201" t="s">
        <v>5</v>
      </c>
      <c r="F1687" s="202" t="s">
        <v>1682</v>
      </c>
      <c r="H1687" s="203" t="s">
        <v>5</v>
      </c>
      <c r="I1687" s="204"/>
      <c r="L1687" s="200"/>
      <c r="M1687" s="205"/>
      <c r="N1687" s="206"/>
      <c r="O1687" s="206"/>
      <c r="P1687" s="206"/>
      <c r="Q1687" s="206"/>
      <c r="R1687" s="206"/>
      <c r="S1687" s="206"/>
      <c r="T1687" s="207"/>
      <c r="AT1687" s="203" t="s">
        <v>163</v>
      </c>
      <c r="AU1687" s="203" t="s">
        <v>89</v>
      </c>
      <c r="AV1687" s="12" t="s">
        <v>45</v>
      </c>
      <c r="AW1687" s="12" t="s">
        <v>42</v>
      </c>
      <c r="AX1687" s="12" t="s">
        <v>82</v>
      </c>
      <c r="AY1687" s="203" t="s">
        <v>152</v>
      </c>
    </row>
    <row r="1688" spans="2:51" s="13" customFormat="1">
      <c r="B1688" s="208"/>
      <c r="D1688" s="196" t="s">
        <v>163</v>
      </c>
      <c r="E1688" s="209" t="s">
        <v>5</v>
      </c>
      <c r="F1688" s="210" t="s">
        <v>1683</v>
      </c>
      <c r="H1688" s="211">
        <v>60.14</v>
      </c>
      <c r="I1688" s="212"/>
      <c r="L1688" s="208"/>
      <c r="M1688" s="213"/>
      <c r="N1688" s="214"/>
      <c r="O1688" s="214"/>
      <c r="P1688" s="214"/>
      <c r="Q1688" s="214"/>
      <c r="R1688" s="214"/>
      <c r="S1688" s="214"/>
      <c r="T1688" s="215"/>
      <c r="AT1688" s="209" t="s">
        <v>163</v>
      </c>
      <c r="AU1688" s="209" t="s">
        <v>89</v>
      </c>
      <c r="AV1688" s="13" t="s">
        <v>89</v>
      </c>
      <c r="AW1688" s="13" t="s">
        <v>42</v>
      </c>
      <c r="AX1688" s="13" t="s">
        <v>82</v>
      </c>
      <c r="AY1688" s="209" t="s">
        <v>152</v>
      </c>
    </row>
    <row r="1689" spans="2:51" s="13" customFormat="1">
      <c r="B1689" s="208"/>
      <c r="D1689" s="196" t="s">
        <v>163</v>
      </c>
      <c r="E1689" s="209" t="s">
        <v>5</v>
      </c>
      <c r="F1689" s="210" t="s">
        <v>1684</v>
      </c>
      <c r="H1689" s="211">
        <v>-6.8949999999999996</v>
      </c>
      <c r="I1689" s="212"/>
      <c r="L1689" s="208"/>
      <c r="M1689" s="213"/>
      <c r="N1689" s="214"/>
      <c r="O1689" s="214"/>
      <c r="P1689" s="214"/>
      <c r="Q1689" s="214"/>
      <c r="R1689" s="214"/>
      <c r="S1689" s="214"/>
      <c r="T1689" s="215"/>
      <c r="AT1689" s="209" t="s">
        <v>163</v>
      </c>
      <c r="AU1689" s="209" t="s">
        <v>89</v>
      </c>
      <c r="AV1689" s="13" t="s">
        <v>89</v>
      </c>
      <c r="AW1689" s="13" t="s">
        <v>42</v>
      </c>
      <c r="AX1689" s="13" t="s">
        <v>82</v>
      </c>
      <c r="AY1689" s="209" t="s">
        <v>152</v>
      </c>
    </row>
    <row r="1690" spans="2:51" s="12" customFormat="1">
      <c r="B1690" s="200"/>
      <c r="D1690" s="196" t="s">
        <v>163</v>
      </c>
      <c r="E1690" s="201" t="s">
        <v>5</v>
      </c>
      <c r="F1690" s="202" t="s">
        <v>1685</v>
      </c>
      <c r="H1690" s="203" t="s">
        <v>5</v>
      </c>
      <c r="I1690" s="204"/>
      <c r="L1690" s="200"/>
      <c r="M1690" s="205"/>
      <c r="N1690" s="206"/>
      <c r="O1690" s="206"/>
      <c r="P1690" s="206"/>
      <c r="Q1690" s="206"/>
      <c r="R1690" s="206"/>
      <c r="S1690" s="206"/>
      <c r="T1690" s="207"/>
      <c r="AT1690" s="203" t="s">
        <v>163</v>
      </c>
      <c r="AU1690" s="203" t="s">
        <v>89</v>
      </c>
      <c r="AV1690" s="12" t="s">
        <v>45</v>
      </c>
      <c r="AW1690" s="12" t="s">
        <v>42</v>
      </c>
      <c r="AX1690" s="12" t="s">
        <v>82</v>
      </c>
      <c r="AY1690" s="203" t="s">
        <v>152</v>
      </c>
    </row>
    <row r="1691" spans="2:51" s="13" customFormat="1">
      <c r="B1691" s="208"/>
      <c r="D1691" s="196" t="s">
        <v>163</v>
      </c>
      <c r="E1691" s="209" t="s">
        <v>5</v>
      </c>
      <c r="F1691" s="210" t="s">
        <v>1683</v>
      </c>
      <c r="H1691" s="211">
        <v>60.14</v>
      </c>
      <c r="I1691" s="212"/>
      <c r="L1691" s="208"/>
      <c r="M1691" s="213"/>
      <c r="N1691" s="214"/>
      <c r="O1691" s="214"/>
      <c r="P1691" s="214"/>
      <c r="Q1691" s="214"/>
      <c r="R1691" s="214"/>
      <c r="S1691" s="214"/>
      <c r="T1691" s="215"/>
      <c r="AT1691" s="209" t="s">
        <v>163</v>
      </c>
      <c r="AU1691" s="209" t="s">
        <v>89</v>
      </c>
      <c r="AV1691" s="13" t="s">
        <v>89</v>
      </c>
      <c r="AW1691" s="13" t="s">
        <v>42</v>
      </c>
      <c r="AX1691" s="13" t="s">
        <v>82</v>
      </c>
      <c r="AY1691" s="209" t="s">
        <v>152</v>
      </c>
    </row>
    <row r="1692" spans="2:51" s="13" customFormat="1">
      <c r="B1692" s="208"/>
      <c r="D1692" s="196" t="s">
        <v>163</v>
      </c>
      <c r="E1692" s="209" t="s">
        <v>5</v>
      </c>
      <c r="F1692" s="210" t="s">
        <v>1684</v>
      </c>
      <c r="H1692" s="211">
        <v>-6.8949999999999996</v>
      </c>
      <c r="I1692" s="212"/>
      <c r="L1692" s="208"/>
      <c r="M1692" s="213"/>
      <c r="N1692" s="214"/>
      <c r="O1692" s="214"/>
      <c r="P1692" s="214"/>
      <c r="Q1692" s="214"/>
      <c r="R1692" s="214"/>
      <c r="S1692" s="214"/>
      <c r="T1692" s="215"/>
      <c r="AT1692" s="209" t="s">
        <v>163</v>
      </c>
      <c r="AU1692" s="209" t="s">
        <v>89</v>
      </c>
      <c r="AV1692" s="13" t="s">
        <v>89</v>
      </c>
      <c r="AW1692" s="13" t="s">
        <v>42</v>
      </c>
      <c r="AX1692" s="13" t="s">
        <v>82</v>
      </c>
      <c r="AY1692" s="209" t="s">
        <v>152</v>
      </c>
    </row>
    <row r="1693" spans="2:51" s="12" customFormat="1">
      <c r="B1693" s="200"/>
      <c r="D1693" s="196" t="s">
        <v>163</v>
      </c>
      <c r="E1693" s="201" t="s">
        <v>5</v>
      </c>
      <c r="F1693" s="202" t="s">
        <v>1686</v>
      </c>
      <c r="H1693" s="203" t="s">
        <v>5</v>
      </c>
      <c r="I1693" s="204"/>
      <c r="L1693" s="200"/>
      <c r="M1693" s="205"/>
      <c r="N1693" s="206"/>
      <c r="O1693" s="206"/>
      <c r="P1693" s="206"/>
      <c r="Q1693" s="206"/>
      <c r="R1693" s="206"/>
      <c r="S1693" s="206"/>
      <c r="T1693" s="207"/>
      <c r="AT1693" s="203" t="s">
        <v>163</v>
      </c>
      <c r="AU1693" s="203" t="s">
        <v>89</v>
      </c>
      <c r="AV1693" s="12" t="s">
        <v>45</v>
      </c>
      <c r="AW1693" s="12" t="s">
        <v>42</v>
      </c>
      <c r="AX1693" s="12" t="s">
        <v>82</v>
      </c>
      <c r="AY1693" s="203" t="s">
        <v>152</v>
      </c>
    </row>
    <row r="1694" spans="2:51" s="13" customFormat="1">
      <c r="B1694" s="208"/>
      <c r="D1694" s="196" t="s">
        <v>163</v>
      </c>
      <c r="E1694" s="209" t="s">
        <v>5</v>
      </c>
      <c r="F1694" s="210" t="s">
        <v>1687</v>
      </c>
      <c r="H1694" s="211">
        <v>59.674999999999997</v>
      </c>
      <c r="I1694" s="212"/>
      <c r="L1694" s="208"/>
      <c r="M1694" s="213"/>
      <c r="N1694" s="214"/>
      <c r="O1694" s="214"/>
      <c r="P1694" s="214"/>
      <c r="Q1694" s="214"/>
      <c r="R1694" s="214"/>
      <c r="S1694" s="214"/>
      <c r="T1694" s="215"/>
      <c r="AT1694" s="209" t="s">
        <v>163</v>
      </c>
      <c r="AU1694" s="209" t="s">
        <v>89</v>
      </c>
      <c r="AV1694" s="13" t="s">
        <v>89</v>
      </c>
      <c r="AW1694" s="13" t="s">
        <v>42</v>
      </c>
      <c r="AX1694" s="13" t="s">
        <v>82</v>
      </c>
      <c r="AY1694" s="209" t="s">
        <v>152</v>
      </c>
    </row>
    <row r="1695" spans="2:51" s="13" customFormat="1">
      <c r="B1695" s="208"/>
      <c r="D1695" s="196" t="s">
        <v>163</v>
      </c>
      <c r="E1695" s="209" t="s">
        <v>5</v>
      </c>
      <c r="F1695" s="210" t="s">
        <v>1680</v>
      </c>
      <c r="H1695" s="211">
        <v>-1.379</v>
      </c>
      <c r="I1695" s="212"/>
      <c r="L1695" s="208"/>
      <c r="M1695" s="213"/>
      <c r="N1695" s="214"/>
      <c r="O1695" s="214"/>
      <c r="P1695" s="214"/>
      <c r="Q1695" s="214"/>
      <c r="R1695" s="214"/>
      <c r="S1695" s="214"/>
      <c r="T1695" s="215"/>
      <c r="AT1695" s="209" t="s">
        <v>163</v>
      </c>
      <c r="AU1695" s="209" t="s">
        <v>89</v>
      </c>
      <c r="AV1695" s="13" t="s">
        <v>89</v>
      </c>
      <c r="AW1695" s="13" t="s">
        <v>42</v>
      </c>
      <c r="AX1695" s="13" t="s">
        <v>82</v>
      </c>
      <c r="AY1695" s="209" t="s">
        <v>152</v>
      </c>
    </row>
    <row r="1696" spans="2:51" s="13" customFormat="1">
      <c r="B1696" s="208"/>
      <c r="D1696" s="196" t="s">
        <v>163</v>
      </c>
      <c r="E1696" s="209" t="s">
        <v>5</v>
      </c>
      <c r="F1696" s="210" t="s">
        <v>1681</v>
      </c>
      <c r="H1696" s="211">
        <v>-3.1520000000000001</v>
      </c>
      <c r="I1696" s="212"/>
      <c r="L1696" s="208"/>
      <c r="M1696" s="213"/>
      <c r="N1696" s="214"/>
      <c r="O1696" s="214"/>
      <c r="P1696" s="214"/>
      <c r="Q1696" s="214"/>
      <c r="R1696" s="214"/>
      <c r="S1696" s="214"/>
      <c r="T1696" s="215"/>
      <c r="AT1696" s="209" t="s">
        <v>163</v>
      </c>
      <c r="AU1696" s="209" t="s">
        <v>89</v>
      </c>
      <c r="AV1696" s="13" t="s">
        <v>89</v>
      </c>
      <c r="AW1696" s="13" t="s">
        <v>42</v>
      </c>
      <c r="AX1696" s="13" t="s">
        <v>82</v>
      </c>
      <c r="AY1696" s="209" t="s">
        <v>152</v>
      </c>
    </row>
    <row r="1697" spans="2:51" s="12" customFormat="1">
      <c r="B1697" s="200"/>
      <c r="D1697" s="196" t="s">
        <v>163</v>
      </c>
      <c r="E1697" s="201" t="s">
        <v>5</v>
      </c>
      <c r="F1697" s="202" t="s">
        <v>1688</v>
      </c>
      <c r="H1697" s="203" t="s">
        <v>5</v>
      </c>
      <c r="I1697" s="204"/>
      <c r="L1697" s="200"/>
      <c r="M1697" s="205"/>
      <c r="N1697" s="206"/>
      <c r="O1697" s="206"/>
      <c r="P1697" s="206"/>
      <c r="Q1697" s="206"/>
      <c r="R1697" s="206"/>
      <c r="S1697" s="206"/>
      <c r="T1697" s="207"/>
      <c r="AT1697" s="203" t="s">
        <v>163</v>
      </c>
      <c r="AU1697" s="203" t="s">
        <v>89</v>
      </c>
      <c r="AV1697" s="12" t="s">
        <v>45</v>
      </c>
      <c r="AW1697" s="12" t="s">
        <v>42</v>
      </c>
      <c r="AX1697" s="12" t="s">
        <v>82</v>
      </c>
      <c r="AY1697" s="203" t="s">
        <v>152</v>
      </c>
    </row>
    <row r="1698" spans="2:51" s="13" customFormat="1">
      <c r="B1698" s="208"/>
      <c r="D1698" s="196" t="s">
        <v>163</v>
      </c>
      <c r="E1698" s="209" t="s">
        <v>5</v>
      </c>
      <c r="F1698" s="210" t="s">
        <v>1689</v>
      </c>
      <c r="H1698" s="211">
        <v>59.674999999999997</v>
      </c>
      <c r="I1698" s="212"/>
      <c r="L1698" s="208"/>
      <c r="M1698" s="213"/>
      <c r="N1698" s="214"/>
      <c r="O1698" s="214"/>
      <c r="P1698" s="214"/>
      <c r="Q1698" s="214"/>
      <c r="R1698" s="214"/>
      <c r="S1698" s="214"/>
      <c r="T1698" s="215"/>
      <c r="AT1698" s="209" t="s">
        <v>163</v>
      </c>
      <c r="AU1698" s="209" t="s">
        <v>89</v>
      </c>
      <c r="AV1698" s="13" t="s">
        <v>89</v>
      </c>
      <c r="AW1698" s="13" t="s">
        <v>42</v>
      </c>
      <c r="AX1698" s="13" t="s">
        <v>82</v>
      </c>
      <c r="AY1698" s="209" t="s">
        <v>152</v>
      </c>
    </row>
    <row r="1699" spans="2:51" s="13" customFormat="1">
      <c r="B1699" s="208"/>
      <c r="D1699" s="196" t="s">
        <v>163</v>
      </c>
      <c r="E1699" s="209" t="s">
        <v>5</v>
      </c>
      <c r="F1699" s="210" t="s">
        <v>1680</v>
      </c>
      <c r="H1699" s="211">
        <v>-1.379</v>
      </c>
      <c r="I1699" s="212"/>
      <c r="L1699" s="208"/>
      <c r="M1699" s="213"/>
      <c r="N1699" s="214"/>
      <c r="O1699" s="214"/>
      <c r="P1699" s="214"/>
      <c r="Q1699" s="214"/>
      <c r="R1699" s="214"/>
      <c r="S1699" s="214"/>
      <c r="T1699" s="215"/>
      <c r="AT1699" s="209" t="s">
        <v>163</v>
      </c>
      <c r="AU1699" s="209" t="s">
        <v>89</v>
      </c>
      <c r="AV1699" s="13" t="s">
        <v>89</v>
      </c>
      <c r="AW1699" s="13" t="s">
        <v>42</v>
      </c>
      <c r="AX1699" s="13" t="s">
        <v>82</v>
      </c>
      <c r="AY1699" s="209" t="s">
        <v>152</v>
      </c>
    </row>
    <row r="1700" spans="2:51" s="13" customFormat="1">
      <c r="B1700" s="208"/>
      <c r="D1700" s="196" t="s">
        <v>163</v>
      </c>
      <c r="E1700" s="209" t="s">
        <v>5</v>
      </c>
      <c r="F1700" s="210" t="s">
        <v>1681</v>
      </c>
      <c r="H1700" s="211">
        <v>-3.1520000000000001</v>
      </c>
      <c r="I1700" s="212"/>
      <c r="L1700" s="208"/>
      <c r="M1700" s="213"/>
      <c r="N1700" s="214"/>
      <c r="O1700" s="214"/>
      <c r="P1700" s="214"/>
      <c r="Q1700" s="214"/>
      <c r="R1700" s="214"/>
      <c r="S1700" s="214"/>
      <c r="T1700" s="215"/>
      <c r="AT1700" s="209" t="s">
        <v>163</v>
      </c>
      <c r="AU1700" s="209" t="s">
        <v>89</v>
      </c>
      <c r="AV1700" s="13" t="s">
        <v>89</v>
      </c>
      <c r="AW1700" s="13" t="s">
        <v>42</v>
      </c>
      <c r="AX1700" s="13" t="s">
        <v>82</v>
      </c>
      <c r="AY1700" s="209" t="s">
        <v>152</v>
      </c>
    </row>
    <row r="1701" spans="2:51" s="12" customFormat="1">
      <c r="B1701" s="200"/>
      <c r="D1701" s="196" t="s">
        <v>163</v>
      </c>
      <c r="E1701" s="201" t="s">
        <v>5</v>
      </c>
      <c r="F1701" s="202" t="s">
        <v>1690</v>
      </c>
      <c r="H1701" s="203" t="s">
        <v>5</v>
      </c>
      <c r="I1701" s="204"/>
      <c r="L1701" s="200"/>
      <c r="M1701" s="205"/>
      <c r="N1701" s="206"/>
      <c r="O1701" s="206"/>
      <c r="P1701" s="206"/>
      <c r="Q1701" s="206"/>
      <c r="R1701" s="206"/>
      <c r="S1701" s="206"/>
      <c r="T1701" s="207"/>
      <c r="AT1701" s="203" t="s">
        <v>163</v>
      </c>
      <c r="AU1701" s="203" t="s">
        <v>89</v>
      </c>
      <c r="AV1701" s="12" t="s">
        <v>45</v>
      </c>
      <c r="AW1701" s="12" t="s">
        <v>42</v>
      </c>
      <c r="AX1701" s="12" t="s">
        <v>82</v>
      </c>
      <c r="AY1701" s="203" t="s">
        <v>152</v>
      </c>
    </row>
    <row r="1702" spans="2:51" s="13" customFormat="1">
      <c r="B1702" s="208"/>
      <c r="D1702" s="196" t="s">
        <v>163</v>
      </c>
      <c r="E1702" s="209" t="s">
        <v>5</v>
      </c>
      <c r="F1702" s="210" t="s">
        <v>1683</v>
      </c>
      <c r="H1702" s="211">
        <v>60.14</v>
      </c>
      <c r="I1702" s="212"/>
      <c r="L1702" s="208"/>
      <c r="M1702" s="213"/>
      <c r="N1702" s="214"/>
      <c r="O1702" s="214"/>
      <c r="P1702" s="214"/>
      <c r="Q1702" s="214"/>
      <c r="R1702" s="214"/>
      <c r="S1702" s="214"/>
      <c r="T1702" s="215"/>
      <c r="AT1702" s="209" t="s">
        <v>163</v>
      </c>
      <c r="AU1702" s="209" t="s">
        <v>89</v>
      </c>
      <c r="AV1702" s="13" t="s">
        <v>89</v>
      </c>
      <c r="AW1702" s="13" t="s">
        <v>42</v>
      </c>
      <c r="AX1702" s="13" t="s">
        <v>82</v>
      </c>
      <c r="AY1702" s="209" t="s">
        <v>152</v>
      </c>
    </row>
    <row r="1703" spans="2:51" s="13" customFormat="1">
      <c r="B1703" s="208"/>
      <c r="D1703" s="196" t="s">
        <v>163</v>
      </c>
      <c r="E1703" s="209" t="s">
        <v>5</v>
      </c>
      <c r="F1703" s="210" t="s">
        <v>1684</v>
      </c>
      <c r="H1703" s="211">
        <v>-6.8949999999999996</v>
      </c>
      <c r="I1703" s="212"/>
      <c r="L1703" s="208"/>
      <c r="M1703" s="213"/>
      <c r="N1703" s="214"/>
      <c r="O1703" s="214"/>
      <c r="P1703" s="214"/>
      <c r="Q1703" s="214"/>
      <c r="R1703" s="214"/>
      <c r="S1703" s="214"/>
      <c r="T1703" s="215"/>
      <c r="AT1703" s="209" t="s">
        <v>163</v>
      </c>
      <c r="AU1703" s="209" t="s">
        <v>89</v>
      </c>
      <c r="AV1703" s="13" t="s">
        <v>89</v>
      </c>
      <c r="AW1703" s="13" t="s">
        <v>42</v>
      </c>
      <c r="AX1703" s="13" t="s">
        <v>82</v>
      </c>
      <c r="AY1703" s="209" t="s">
        <v>152</v>
      </c>
    </row>
    <row r="1704" spans="2:51" s="12" customFormat="1">
      <c r="B1704" s="200"/>
      <c r="D1704" s="196" t="s">
        <v>163</v>
      </c>
      <c r="E1704" s="201" t="s">
        <v>5</v>
      </c>
      <c r="F1704" s="202" t="s">
        <v>1691</v>
      </c>
      <c r="H1704" s="203" t="s">
        <v>5</v>
      </c>
      <c r="I1704" s="204"/>
      <c r="L1704" s="200"/>
      <c r="M1704" s="205"/>
      <c r="N1704" s="206"/>
      <c r="O1704" s="206"/>
      <c r="P1704" s="206"/>
      <c r="Q1704" s="206"/>
      <c r="R1704" s="206"/>
      <c r="S1704" s="206"/>
      <c r="T1704" s="207"/>
      <c r="AT1704" s="203" t="s">
        <v>163</v>
      </c>
      <c r="AU1704" s="203" t="s">
        <v>89</v>
      </c>
      <c r="AV1704" s="12" t="s">
        <v>45</v>
      </c>
      <c r="AW1704" s="12" t="s">
        <v>42</v>
      </c>
      <c r="AX1704" s="12" t="s">
        <v>82</v>
      </c>
      <c r="AY1704" s="203" t="s">
        <v>152</v>
      </c>
    </row>
    <row r="1705" spans="2:51" s="13" customFormat="1">
      <c r="B1705" s="208"/>
      <c r="D1705" s="196" t="s">
        <v>163</v>
      </c>
      <c r="E1705" s="209" t="s">
        <v>5</v>
      </c>
      <c r="F1705" s="210" t="s">
        <v>1683</v>
      </c>
      <c r="H1705" s="211">
        <v>60.14</v>
      </c>
      <c r="I1705" s="212"/>
      <c r="L1705" s="208"/>
      <c r="M1705" s="213"/>
      <c r="N1705" s="214"/>
      <c r="O1705" s="214"/>
      <c r="P1705" s="214"/>
      <c r="Q1705" s="214"/>
      <c r="R1705" s="214"/>
      <c r="S1705" s="214"/>
      <c r="T1705" s="215"/>
      <c r="AT1705" s="209" t="s">
        <v>163</v>
      </c>
      <c r="AU1705" s="209" t="s">
        <v>89</v>
      </c>
      <c r="AV1705" s="13" t="s">
        <v>89</v>
      </c>
      <c r="AW1705" s="13" t="s">
        <v>42</v>
      </c>
      <c r="AX1705" s="13" t="s">
        <v>82</v>
      </c>
      <c r="AY1705" s="209" t="s">
        <v>152</v>
      </c>
    </row>
    <row r="1706" spans="2:51" s="13" customFormat="1">
      <c r="B1706" s="208"/>
      <c r="D1706" s="196" t="s">
        <v>163</v>
      </c>
      <c r="E1706" s="209" t="s">
        <v>5</v>
      </c>
      <c r="F1706" s="210" t="s">
        <v>1684</v>
      </c>
      <c r="H1706" s="211">
        <v>-6.8949999999999996</v>
      </c>
      <c r="I1706" s="212"/>
      <c r="L1706" s="208"/>
      <c r="M1706" s="213"/>
      <c r="N1706" s="214"/>
      <c r="O1706" s="214"/>
      <c r="P1706" s="214"/>
      <c r="Q1706" s="214"/>
      <c r="R1706" s="214"/>
      <c r="S1706" s="214"/>
      <c r="T1706" s="215"/>
      <c r="AT1706" s="209" t="s">
        <v>163</v>
      </c>
      <c r="AU1706" s="209" t="s">
        <v>89</v>
      </c>
      <c r="AV1706" s="13" t="s">
        <v>89</v>
      </c>
      <c r="AW1706" s="13" t="s">
        <v>42</v>
      </c>
      <c r="AX1706" s="13" t="s">
        <v>82</v>
      </c>
      <c r="AY1706" s="209" t="s">
        <v>152</v>
      </c>
    </row>
    <row r="1707" spans="2:51" s="12" customFormat="1">
      <c r="B1707" s="200"/>
      <c r="D1707" s="196" t="s">
        <v>163</v>
      </c>
      <c r="E1707" s="201" t="s">
        <v>5</v>
      </c>
      <c r="F1707" s="202" t="s">
        <v>1692</v>
      </c>
      <c r="H1707" s="203" t="s">
        <v>5</v>
      </c>
      <c r="I1707" s="204"/>
      <c r="L1707" s="200"/>
      <c r="M1707" s="205"/>
      <c r="N1707" s="206"/>
      <c r="O1707" s="206"/>
      <c r="P1707" s="206"/>
      <c r="Q1707" s="206"/>
      <c r="R1707" s="206"/>
      <c r="S1707" s="206"/>
      <c r="T1707" s="207"/>
      <c r="AT1707" s="203" t="s">
        <v>163</v>
      </c>
      <c r="AU1707" s="203" t="s">
        <v>89</v>
      </c>
      <c r="AV1707" s="12" t="s">
        <v>45</v>
      </c>
      <c r="AW1707" s="12" t="s">
        <v>42</v>
      </c>
      <c r="AX1707" s="12" t="s">
        <v>82</v>
      </c>
      <c r="AY1707" s="203" t="s">
        <v>152</v>
      </c>
    </row>
    <row r="1708" spans="2:51" s="13" customFormat="1">
      <c r="B1708" s="208"/>
      <c r="D1708" s="196" t="s">
        <v>163</v>
      </c>
      <c r="E1708" s="209" t="s">
        <v>5</v>
      </c>
      <c r="F1708" s="210" t="s">
        <v>1693</v>
      </c>
      <c r="H1708" s="211">
        <v>60.45</v>
      </c>
      <c r="I1708" s="212"/>
      <c r="L1708" s="208"/>
      <c r="M1708" s="213"/>
      <c r="N1708" s="214"/>
      <c r="O1708" s="214"/>
      <c r="P1708" s="214"/>
      <c r="Q1708" s="214"/>
      <c r="R1708" s="214"/>
      <c r="S1708" s="214"/>
      <c r="T1708" s="215"/>
      <c r="AT1708" s="209" t="s">
        <v>163</v>
      </c>
      <c r="AU1708" s="209" t="s">
        <v>89</v>
      </c>
      <c r="AV1708" s="13" t="s">
        <v>89</v>
      </c>
      <c r="AW1708" s="13" t="s">
        <v>42</v>
      </c>
      <c r="AX1708" s="13" t="s">
        <v>82</v>
      </c>
      <c r="AY1708" s="209" t="s">
        <v>152</v>
      </c>
    </row>
    <row r="1709" spans="2:51" s="13" customFormat="1">
      <c r="B1709" s="208"/>
      <c r="D1709" s="196" t="s">
        <v>163</v>
      </c>
      <c r="E1709" s="209" t="s">
        <v>5</v>
      </c>
      <c r="F1709" s="210" t="s">
        <v>1680</v>
      </c>
      <c r="H1709" s="211">
        <v>-1.379</v>
      </c>
      <c r="I1709" s="212"/>
      <c r="L1709" s="208"/>
      <c r="M1709" s="213"/>
      <c r="N1709" s="214"/>
      <c r="O1709" s="214"/>
      <c r="P1709" s="214"/>
      <c r="Q1709" s="214"/>
      <c r="R1709" s="214"/>
      <c r="S1709" s="214"/>
      <c r="T1709" s="215"/>
      <c r="AT1709" s="209" t="s">
        <v>163</v>
      </c>
      <c r="AU1709" s="209" t="s">
        <v>89</v>
      </c>
      <c r="AV1709" s="13" t="s">
        <v>89</v>
      </c>
      <c r="AW1709" s="13" t="s">
        <v>42</v>
      </c>
      <c r="AX1709" s="13" t="s">
        <v>82</v>
      </c>
      <c r="AY1709" s="209" t="s">
        <v>152</v>
      </c>
    </row>
    <row r="1710" spans="2:51" s="13" customFormat="1">
      <c r="B1710" s="208"/>
      <c r="D1710" s="196" t="s">
        <v>163</v>
      </c>
      <c r="E1710" s="209" t="s">
        <v>5</v>
      </c>
      <c r="F1710" s="210" t="s">
        <v>1681</v>
      </c>
      <c r="H1710" s="211">
        <v>-3.1520000000000001</v>
      </c>
      <c r="I1710" s="212"/>
      <c r="L1710" s="208"/>
      <c r="M1710" s="213"/>
      <c r="N1710" s="214"/>
      <c r="O1710" s="214"/>
      <c r="P1710" s="214"/>
      <c r="Q1710" s="214"/>
      <c r="R1710" s="214"/>
      <c r="S1710" s="214"/>
      <c r="T1710" s="215"/>
      <c r="AT1710" s="209" t="s">
        <v>163</v>
      </c>
      <c r="AU1710" s="209" t="s">
        <v>89</v>
      </c>
      <c r="AV1710" s="13" t="s">
        <v>89</v>
      </c>
      <c r="AW1710" s="13" t="s">
        <v>42</v>
      </c>
      <c r="AX1710" s="13" t="s">
        <v>82</v>
      </c>
      <c r="AY1710" s="209" t="s">
        <v>152</v>
      </c>
    </row>
    <row r="1711" spans="2:51" s="12" customFormat="1">
      <c r="B1711" s="200"/>
      <c r="D1711" s="196" t="s">
        <v>163</v>
      </c>
      <c r="E1711" s="201" t="s">
        <v>5</v>
      </c>
      <c r="F1711" s="202" t="s">
        <v>1694</v>
      </c>
      <c r="H1711" s="203" t="s">
        <v>5</v>
      </c>
      <c r="I1711" s="204"/>
      <c r="L1711" s="200"/>
      <c r="M1711" s="205"/>
      <c r="N1711" s="206"/>
      <c r="O1711" s="206"/>
      <c r="P1711" s="206"/>
      <c r="Q1711" s="206"/>
      <c r="R1711" s="206"/>
      <c r="S1711" s="206"/>
      <c r="T1711" s="207"/>
      <c r="AT1711" s="203" t="s">
        <v>163</v>
      </c>
      <c r="AU1711" s="203" t="s">
        <v>89</v>
      </c>
      <c r="AV1711" s="12" t="s">
        <v>45</v>
      </c>
      <c r="AW1711" s="12" t="s">
        <v>42</v>
      </c>
      <c r="AX1711" s="12" t="s">
        <v>82</v>
      </c>
      <c r="AY1711" s="203" t="s">
        <v>152</v>
      </c>
    </row>
    <row r="1712" spans="2:51" s="13" customFormat="1">
      <c r="B1712" s="208"/>
      <c r="D1712" s="196" t="s">
        <v>163</v>
      </c>
      <c r="E1712" s="209" t="s">
        <v>5</v>
      </c>
      <c r="F1712" s="210" t="s">
        <v>1695</v>
      </c>
      <c r="H1712" s="211">
        <v>41.825000000000003</v>
      </c>
      <c r="I1712" s="212"/>
      <c r="L1712" s="208"/>
      <c r="M1712" s="213"/>
      <c r="N1712" s="214"/>
      <c r="O1712" s="214"/>
      <c r="P1712" s="214"/>
      <c r="Q1712" s="214"/>
      <c r="R1712" s="214"/>
      <c r="S1712" s="214"/>
      <c r="T1712" s="215"/>
      <c r="AT1712" s="209" t="s">
        <v>163</v>
      </c>
      <c r="AU1712" s="209" t="s">
        <v>89</v>
      </c>
      <c r="AV1712" s="13" t="s">
        <v>89</v>
      </c>
      <c r="AW1712" s="13" t="s">
        <v>42</v>
      </c>
      <c r="AX1712" s="13" t="s">
        <v>82</v>
      </c>
      <c r="AY1712" s="209" t="s">
        <v>152</v>
      </c>
    </row>
    <row r="1713" spans="2:65" s="13" customFormat="1">
      <c r="B1713" s="208"/>
      <c r="D1713" s="196" t="s">
        <v>163</v>
      </c>
      <c r="E1713" s="209" t="s">
        <v>5</v>
      </c>
      <c r="F1713" s="210" t="s">
        <v>1696</v>
      </c>
      <c r="H1713" s="211">
        <v>-5.7130000000000001</v>
      </c>
      <c r="I1713" s="212"/>
      <c r="L1713" s="208"/>
      <c r="M1713" s="213"/>
      <c r="N1713" s="214"/>
      <c r="O1713" s="214"/>
      <c r="P1713" s="214"/>
      <c r="Q1713" s="214"/>
      <c r="R1713" s="214"/>
      <c r="S1713" s="214"/>
      <c r="T1713" s="215"/>
      <c r="AT1713" s="209" t="s">
        <v>163</v>
      </c>
      <c r="AU1713" s="209" t="s">
        <v>89</v>
      </c>
      <c r="AV1713" s="13" t="s">
        <v>89</v>
      </c>
      <c r="AW1713" s="13" t="s">
        <v>42</v>
      </c>
      <c r="AX1713" s="13" t="s">
        <v>82</v>
      </c>
      <c r="AY1713" s="209" t="s">
        <v>152</v>
      </c>
    </row>
    <row r="1714" spans="2:65" s="13" customFormat="1">
      <c r="B1714" s="208"/>
      <c r="D1714" s="196" t="s">
        <v>163</v>
      </c>
      <c r="E1714" s="209" t="s">
        <v>5</v>
      </c>
      <c r="F1714" s="210" t="s">
        <v>702</v>
      </c>
      <c r="H1714" s="211">
        <v>-1.5760000000000001</v>
      </c>
      <c r="I1714" s="212"/>
      <c r="L1714" s="208"/>
      <c r="M1714" s="213"/>
      <c r="N1714" s="214"/>
      <c r="O1714" s="214"/>
      <c r="P1714" s="214"/>
      <c r="Q1714" s="214"/>
      <c r="R1714" s="214"/>
      <c r="S1714" s="214"/>
      <c r="T1714" s="215"/>
      <c r="AT1714" s="209" t="s">
        <v>163</v>
      </c>
      <c r="AU1714" s="209" t="s">
        <v>89</v>
      </c>
      <c r="AV1714" s="13" t="s">
        <v>89</v>
      </c>
      <c r="AW1714" s="13" t="s">
        <v>42</v>
      </c>
      <c r="AX1714" s="13" t="s">
        <v>82</v>
      </c>
      <c r="AY1714" s="209" t="s">
        <v>152</v>
      </c>
    </row>
    <row r="1715" spans="2:65" s="13" customFormat="1">
      <c r="B1715" s="208"/>
      <c r="D1715" s="196" t="s">
        <v>163</v>
      </c>
      <c r="E1715" s="209" t="s">
        <v>5</v>
      </c>
      <c r="F1715" s="210" t="s">
        <v>303</v>
      </c>
      <c r="H1715" s="211">
        <v>-1.7729999999999999</v>
      </c>
      <c r="I1715" s="212"/>
      <c r="L1715" s="208"/>
      <c r="M1715" s="213"/>
      <c r="N1715" s="214"/>
      <c r="O1715" s="214"/>
      <c r="P1715" s="214"/>
      <c r="Q1715" s="214"/>
      <c r="R1715" s="214"/>
      <c r="S1715" s="214"/>
      <c r="T1715" s="215"/>
      <c r="AT1715" s="209" t="s">
        <v>163</v>
      </c>
      <c r="AU1715" s="209" t="s">
        <v>89</v>
      </c>
      <c r="AV1715" s="13" t="s">
        <v>89</v>
      </c>
      <c r="AW1715" s="13" t="s">
        <v>42</v>
      </c>
      <c r="AX1715" s="13" t="s">
        <v>82</v>
      </c>
      <c r="AY1715" s="209" t="s">
        <v>152</v>
      </c>
    </row>
    <row r="1716" spans="2:65" s="12" customFormat="1">
      <c r="B1716" s="200"/>
      <c r="D1716" s="196" t="s">
        <v>163</v>
      </c>
      <c r="E1716" s="201" t="s">
        <v>5</v>
      </c>
      <c r="F1716" s="202" t="s">
        <v>1697</v>
      </c>
      <c r="H1716" s="203" t="s">
        <v>5</v>
      </c>
      <c r="I1716" s="204"/>
      <c r="L1716" s="200"/>
      <c r="M1716" s="205"/>
      <c r="N1716" s="206"/>
      <c r="O1716" s="206"/>
      <c r="P1716" s="206"/>
      <c r="Q1716" s="206"/>
      <c r="R1716" s="206"/>
      <c r="S1716" s="206"/>
      <c r="T1716" s="207"/>
      <c r="AT1716" s="203" t="s">
        <v>163</v>
      </c>
      <c r="AU1716" s="203" t="s">
        <v>89</v>
      </c>
      <c r="AV1716" s="12" t="s">
        <v>45</v>
      </c>
      <c r="AW1716" s="12" t="s">
        <v>42</v>
      </c>
      <c r="AX1716" s="12" t="s">
        <v>82</v>
      </c>
      <c r="AY1716" s="203" t="s">
        <v>152</v>
      </c>
    </row>
    <row r="1717" spans="2:65" s="13" customFormat="1">
      <c r="B1717" s="208"/>
      <c r="D1717" s="196" t="s">
        <v>163</v>
      </c>
      <c r="E1717" s="209" t="s">
        <v>5</v>
      </c>
      <c r="F1717" s="210" t="s">
        <v>1698</v>
      </c>
      <c r="H1717" s="211">
        <v>1.56</v>
      </c>
      <c r="I1717" s="212"/>
      <c r="L1717" s="208"/>
      <c r="M1717" s="213"/>
      <c r="N1717" s="214"/>
      <c r="O1717" s="214"/>
      <c r="P1717" s="214"/>
      <c r="Q1717" s="214"/>
      <c r="R1717" s="214"/>
      <c r="S1717" s="214"/>
      <c r="T1717" s="215"/>
      <c r="AT1717" s="209" t="s">
        <v>163</v>
      </c>
      <c r="AU1717" s="209" t="s">
        <v>89</v>
      </c>
      <c r="AV1717" s="13" t="s">
        <v>89</v>
      </c>
      <c r="AW1717" s="13" t="s">
        <v>42</v>
      </c>
      <c r="AX1717" s="13" t="s">
        <v>82</v>
      </c>
      <c r="AY1717" s="209" t="s">
        <v>152</v>
      </c>
    </row>
    <row r="1718" spans="2:65" s="13" customFormat="1">
      <c r="B1718" s="208"/>
      <c r="D1718" s="196" t="s">
        <v>163</v>
      </c>
      <c r="E1718" s="209" t="s">
        <v>5</v>
      </c>
      <c r="F1718" s="210" t="s">
        <v>1699</v>
      </c>
      <c r="H1718" s="211">
        <v>15.906000000000001</v>
      </c>
      <c r="I1718" s="212"/>
      <c r="L1718" s="208"/>
      <c r="M1718" s="213"/>
      <c r="N1718" s="214"/>
      <c r="O1718" s="214"/>
      <c r="P1718" s="214"/>
      <c r="Q1718" s="214"/>
      <c r="R1718" s="214"/>
      <c r="S1718" s="214"/>
      <c r="T1718" s="215"/>
      <c r="AT1718" s="209" t="s">
        <v>163</v>
      </c>
      <c r="AU1718" s="209" t="s">
        <v>89</v>
      </c>
      <c r="AV1718" s="13" t="s">
        <v>89</v>
      </c>
      <c r="AW1718" s="13" t="s">
        <v>42</v>
      </c>
      <c r="AX1718" s="13" t="s">
        <v>82</v>
      </c>
      <c r="AY1718" s="209" t="s">
        <v>152</v>
      </c>
    </row>
    <row r="1719" spans="2:65" s="12" customFormat="1">
      <c r="B1719" s="200"/>
      <c r="D1719" s="196" t="s">
        <v>163</v>
      </c>
      <c r="E1719" s="201" t="s">
        <v>5</v>
      </c>
      <c r="F1719" s="202" t="s">
        <v>1700</v>
      </c>
      <c r="H1719" s="203" t="s">
        <v>5</v>
      </c>
      <c r="I1719" s="204"/>
      <c r="L1719" s="200"/>
      <c r="M1719" s="205"/>
      <c r="N1719" s="206"/>
      <c r="O1719" s="206"/>
      <c r="P1719" s="206"/>
      <c r="Q1719" s="206"/>
      <c r="R1719" s="206"/>
      <c r="S1719" s="206"/>
      <c r="T1719" s="207"/>
      <c r="AT1719" s="203" t="s">
        <v>163</v>
      </c>
      <c r="AU1719" s="203" t="s">
        <v>89</v>
      </c>
      <c r="AV1719" s="12" t="s">
        <v>45</v>
      </c>
      <c r="AW1719" s="12" t="s">
        <v>42</v>
      </c>
      <c r="AX1719" s="12" t="s">
        <v>82</v>
      </c>
      <c r="AY1719" s="203" t="s">
        <v>152</v>
      </c>
    </row>
    <row r="1720" spans="2:65" s="13" customFormat="1">
      <c r="B1720" s="208"/>
      <c r="D1720" s="196" t="s">
        <v>163</v>
      </c>
      <c r="E1720" s="209" t="s">
        <v>5</v>
      </c>
      <c r="F1720" s="210" t="s">
        <v>1701</v>
      </c>
      <c r="H1720" s="211">
        <v>7.65</v>
      </c>
      <c r="I1720" s="212"/>
      <c r="L1720" s="208"/>
      <c r="M1720" s="213"/>
      <c r="N1720" s="214"/>
      <c r="O1720" s="214"/>
      <c r="P1720" s="214"/>
      <c r="Q1720" s="214"/>
      <c r="R1720" s="214"/>
      <c r="S1720" s="214"/>
      <c r="T1720" s="215"/>
      <c r="AT1720" s="209" t="s">
        <v>163</v>
      </c>
      <c r="AU1720" s="209" t="s">
        <v>89</v>
      </c>
      <c r="AV1720" s="13" t="s">
        <v>89</v>
      </c>
      <c r="AW1720" s="13" t="s">
        <v>42</v>
      </c>
      <c r="AX1720" s="13" t="s">
        <v>82</v>
      </c>
      <c r="AY1720" s="209" t="s">
        <v>152</v>
      </c>
    </row>
    <row r="1721" spans="2:65" s="14" customFormat="1">
      <c r="B1721" s="216"/>
      <c r="D1721" s="196" t="s">
        <v>163</v>
      </c>
      <c r="E1721" s="217" t="s">
        <v>5</v>
      </c>
      <c r="F1721" s="218" t="s">
        <v>373</v>
      </c>
      <c r="H1721" s="219">
        <v>615.04300000000001</v>
      </c>
      <c r="I1721" s="220"/>
      <c r="L1721" s="216"/>
      <c r="M1721" s="221"/>
      <c r="N1721" s="222"/>
      <c r="O1721" s="222"/>
      <c r="P1721" s="222"/>
      <c r="Q1721" s="222"/>
      <c r="R1721" s="222"/>
      <c r="S1721" s="222"/>
      <c r="T1721" s="223"/>
      <c r="AT1721" s="217" t="s">
        <v>163</v>
      </c>
      <c r="AU1721" s="217" t="s">
        <v>89</v>
      </c>
      <c r="AV1721" s="14" t="s">
        <v>169</v>
      </c>
      <c r="AW1721" s="14" t="s">
        <v>42</v>
      </c>
      <c r="AX1721" s="14" t="s">
        <v>82</v>
      </c>
      <c r="AY1721" s="217" t="s">
        <v>152</v>
      </c>
    </row>
    <row r="1722" spans="2:65" s="12" customFormat="1">
      <c r="B1722" s="200"/>
      <c r="D1722" s="196" t="s">
        <v>163</v>
      </c>
      <c r="E1722" s="201" t="s">
        <v>5</v>
      </c>
      <c r="F1722" s="202" t="s">
        <v>1709</v>
      </c>
      <c r="H1722" s="203" t="s">
        <v>5</v>
      </c>
      <c r="I1722" s="204"/>
      <c r="L1722" s="200"/>
      <c r="M1722" s="205"/>
      <c r="N1722" s="206"/>
      <c r="O1722" s="206"/>
      <c r="P1722" s="206"/>
      <c r="Q1722" s="206"/>
      <c r="R1722" s="206"/>
      <c r="S1722" s="206"/>
      <c r="T1722" s="207"/>
      <c r="AT1722" s="203" t="s">
        <v>163</v>
      </c>
      <c r="AU1722" s="203" t="s">
        <v>89</v>
      </c>
      <c r="AV1722" s="12" t="s">
        <v>45</v>
      </c>
      <c r="AW1722" s="12" t="s">
        <v>42</v>
      </c>
      <c r="AX1722" s="12" t="s">
        <v>82</v>
      </c>
      <c r="AY1722" s="203" t="s">
        <v>152</v>
      </c>
    </row>
    <row r="1723" spans="2:65" s="13" customFormat="1">
      <c r="B1723" s="208"/>
      <c r="D1723" s="196" t="s">
        <v>163</v>
      </c>
      <c r="E1723" s="209" t="s">
        <v>5</v>
      </c>
      <c r="F1723" s="210" t="s">
        <v>2331</v>
      </c>
      <c r="H1723" s="211">
        <v>92.256</v>
      </c>
      <c r="I1723" s="212"/>
      <c r="L1723" s="208"/>
      <c r="M1723" s="213"/>
      <c r="N1723" s="214"/>
      <c r="O1723" s="214"/>
      <c r="P1723" s="214"/>
      <c r="Q1723" s="214"/>
      <c r="R1723" s="214"/>
      <c r="S1723" s="214"/>
      <c r="T1723" s="215"/>
      <c r="AT1723" s="209" t="s">
        <v>163</v>
      </c>
      <c r="AU1723" s="209" t="s">
        <v>89</v>
      </c>
      <c r="AV1723" s="13" t="s">
        <v>89</v>
      </c>
      <c r="AW1723" s="13" t="s">
        <v>42</v>
      </c>
      <c r="AX1723" s="13" t="s">
        <v>82</v>
      </c>
      <c r="AY1723" s="209" t="s">
        <v>152</v>
      </c>
    </row>
    <row r="1724" spans="2:65" s="14" customFormat="1">
      <c r="B1724" s="216"/>
      <c r="D1724" s="196" t="s">
        <v>163</v>
      </c>
      <c r="E1724" s="217" t="s">
        <v>5</v>
      </c>
      <c r="F1724" s="218" t="s">
        <v>373</v>
      </c>
      <c r="H1724" s="219">
        <v>92.256</v>
      </c>
      <c r="I1724" s="220"/>
      <c r="L1724" s="216"/>
      <c r="M1724" s="221"/>
      <c r="N1724" s="222"/>
      <c r="O1724" s="222"/>
      <c r="P1724" s="222"/>
      <c r="Q1724" s="222"/>
      <c r="R1724" s="222"/>
      <c r="S1724" s="222"/>
      <c r="T1724" s="223"/>
      <c r="AT1724" s="217" t="s">
        <v>163</v>
      </c>
      <c r="AU1724" s="217" t="s">
        <v>89</v>
      </c>
      <c r="AV1724" s="14" t="s">
        <v>169</v>
      </c>
      <c r="AW1724" s="14" t="s">
        <v>42</v>
      </c>
      <c r="AX1724" s="14" t="s">
        <v>82</v>
      </c>
      <c r="AY1724" s="217" t="s">
        <v>152</v>
      </c>
    </row>
    <row r="1725" spans="2:65" s="15" customFormat="1">
      <c r="B1725" s="224"/>
      <c r="D1725" s="196" t="s">
        <v>163</v>
      </c>
      <c r="E1725" s="247" t="s">
        <v>5</v>
      </c>
      <c r="F1725" s="248" t="s">
        <v>170</v>
      </c>
      <c r="H1725" s="249">
        <v>707.29899999999998</v>
      </c>
      <c r="I1725" s="229"/>
      <c r="L1725" s="224"/>
      <c r="M1725" s="230"/>
      <c r="N1725" s="231"/>
      <c r="O1725" s="231"/>
      <c r="P1725" s="231"/>
      <c r="Q1725" s="231"/>
      <c r="R1725" s="231"/>
      <c r="S1725" s="231"/>
      <c r="T1725" s="232"/>
      <c r="AT1725" s="233" t="s">
        <v>163</v>
      </c>
      <c r="AU1725" s="233" t="s">
        <v>89</v>
      </c>
      <c r="AV1725" s="15" t="s">
        <v>159</v>
      </c>
      <c r="AW1725" s="15" t="s">
        <v>42</v>
      </c>
      <c r="AX1725" s="15" t="s">
        <v>45</v>
      </c>
      <c r="AY1725" s="233" t="s">
        <v>152</v>
      </c>
    </row>
    <row r="1726" spans="2:65" s="13" customFormat="1">
      <c r="B1726" s="208"/>
      <c r="D1726" s="225" t="s">
        <v>163</v>
      </c>
      <c r="F1726" s="234" t="s">
        <v>2332</v>
      </c>
      <c r="H1726" s="235">
        <v>792.17499999999995</v>
      </c>
      <c r="I1726" s="212"/>
      <c r="L1726" s="208"/>
      <c r="M1726" s="213"/>
      <c r="N1726" s="214"/>
      <c r="O1726" s="214"/>
      <c r="P1726" s="214"/>
      <c r="Q1726" s="214"/>
      <c r="R1726" s="214"/>
      <c r="S1726" s="214"/>
      <c r="T1726" s="215"/>
      <c r="AT1726" s="209" t="s">
        <v>163</v>
      </c>
      <c r="AU1726" s="209" t="s">
        <v>89</v>
      </c>
      <c r="AV1726" s="13" t="s">
        <v>89</v>
      </c>
      <c r="AW1726" s="13" t="s">
        <v>6</v>
      </c>
      <c r="AX1726" s="13" t="s">
        <v>45</v>
      </c>
      <c r="AY1726" s="209" t="s">
        <v>152</v>
      </c>
    </row>
    <row r="1727" spans="2:65" s="1" customFormat="1" ht="31.5" customHeight="1">
      <c r="B1727" s="183"/>
      <c r="C1727" s="184" t="s">
        <v>2333</v>
      </c>
      <c r="D1727" s="184" t="s">
        <v>154</v>
      </c>
      <c r="E1727" s="185" t="s">
        <v>2334</v>
      </c>
      <c r="F1727" s="186" t="s">
        <v>2335</v>
      </c>
      <c r="G1727" s="187" t="s">
        <v>247</v>
      </c>
      <c r="H1727" s="188">
        <v>1472.1859999999999</v>
      </c>
      <c r="I1727" s="189"/>
      <c r="J1727" s="190">
        <f>ROUND(I1727*H1727,2)</f>
        <v>0</v>
      </c>
      <c r="K1727" s="186" t="s">
        <v>158</v>
      </c>
      <c r="L1727" s="43"/>
      <c r="M1727" s="191" t="s">
        <v>5</v>
      </c>
      <c r="N1727" s="192" t="s">
        <v>53</v>
      </c>
      <c r="O1727" s="44"/>
      <c r="P1727" s="193">
        <f>O1727*H1727</f>
        <v>0</v>
      </c>
      <c r="Q1727" s="193">
        <v>0</v>
      </c>
      <c r="R1727" s="193">
        <f>Q1727*H1727</f>
        <v>0</v>
      </c>
      <c r="S1727" s="193">
        <v>0</v>
      </c>
      <c r="T1727" s="194">
        <f>S1727*H1727</f>
        <v>0</v>
      </c>
      <c r="AR1727" s="25" t="s">
        <v>259</v>
      </c>
      <c r="AT1727" s="25" t="s">
        <v>154</v>
      </c>
      <c r="AU1727" s="25" t="s">
        <v>89</v>
      </c>
      <c r="AY1727" s="25" t="s">
        <v>152</v>
      </c>
      <c r="BE1727" s="195">
        <f>IF(N1727="základní",J1727,0)</f>
        <v>0</v>
      </c>
      <c r="BF1727" s="195">
        <f>IF(N1727="snížená",J1727,0)</f>
        <v>0</v>
      </c>
      <c r="BG1727" s="195">
        <f>IF(N1727="zákl. přenesená",J1727,0)</f>
        <v>0</v>
      </c>
      <c r="BH1727" s="195">
        <f>IF(N1727="sníž. přenesená",J1727,0)</f>
        <v>0</v>
      </c>
      <c r="BI1727" s="195">
        <f>IF(N1727="nulová",J1727,0)</f>
        <v>0</v>
      </c>
      <c r="BJ1727" s="25" t="s">
        <v>45</v>
      </c>
      <c r="BK1727" s="195">
        <f>ROUND(I1727*H1727,2)</f>
        <v>0</v>
      </c>
      <c r="BL1727" s="25" t="s">
        <v>259</v>
      </c>
      <c r="BM1727" s="25" t="s">
        <v>2336</v>
      </c>
    </row>
    <row r="1728" spans="2:65" s="1" customFormat="1" ht="31.5" customHeight="1">
      <c r="B1728" s="183"/>
      <c r="C1728" s="184" t="s">
        <v>2337</v>
      </c>
      <c r="D1728" s="184" t="s">
        <v>154</v>
      </c>
      <c r="E1728" s="185" t="s">
        <v>2338</v>
      </c>
      <c r="F1728" s="186" t="s">
        <v>2339</v>
      </c>
      <c r="G1728" s="187" t="s">
        <v>247</v>
      </c>
      <c r="H1728" s="188">
        <v>1472.1859999999999</v>
      </c>
      <c r="I1728" s="189"/>
      <c r="J1728" s="190">
        <f>ROUND(I1728*H1728,2)</f>
        <v>0</v>
      </c>
      <c r="K1728" s="186" t="s">
        <v>158</v>
      </c>
      <c r="L1728" s="43"/>
      <c r="M1728" s="191" t="s">
        <v>5</v>
      </c>
      <c r="N1728" s="192" t="s">
        <v>53</v>
      </c>
      <c r="O1728" s="44"/>
      <c r="P1728" s="193">
        <f>O1728*H1728</f>
        <v>0</v>
      </c>
      <c r="Q1728" s="193">
        <v>0</v>
      </c>
      <c r="R1728" s="193">
        <f>Q1728*H1728</f>
        <v>0</v>
      </c>
      <c r="S1728" s="193">
        <v>0</v>
      </c>
      <c r="T1728" s="194">
        <f>S1728*H1728</f>
        <v>0</v>
      </c>
      <c r="AR1728" s="25" t="s">
        <v>259</v>
      </c>
      <c r="AT1728" s="25" t="s">
        <v>154</v>
      </c>
      <c r="AU1728" s="25" t="s">
        <v>89</v>
      </c>
      <c r="AY1728" s="25" t="s">
        <v>152</v>
      </c>
      <c r="BE1728" s="195">
        <f>IF(N1728="základní",J1728,0)</f>
        <v>0</v>
      </c>
      <c r="BF1728" s="195">
        <f>IF(N1728="snížená",J1728,0)</f>
        <v>0</v>
      </c>
      <c r="BG1728" s="195">
        <f>IF(N1728="zákl. přenesená",J1728,0)</f>
        <v>0</v>
      </c>
      <c r="BH1728" s="195">
        <f>IF(N1728="sníž. přenesená",J1728,0)</f>
        <v>0</v>
      </c>
      <c r="BI1728" s="195">
        <f>IF(N1728="nulová",J1728,0)</f>
        <v>0</v>
      </c>
      <c r="BJ1728" s="25" t="s">
        <v>45</v>
      </c>
      <c r="BK1728" s="195">
        <f>ROUND(I1728*H1728,2)</f>
        <v>0</v>
      </c>
      <c r="BL1728" s="25" t="s">
        <v>259</v>
      </c>
      <c r="BM1728" s="25" t="s">
        <v>2340</v>
      </c>
    </row>
    <row r="1729" spans="2:65" s="1" customFormat="1" ht="31.5" customHeight="1">
      <c r="B1729" s="183"/>
      <c r="C1729" s="184" t="s">
        <v>2341</v>
      </c>
      <c r="D1729" s="184" t="s">
        <v>154</v>
      </c>
      <c r="E1729" s="185" t="s">
        <v>2342</v>
      </c>
      <c r="F1729" s="186" t="s">
        <v>2343</v>
      </c>
      <c r="G1729" s="187" t="s">
        <v>247</v>
      </c>
      <c r="H1729" s="188">
        <v>133</v>
      </c>
      <c r="I1729" s="189"/>
      <c r="J1729" s="190">
        <f>ROUND(I1729*H1729,2)</f>
        <v>0</v>
      </c>
      <c r="K1729" s="186" t="s">
        <v>158</v>
      </c>
      <c r="L1729" s="43"/>
      <c r="M1729" s="191" t="s">
        <v>5</v>
      </c>
      <c r="N1729" s="192" t="s">
        <v>53</v>
      </c>
      <c r="O1729" s="44"/>
      <c r="P1729" s="193">
        <f>O1729*H1729</f>
        <v>0</v>
      </c>
      <c r="Q1729" s="193">
        <v>6.0000000000000001E-3</v>
      </c>
      <c r="R1729" s="193">
        <f>Q1729*H1729</f>
        <v>0.79800000000000004</v>
      </c>
      <c r="S1729" s="193">
        <v>0</v>
      </c>
      <c r="T1729" s="194">
        <f>S1729*H1729</f>
        <v>0</v>
      </c>
      <c r="AR1729" s="25" t="s">
        <v>259</v>
      </c>
      <c r="AT1729" s="25" t="s">
        <v>154</v>
      </c>
      <c r="AU1729" s="25" t="s">
        <v>89</v>
      </c>
      <c r="AY1729" s="25" t="s">
        <v>152</v>
      </c>
      <c r="BE1729" s="195">
        <f>IF(N1729="základní",J1729,0)</f>
        <v>0</v>
      </c>
      <c r="BF1729" s="195">
        <f>IF(N1729="snížená",J1729,0)</f>
        <v>0</v>
      </c>
      <c r="BG1729" s="195">
        <f>IF(N1729="zákl. přenesená",J1729,0)</f>
        <v>0</v>
      </c>
      <c r="BH1729" s="195">
        <f>IF(N1729="sníž. přenesená",J1729,0)</f>
        <v>0</v>
      </c>
      <c r="BI1729" s="195">
        <f>IF(N1729="nulová",J1729,0)</f>
        <v>0</v>
      </c>
      <c r="BJ1729" s="25" t="s">
        <v>45</v>
      </c>
      <c r="BK1729" s="195">
        <f>ROUND(I1729*H1729,2)</f>
        <v>0</v>
      </c>
      <c r="BL1729" s="25" t="s">
        <v>259</v>
      </c>
      <c r="BM1729" s="25" t="s">
        <v>2344</v>
      </c>
    </row>
    <row r="1730" spans="2:65" s="1" customFormat="1" ht="22.5" customHeight="1">
      <c r="B1730" s="183"/>
      <c r="C1730" s="237" t="s">
        <v>2345</v>
      </c>
      <c r="D1730" s="237" t="s">
        <v>266</v>
      </c>
      <c r="E1730" s="238" t="s">
        <v>2346</v>
      </c>
      <c r="F1730" s="239" t="s">
        <v>2347</v>
      </c>
      <c r="G1730" s="240" t="s">
        <v>247</v>
      </c>
      <c r="H1730" s="241">
        <v>148.96</v>
      </c>
      <c r="I1730" s="242"/>
      <c r="J1730" s="243">
        <f>ROUND(I1730*H1730,2)</f>
        <v>0</v>
      </c>
      <c r="K1730" s="239" t="s">
        <v>1163</v>
      </c>
      <c r="L1730" s="244"/>
      <c r="M1730" s="245" t="s">
        <v>5</v>
      </c>
      <c r="N1730" s="246" t="s">
        <v>53</v>
      </c>
      <c r="O1730" s="44"/>
      <c r="P1730" s="193">
        <f>O1730*H1730</f>
        <v>0</v>
      </c>
      <c r="Q1730" s="193">
        <v>1.9E-2</v>
      </c>
      <c r="R1730" s="193">
        <f>Q1730*H1730</f>
        <v>2.8302399999999999</v>
      </c>
      <c r="S1730" s="193">
        <v>0</v>
      </c>
      <c r="T1730" s="194">
        <f>S1730*H1730</f>
        <v>0</v>
      </c>
      <c r="AR1730" s="25" t="s">
        <v>377</v>
      </c>
      <c r="AT1730" s="25" t="s">
        <v>266</v>
      </c>
      <c r="AU1730" s="25" t="s">
        <v>89</v>
      </c>
      <c r="AY1730" s="25" t="s">
        <v>152</v>
      </c>
      <c r="BE1730" s="195">
        <f>IF(N1730="základní",J1730,0)</f>
        <v>0</v>
      </c>
      <c r="BF1730" s="195">
        <f>IF(N1730="snížená",J1730,0)</f>
        <v>0</v>
      </c>
      <c r="BG1730" s="195">
        <f>IF(N1730="zákl. přenesená",J1730,0)</f>
        <v>0</v>
      </c>
      <c r="BH1730" s="195">
        <f>IF(N1730="sníž. přenesená",J1730,0)</f>
        <v>0</v>
      </c>
      <c r="BI1730" s="195">
        <f>IF(N1730="nulová",J1730,0)</f>
        <v>0</v>
      </c>
      <c r="BJ1730" s="25" t="s">
        <v>45</v>
      </c>
      <c r="BK1730" s="195">
        <f>ROUND(I1730*H1730,2)</f>
        <v>0</v>
      </c>
      <c r="BL1730" s="25" t="s">
        <v>259</v>
      </c>
      <c r="BM1730" s="25" t="s">
        <v>2348</v>
      </c>
    </row>
    <row r="1731" spans="2:65" s="13" customFormat="1">
      <c r="B1731" s="208"/>
      <c r="D1731" s="225" t="s">
        <v>163</v>
      </c>
      <c r="F1731" s="234" t="s">
        <v>2349</v>
      </c>
      <c r="H1731" s="235">
        <v>148.96</v>
      </c>
      <c r="I1731" s="212"/>
      <c r="L1731" s="208"/>
      <c r="M1731" s="213"/>
      <c r="N1731" s="214"/>
      <c r="O1731" s="214"/>
      <c r="P1731" s="214"/>
      <c r="Q1731" s="214"/>
      <c r="R1731" s="214"/>
      <c r="S1731" s="214"/>
      <c r="T1731" s="215"/>
      <c r="AT1731" s="209" t="s">
        <v>163</v>
      </c>
      <c r="AU1731" s="209" t="s">
        <v>89</v>
      </c>
      <c r="AV1731" s="13" t="s">
        <v>89</v>
      </c>
      <c r="AW1731" s="13" t="s">
        <v>6</v>
      </c>
      <c r="AX1731" s="13" t="s">
        <v>45</v>
      </c>
      <c r="AY1731" s="209" t="s">
        <v>152</v>
      </c>
    </row>
    <row r="1732" spans="2:65" s="1" customFormat="1" ht="31.5" customHeight="1">
      <c r="B1732" s="183"/>
      <c r="C1732" s="184" t="s">
        <v>2350</v>
      </c>
      <c r="D1732" s="184" t="s">
        <v>154</v>
      </c>
      <c r="E1732" s="185" t="s">
        <v>2351</v>
      </c>
      <c r="F1732" s="186" t="s">
        <v>2352</v>
      </c>
      <c r="G1732" s="187" t="s">
        <v>193</v>
      </c>
      <c r="H1732" s="188">
        <v>35.853000000000002</v>
      </c>
      <c r="I1732" s="189"/>
      <c r="J1732" s="190">
        <f>ROUND(I1732*H1732,2)</f>
        <v>0</v>
      </c>
      <c r="K1732" s="186" t="s">
        <v>158</v>
      </c>
      <c r="L1732" s="43"/>
      <c r="M1732" s="191" t="s">
        <v>5</v>
      </c>
      <c r="N1732" s="192" t="s">
        <v>53</v>
      </c>
      <c r="O1732" s="44"/>
      <c r="P1732" s="193">
        <f>O1732*H1732</f>
        <v>0</v>
      </c>
      <c r="Q1732" s="193">
        <v>0</v>
      </c>
      <c r="R1732" s="193">
        <f>Q1732*H1732</f>
        <v>0</v>
      </c>
      <c r="S1732" s="193">
        <v>0</v>
      </c>
      <c r="T1732" s="194">
        <f>S1732*H1732</f>
        <v>0</v>
      </c>
      <c r="AR1732" s="25" t="s">
        <v>259</v>
      </c>
      <c r="AT1732" s="25" t="s">
        <v>154</v>
      </c>
      <c r="AU1732" s="25" t="s">
        <v>89</v>
      </c>
      <c r="AY1732" s="25" t="s">
        <v>152</v>
      </c>
      <c r="BE1732" s="195">
        <f>IF(N1732="základní",J1732,0)</f>
        <v>0</v>
      </c>
      <c r="BF1732" s="195">
        <f>IF(N1732="snížená",J1732,0)</f>
        <v>0</v>
      </c>
      <c r="BG1732" s="195">
        <f>IF(N1732="zákl. přenesená",J1732,0)</f>
        <v>0</v>
      </c>
      <c r="BH1732" s="195">
        <f>IF(N1732="sníž. přenesená",J1732,0)</f>
        <v>0</v>
      </c>
      <c r="BI1732" s="195">
        <f>IF(N1732="nulová",J1732,0)</f>
        <v>0</v>
      </c>
      <c r="BJ1732" s="25" t="s">
        <v>45</v>
      </c>
      <c r="BK1732" s="195">
        <f>ROUND(I1732*H1732,2)</f>
        <v>0</v>
      </c>
      <c r="BL1732" s="25" t="s">
        <v>259</v>
      </c>
      <c r="BM1732" s="25" t="s">
        <v>2353</v>
      </c>
    </row>
    <row r="1733" spans="2:65" s="1" customFormat="1" ht="121.5">
      <c r="B1733" s="43"/>
      <c r="D1733" s="225" t="s">
        <v>161</v>
      </c>
      <c r="F1733" s="236" t="s">
        <v>684</v>
      </c>
      <c r="I1733" s="198"/>
      <c r="L1733" s="43"/>
      <c r="M1733" s="199"/>
      <c r="N1733" s="44"/>
      <c r="O1733" s="44"/>
      <c r="P1733" s="44"/>
      <c r="Q1733" s="44"/>
      <c r="R1733" s="44"/>
      <c r="S1733" s="44"/>
      <c r="T1733" s="72"/>
      <c r="AT1733" s="25" t="s">
        <v>161</v>
      </c>
      <c r="AU1733" s="25" t="s">
        <v>89</v>
      </c>
    </row>
    <row r="1734" spans="2:65" s="1" customFormat="1" ht="44.25" customHeight="1">
      <c r="B1734" s="183"/>
      <c r="C1734" s="184" t="s">
        <v>2354</v>
      </c>
      <c r="D1734" s="184" t="s">
        <v>154</v>
      </c>
      <c r="E1734" s="185" t="s">
        <v>2355</v>
      </c>
      <c r="F1734" s="186" t="s">
        <v>2356</v>
      </c>
      <c r="G1734" s="187" t="s">
        <v>193</v>
      </c>
      <c r="H1734" s="188">
        <v>35.853000000000002</v>
      </c>
      <c r="I1734" s="189"/>
      <c r="J1734" s="190">
        <f>ROUND(I1734*H1734,2)</f>
        <v>0</v>
      </c>
      <c r="K1734" s="186" t="s">
        <v>158</v>
      </c>
      <c r="L1734" s="43"/>
      <c r="M1734" s="191" t="s">
        <v>5</v>
      </c>
      <c r="N1734" s="192" t="s">
        <v>53</v>
      </c>
      <c r="O1734" s="44"/>
      <c r="P1734" s="193">
        <f>O1734*H1734</f>
        <v>0</v>
      </c>
      <c r="Q1734" s="193">
        <v>0</v>
      </c>
      <c r="R1734" s="193">
        <f>Q1734*H1734</f>
        <v>0</v>
      </c>
      <c r="S1734" s="193">
        <v>0</v>
      </c>
      <c r="T1734" s="194">
        <f>S1734*H1734</f>
        <v>0</v>
      </c>
      <c r="AR1734" s="25" t="s">
        <v>259</v>
      </c>
      <c r="AT1734" s="25" t="s">
        <v>154</v>
      </c>
      <c r="AU1734" s="25" t="s">
        <v>89</v>
      </c>
      <c r="AY1734" s="25" t="s">
        <v>152</v>
      </c>
      <c r="BE1734" s="195">
        <f>IF(N1734="základní",J1734,0)</f>
        <v>0</v>
      </c>
      <c r="BF1734" s="195">
        <f>IF(N1734="snížená",J1734,0)</f>
        <v>0</v>
      </c>
      <c r="BG1734" s="195">
        <f>IF(N1734="zákl. přenesená",J1734,0)</f>
        <v>0</v>
      </c>
      <c r="BH1734" s="195">
        <f>IF(N1734="sníž. přenesená",J1734,0)</f>
        <v>0</v>
      </c>
      <c r="BI1734" s="195">
        <f>IF(N1734="nulová",J1734,0)</f>
        <v>0</v>
      </c>
      <c r="BJ1734" s="25" t="s">
        <v>45</v>
      </c>
      <c r="BK1734" s="195">
        <f>ROUND(I1734*H1734,2)</f>
        <v>0</v>
      </c>
      <c r="BL1734" s="25" t="s">
        <v>259</v>
      </c>
      <c r="BM1734" s="25" t="s">
        <v>2357</v>
      </c>
    </row>
    <row r="1735" spans="2:65" s="1" customFormat="1" ht="121.5">
      <c r="B1735" s="43"/>
      <c r="D1735" s="225" t="s">
        <v>161</v>
      </c>
      <c r="F1735" s="236" t="s">
        <v>684</v>
      </c>
      <c r="I1735" s="198"/>
      <c r="L1735" s="43"/>
      <c r="M1735" s="199"/>
      <c r="N1735" s="44"/>
      <c r="O1735" s="44"/>
      <c r="P1735" s="44"/>
      <c r="Q1735" s="44"/>
      <c r="R1735" s="44"/>
      <c r="S1735" s="44"/>
      <c r="T1735" s="72"/>
      <c r="AT1735" s="25" t="s">
        <v>161</v>
      </c>
      <c r="AU1735" s="25" t="s">
        <v>89</v>
      </c>
    </row>
    <row r="1736" spans="2:65" s="1" customFormat="1" ht="44.25" customHeight="1">
      <c r="B1736" s="183"/>
      <c r="C1736" s="184" t="s">
        <v>2358</v>
      </c>
      <c r="D1736" s="184" t="s">
        <v>154</v>
      </c>
      <c r="E1736" s="185" t="s">
        <v>2359</v>
      </c>
      <c r="F1736" s="186" t="s">
        <v>2360</v>
      </c>
      <c r="G1736" s="187" t="s">
        <v>193</v>
      </c>
      <c r="H1736" s="188">
        <v>35.853000000000002</v>
      </c>
      <c r="I1736" s="189"/>
      <c r="J1736" s="190">
        <f>ROUND(I1736*H1736,2)</f>
        <v>0</v>
      </c>
      <c r="K1736" s="186" t="s">
        <v>158</v>
      </c>
      <c r="L1736" s="43"/>
      <c r="M1736" s="191" t="s">
        <v>5</v>
      </c>
      <c r="N1736" s="192" t="s">
        <v>53</v>
      </c>
      <c r="O1736" s="44"/>
      <c r="P1736" s="193">
        <f>O1736*H1736</f>
        <v>0</v>
      </c>
      <c r="Q1736" s="193">
        <v>0</v>
      </c>
      <c r="R1736" s="193">
        <f>Q1736*H1736</f>
        <v>0</v>
      </c>
      <c r="S1736" s="193">
        <v>0</v>
      </c>
      <c r="T1736" s="194">
        <f>S1736*H1736</f>
        <v>0</v>
      </c>
      <c r="AR1736" s="25" t="s">
        <v>259</v>
      </c>
      <c r="AT1736" s="25" t="s">
        <v>154</v>
      </c>
      <c r="AU1736" s="25" t="s">
        <v>89</v>
      </c>
      <c r="AY1736" s="25" t="s">
        <v>152</v>
      </c>
      <c r="BE1736" s="195">
        <f>IF(N1736="základní",J1736,0)</f>
        <v>0</v>
      </c>
      <c r="BF1736" s="195">
        <f>IF(N1736="snížená",J1736,0)</f>
        <v>0</v>
      </c>
      <c r="BG1736" s="195">
        <f>IF(N1736="zákl. přenesená",J1736,0)</f>
        <v>0</v>
      </c>
      <c r="BH1736" s="195">
        <f>IF(N1736="sníž. přenesená",J1736,0)</f>
        <v>0</v>
      </c>
      <c r="BI1736" s="195">
        <f>IF(N1736="nulová",J1736,0)</f>
        <v>0</v>
      </c>
      <c r="BJ1736" s="25" t="s">
        <v>45</v>
      </c>
      <c r="BK1736" s="195">
        <f>ROUND(I1736*H1736,2)</f>
        <v>0</v>
      </c>
      <c r="BL1736" s="25" t="s">
        <v>259</v>
      </c>
      <c r="BM1736" s="25" t="s">
        <v>2361</v>
      </c>
    </row>
    <row r="1737" spans="2:65" s="1" customFormat="1" ht="121.5">
      <c r="B1737" s="43"/>
      <c r="D1737" s="196" t="s">
        <v>161</v>
      </c>
      <c r="F1737" s="197" t="s">
        <v>684</v>
      </c>
      <c r="I1737" s="198"/>
      <c r="L1737" s="43"/>
      <c r="M1737" s="258"/>
      <c r="N1737" s="255"/>
      <c r="O1737" s="255"/>
      <c r="P1737" s="255"/>
      <c r="Q1737" s="255"/>
      <c r="R1737" s="255"/>
      <c r="S1737" s="255"/>
      <c r="T1737" s="259"/>
      <c r="AT1737" s="25" t="s">
        <v>161</v>
      </c>
      <c r="AU1737" s="25" t="s">
        <v>89</v>
      </c>
    </row>
    <row r="1738" spans="2:65" s="1" customFormat="1" ht="6.95" customHeight="1">
      <c r="B1738" s="58"/>
      <c r="C1738" s="59"/>
      <c r="D1738" s="59"/>
      <c r="E1738" s="59"/>
      <c r="F1738" s="59"/>
      <c r="G1738" s="59"/>
      <c r="H1738" s="59"/>
      <c r="I1738" s="136"/>
      <c r="J1738" s="59"/>
      <c r="K1738" s="59"/>
      <c r="L1738" s="43"/>
    </row>
  </sheetData>
  <autoFilter ref="C95:K1737"/>
  <mergeCells count="12">
    <mergeCell ref="E86:H86"/>
    <mergeCell ref="E88:H88"/>
    <mergeCell ref="E7:H7"/>
    <mergeCell ref="E9:H9"/>
    <mergeCell ref="E11:H11"/>
    <mergeCell ref="E26:H26"/>
    <mergeCell ref="E47:H47"/>
    <mergeCell ref="G1:H1"/>
    <mergeCell ref="L2:V2"/>
    <mergeCell ref="E49:H49"/>
    <mergeCell ref="E51:H51"/>
    <mergeCell ref="E84:H84"/>
  </mergeCells>
  <hyperlinks>
    <hyperlink ref="F1:G1" location="C2" display="1) Krycí list soupisu"/>
    <hyperlink ref="G1:H1" location="C58" display="2) Rekapitulace"/>
    <hyperlink ref="J1" location="C9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sheetPr>
    <pageSetUpPr fitToPage="1"/>
  </sheetPr>
  <dimension ref="A1:BR2477"/>
  <sheetViews>
    <sheetView showGridLines="0" tabSelected="1" workbookViewId="0">
      <pane ySplit="1" topLeftCell="A244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09"/>
      <c r="C1" s="109"/>
      <c r="D1" s="110" t="s">
        <v>1</v>
      </c>
      <c r="E1" s="109"/>
      <c r="F1" s="111" t="s">
        <v>107</v>
      </c>
      <c r="G1" s="382" t="s">
        <v>108</v>
      </c>
      <c r="H1" s="382"/>
      <c r="I1" s="112"/>
      <c r="J1" s="111" t="s">
        <v>109</v>
      </c>
      <c r="K1" s="110" t="s">
        <v>110</v>
      </c>
      <c r="L1" s="111" t="s">
        <v>111</v>
      </c>
      <c r="M1" s="111"/>
      <c r="N1" s="111"/>
      <c r="O1" s="111"/>
      <c r="P1" s="111"/>
      <c r="Q1" s="111"/>
      <c r="R1" s="111"/>
      <c r="S1" s="111"/>
      <c r="T1" s="111"/>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43" t="s">
        <v>8</v>
      </c>
      <c r="M2" s="344"/>
      <c r="N2" s="344"/>
      <c r="O2" s="344"/>
      <c r="P2" s="344"/>
      <c r="Q2" s="344"/>
      <c r="R2" s="344"/>
      <c r="S2" s="344"/>
      <c r="T2" s="344"/>
      <c r="U2" s="344"/>
      <c r="V2" s="344"/>
      <c r="AT2" s="25" t="s">
        <v>103</v>
      </c>
      <c r="AZ2" s="260" t="s">
        <v>2362</v>
      </c>
      <c r="BA2" s="260" t="s">
        <v>2363</v>
      </c>
      <c r="BB2" s="260" t="s">
        <v>247</v>
      </c>
      <c r="BC2" s="260" t="s">
        <v>82</v>
      </c>
      <c r="BD2" s="260" t="s">
        <v>169</v>
      </c>
    </row>
    <row r="3" spans="1:70" ht="6.95" customHeight="1">
      <c r="B3" s="26"/>
      <c r="C3" s="27"/>
      <c r="D3" s="27"/>
      <c r="E3" s="27"/>
      <c r="F3" s="27"/>
      <c r="G3" s="27"/>
      <c r="H3" s="27"/>
      <c r="I3" s="113"/>
      <c r="J3" s="27"/>
      <c r="K3" s="28"/>
      <c r="AT3" s="25" t="s">
        <v>89</v>
      </c>
    </row>
    <row r="4" spans="1:70" ht="36.950000000000003" customHeight="1">
      <c r="B4" s="29"/>
      <c r="C4" s="30"/>
      <c r="D4" s="31" t="s">
        <v>112</v>
      </c>
      <c r="E4" s="30"/>
      <c r="F4" s="30"/>
      <c r="G4" s="30"/>
      <c r="H4" s="30"/>
      <c r="I4" s="114"/>
      <c r="J4" s="30"/>
      <c r="K4" s="32"/>
      <c r="M4" s="33" t="s">
        <v>13</v>
      </c>
      <c r="AT4" s="25" t="s">
        <v>6</v>
      </c>
    </row>
    <row r="5" spans="1:70" ht="6.95" customHeight="1">
      <c r="B5" s="29"/>
      <c r="C5" s="30"/>
      <c r="D5" s="30"/>
      <c r="E5" s="30"/>
      <c r="F5" s="30"/>
      <c r="G5" s="30"/>
      <c r="H5" s="30"/>
      <c r="I5" s="114"/>
      <c r="J5" s="30"/>
      <c r="K5" s="32"/>
    </row>
    <row r="6" spans="1:70" ht="15">
      <c r="B6" s="29"/>
      <c r="C6" s="30"/>
      <c r="D6" s="38" t="s">
        <v>19</v>
      </c>
      <c r="E6" s="30"/>
      <c r="F6" s="30"/>
      <c r="G6" s="30"/>
      <c r="H6" s="30"/>
      <c r="I6" s="114"/>
      <c r="J6" s="30"/>
      <c r="K6" s="32"/>
    </row>
    <row r="7" spans="1:70" ht="22.5" customHeight="1">
      <c r="B7" s="29"/>
      <c r="C7" s="30"/>
      <c r="D7" s="30"/>
      <c r="E7" s="383" t="str">
        <f>'Rekapitulace stavby'!K6</f>
        <v>AQUACENTRUM TEPLICE - DĚTSKÝ SVĚT</v>
      </c>
      <c r="F7" s="389"/>
      <c r="G7" s="389"/>
      <c r="H7" s="389"/>
      <c r="I7" s="114"/>
      <c r="J7" s="30"/>
      <c r="K7" s="32"/>
    </row>
    <row r="8" spans="1:70" ht="15">
      <c r="B8" s="29"/>
      <c r="C8" s="30"/>
      <c r="D8" s="38" t="s">
        <v>113</v>
      </c>
      <c r="E8" s="30"/>
      <c r="F8" s="30"/>
      <c r="G8" s="30"/>
      <c r="H8" s="30"/>
      <c r="I8" s="114"/>
      <c r="J8" s="30"/>
      <c r="K8" s="32"/>
    </row>
    <row r="9" spans="1:70" s="1" customFormat="1" ht="22.5" customHeight="1">
      <c r="B9" s="43"/>
      <c r="C9" s="44"/>
      <c r="D9" s="44"/>
      <c r="E9" s="383" t="s">
        <v>114</v>
      </c>
      <c r="F9" s="384"/>
      <c r="G9" s="384"/>
      <c r="H9" s="384"/>
      <c r="I9" s="115"/>
      <c r="J9" s="44"/>
      <c r="K9" s="47"/>
    </row>
    <row r="10" spans="1:70" s="1" customFormat="1" ht="15">
      <c r="B10" s="43"/>
      <c r="C10" s="44"/>
      <c r="D10" s="38" t="s">
        <v>115</v>
      </c>
      <c r="E10" s="44"/>
      <c r="F10" s="44"/>
      <c r="G10" s="44"/>
      <c r="H10" s="44"/>
      <c r="I10" s="115"/>
      <c r="J10" s="44"/>
      <c r="K10" s="47"/>
    </row>
    <row r="11" spans="1:70" s="1" customFormat="1" ht="36.950000000000003" customHeight="1">
      <c r="B11" s="43"/>
      <c r="C11" s="44"/>
      <c r="D11" s="44"/>
      <c r="E11" s="385" t="s">
        <v>2364</v>
      </c>
      <c r="F11" s="384"/>
      <c r="G11" s="384"/>
      <c r="H11" s="384"/>
      <c r="I11" s="115"/>
      <c r="J11" s="44"/>
      <c r="K11" s="47"/>
    </row>
    <row r="12" spans="1:70" s="1" customFormat="1">
      <c r="B12" s="43"/>
      <c r="C12" s="44"/>
      <c r="D12" s="44"/>
      <c r="E12" s="44"/>
      <c r="F12" s="44"/>
      <c r="G12" s="44"/>
      <c r="H12" s="44"/>
      <c r="I12" s="115"/>
      <c r="J12" s="44"/>
      <c r="K12" s="47"/>
    </row>
    <row r="13" spans="1:70" s="1" customFormat="1" ht="14.45" customHeight="1">
      <c r="B13" s="43"/>
      <c r="C13" s="44"/>
      <c r="D13" s="38" t="s">
        <v>21</v>
      </c>
      <c r="E13" s="44"/>
      <c r="F13" s="36" t="s">
        <v>22</v>
      </c>
      <c r="G13" s="44"/>
      <c r="H13" s="44"/>
      <c r="I13" s="116" t="s">
        <v>23</v>
      </c>
      <c r="J13" s="36" t="s">
        <v>5</v>
      </c>
      <c r="K13" s="47"/>
    </row>
    <row r="14" spans="1:70" s="1" customFormat="1" ht="14.45" customHeight="1">
      <c r="B14" s="43"/>
      <c r="C14" s="44"/>
      <c r="D14" s="38" t="s">
        <v>25</v>
      </c>
      <c r="E14" s="44"/>
      <c r="F14" s="36" t="s">
        <v>26</v>
      </c>
      <c r="G14" s="44"/>
      <c r="H14" s="44"/>
      <c r="I14" s="116" t="s">
        <v>27</v>
      </c>
      <c r="J14" s="117" t="str">
        <f>'Rekapitulace stavby'!AN8</f>
        <v>10.11.2016</v>
      </c>
      <c r="K14" s="47"/>
    </row>
    <row r="15" spans="1:70" s="1" customFormat="1" ht="10.9" customHeight="1">
      <c r="B15" s="43"/>
      <c r="C15" s="44"/>
      <c r="D15" s="44"/>
      <c r="E15" s="44"/>
      <c r="F15" s="44"/>
      <c r="G15" s="44"/>
      <c r="H15" s="44"/>
      <c r="I15" s="115"/>
      <c r="J15" s="44"/>
      <c r="K15" s="47"/>
    </row>
    <row r="16" spans="1:70" s="1" customFormat="1" ht="14.45" customHeight="1">
      <c r="B16" s="43"/>
      <c r="C16" s="44"/>
      <c r="D16" s="38" t="s">
        <v>33</v>
      </c>
      <c r="E16" s="44"/>
      <c r="F16" s="44"/>
      <c r="G16" s="44"/>
      <c r="H16" s="44"/>
      <c r="I16" s="116" t="s">
        <v>34</v>
      </c>
      <c r="J16" s="36" t="s">
        <v>5</v>
      </c>
      <c r="K16" s="47"/>
    </row>
    <row r="17" spans="2:11" s="1" customFormat="1" ht="18" customHeight="1">
      <c r="B17" s="43"/>
      <c r="C17" s="44"/>
      <c r="D17" s="44"/>
      <c r="E17" s="36" t="s">
        <v>36</v>
      </c>
      <c r="F17" s="44"/>
      <c r="G17" s="44"/>
      <c r="H17" s="44"/>
      <c r="I17" s="116" t="s">
        <v>37</v>
      </c>
      <c r="J17" s="36" t="s">
        <v>5</v>
      </c>
      <c r="K17" s="47"/>
    </row>
    <row r="18" spans="2:11" s="1" customFormat="1" ht="6.95" customHeight="1">
      <c r="B18" s="43"/>
      <c r="C18" s="44"/>
      <c r="D18" s="44"/>
      <c r="E18" s="44"/>
      <c r="F18" s="44"/>
      <c r="G18" s="44"/>
      <c r="H18" s="44"/>
      <c r="I18" s="115"/>
      <c r="J18" s="44"/>
      <c r="K18" s="47"/>
    </row>
    <row r="19" spans="2:11" s="1" customFormat="1" ht="14.45" customHeight="1">
      <c r="B19" s="43"/>
      <c r="C19" s="44"/>
      <c r="D19" s="38" t="s">
        <v>38</v>
      </c>
      <c r="E19" s="44"/>
      <c r="F19" s="44"/>
      <c r="G19" s="44"/>
      <c r="H19" s="44"/>
      <c r="I19" s="116" t="s">
        <v>34</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16" t="s">
        <v>37</v>
      </c>
      <c r="J20" s="36" t="str">
        <f>IF('Rekapitulace stavby'!AN14="Vyplň údaj","",IF('Rekapitulace stavby'!AN14="","",'Rekapitulace stavby'!AN14))</f>
        <v/>
      </c>
      <c r="K20" s="47"/>
    </row>
    <row r="21" spans="2:11" s="1" customFormat="1" ht="6.95" customHeight="1">
      <c r="B21" s="43"/>
      <c r="C21" s="44"/>
      <c r="D21" s="44"/>
      <c r="E21" s="44"/>
      <c r="F21" s="44"/>
      <c r="G21" s="44"/>
      <c r="H21" s="44"/>
      <c r="I21" s="115"/>
      <c r="J21" s="44"/>
      <c r="K21" s="47"/>
    </row>
    <row r="22" spans="2:11" s="1" customFormat="1" ht="14.45" customHeight="1">
      <c r="B22" s="43"/>
      <c r="C22" s="44"/>
      <c r="D22" s="38" t="s">
        <v>40</v>
      </c>
      <c r="E22" s="44"/>
      <c r="F22" s="44"/>
      <c r="G22" s="44"/>
      <c r="H22" s="44"/>
      <c r="I22" s="116" t="s">
        <v>34</v>
      </c>
      <c r="J22" s="36" t="s">
        <v>41</v>
      </c>
      <c r="K22" s="47"/>
    </row>
    <row r="23" spans="2:11" s="1" customFormat="1" ht="18" customHeight="1">
      <c r="B23" s="43"/>
      <c r="C23" s="44"/>
      <c r="D23" s="44"/>
      <c r="E23" s="36" t="s">
        <v>43</v>
      </c>
      <c r="F23" s="44"/>
      <c r="G23" s="44"/>
      <c r="H23" s="44"/>
      <c r="I23" s="116" t="s">
        <v>37</v>
      </c>
      <c r="J23" s="36" t="s">
        <v>44</v>
      </c>
      <c r="K23" s="47"/>
    </row>
    <row r="24" spans="2:11" s="1" customFormat="1" ht="6.95" customHeight="1">
      <c r="B24" s="43"/>
      <c r="C24" s="44"/>
      <c r="D24" s="44"/>
      <c r="E24" s="44"/>
      <c r="F24" s="44"/>
      <c r="G24" s="44"/>
      <c r="H24" s="44"/>
      <c r="I24" s="115"/>
      <c r="J24" s="44"/>
      <c r="K24" s="47"/>
    </row>
    <row r="25" spans="2:11" s="1" customFormat="1" ht="14.45" customHeight="1">
      <c r="B25" s="43"/>
      <c r="C25" s="44"/>
      <c r="D25" s="38" t="s">
        <v>46</v>
      </c>
      <c r="E25" s="44"/>
      <c r="F25" s="44"/>
      <c r="G25" s="44"/>
      <c r="H25" s="44"/>
      <c r="I25" s="115"/>
      <c r="J25" s="44"/>
      <c r="K25" s="47"/>
    </row>
    <row r="26" spans="2:11" s="7" customFormat="1" ht="22.5" customHeight="1">
      <c r="B26" s="118"/>
      <c r="C26" s="119"/>
      <c r="D26" s="119"/>
      <c r="E26" s="378" t="s">
        <v>5</v>
      </c>
      <c r="F26" s="378"/>
      <c r="G26" s="378"/>
      <c r="H26" s="378"/>
      <c r="I26" s="120"/>
      <c r="J26" s="119"/>
      <c r="K26" s="121"/>
    </row>
    <row r="27" spans="2:11" s="1" customFormat="1" ht="6.95" customHeight="1">
      <c r="B27" s="43"/>
      <c r="C27" s="44"/>
      <c r="D27" s="44"/>
      <c r="E27" s="44"/>
      <c r="F27" s="44"/>
      <c r="G27" s="44"/>
      <c r="H27" s="44"/>
      <c r="I27" s="115"/>
      <c r="J27" s="44"/>
      <c r="K27" s="47"/>
    </row>
    <row r="28" spans="2:11" s="1" customFormat="1" ht="6.95" customHeight="1">
      <c r="B28" s="43"/>
      <c r="C28" s="44"/>
      <c r="D28" s="70"/>
      <c r="E28" s="70"/>
      <c r="F28" s="70"/>
      <c r="G28" s="70"/>
      <c r="H28" s="70"/>
      <c r="I28" s="122"/>
      <c r="J28" s="70"/>
      <c r="K28" s="123"/>
    </row>
    <row r="29" spans="2:11" s="1" customFormat="1" ht="25.35" customHeight="1">
      <c r="B29" s="43"/>
      <c r="C29" s="44"/>
      <c r="D29" s="124" t="s">
        <v>48</v>
      </c>
      <c r="E29" s="44"/>
      <c r="F29" s="44"/>
      <c r="G29" s="44"/>
      <c r="H29" s="44"/>
      <c r="I29" s="115"/>
      <c r="J29" s="125">
        <f>ROUND(J116,0)</f>
        <v>0</v>
      </c>
      <c r="K29" s="47"/>
    </row>
    <row r="30" spans="2:11" s="1" customFormat="1" ht="6.95" customHeight="1">
      <c r="B30" s="43"/>
      <c r="C30" s="44"/>
      <c r="D30" s="70"/>
      <c r="E30" s="70"/>
      <c r="F30" s="70"/>
      <c r="G30" s="70"/>
      <c r="H30" s="70"/>
      <c r="I30" s="122"/>
      <c r="J30" s="70"/>
      <c r="K30" s="123"/>
    </row>
    <row r="31" spans="2:11" s="1" customFormat="1" ht="14.45" customHeight="1">
      <c r="B31" s="43"/>
      <c r="C31" s="44"/>
      <c r="D31" s="44"/>
      <c r="E31" s="44"/>
      <c r="F31" s="48" t="s">
        <v>50</v>
      </c>
      <c r="G31" s="44"/>
      <c r="H31" s="44"/>
      <c r="I31" s="126" t="s">
        <v>49</v>
      </c>
      <c r="J31" s="48" t="s">
        <v>51</v>
      </c>
      <c r="K31" s="47"/>
    </row>
    <row r="32" spans="2:11" s="1" customFormat="1" ht="14.45" customHeight="1">
      <c r="B32" s="43"/>
      <c r="C32" s="44"/>
      <c r="D32" s="51" t="s">
        <v>52</v>
      </c>
      <c r="E32" s="51" t="s">
        <v>53</v>
      </c>
      <c r="F32" s="127">
        <f>ROUND(SUM(BE116:BE2476), 0)</f>
        <v>0</v>
      </c>
      <c r="G32" s="44"/>
      <c r="H32" s="44"/>
      <c r="I32" s="128">
        <v>0.21</v>
      </c>
      <c r="J32" s="127">
        <f>ROUND(ROUND((SUM(BE116:BE2476)), 0)*I32, 1)</f>
        <v>0</v>
      </c>
      <c r="K32" s="47"/>
    </row>
    <row r="33" spans="2:11" s="1" customFormat="1" ht="14.45" customHeight="1">
      <c r="B33" s="43"/>
      <c r="C33" s="44"/>
      <c r="D33" s="44"/>
      <c r="E33" s="51" t="s">
        <v>54</v>
      </c>
      <c r="F33" s="127">
        <f>ROUND(SUM(BF116:BF2476), 0)</f>
        <v>0</v>
      </c>
      <c r="G33" s="44"/>
      <c r="H33" s="44"/>
      <c r="I33" s="128">
        <v>0.15</v>
      </c>
      <c r="J33" s="127">
        <f>ROUND(ROUND((SUM(BF116:BF2476)), 0)*I33, 1)</f>
        <v>0</v>
      </c>
      <c r="K33" s="47"/>
    </row>
    <row r="34" spans="2:11" s="1" customFormat="1" ht="14.45" hidden="1" customHeight="1">
      <c r="B34" s="43"/>
      <c r="C34" s="44"/>
      <c r="D34" s="44"/>
      <c r="E34" s="51" t="s">
        <v>55</v>
      </c>
      <c r="F34" s="127">
        <f>ROUND(SUM(BG116:BG2476), 0)</f>
        <v>0</v>
      </c>
      <c r="G34" s="44"/>
      <c r="H34" s="44"/>
      <c r="I34" s="128">
        <v>0.21</v>
      </c>
      <c r="J34" s="127">
        <v>0</v>
      </c>
      <c r="K34" s="47"/>
    </row>
    <row r="35" spans="2:11" s="1" customFormat="1" ht="14.45" hidden="1" customHeight="1">
      <c r="B35" s="43"/>
      <c r="C35" s="44"/>
      <c r="D35" s="44"/>
      <c r="E35" s="51" t="s">
        <v>56</v>
      </c>
      <c r="F35" s="127">
        <f>ROUND(SUM(BH116:BH2476), 0)</f>
        <v>0</v>
      </c>
      <c r="G35" s="44"/>
      <c r="H35" s="44"/>
      <c r="I35" s="128">
        <v>0.15</v>
      </c>
      <c r="J35" s="127">
        <v>0</v>
      </c>
      <c r="K35" s="47"/>
    </row>
    <row r="36" spans="2:11" s="1" customFormat="1" ht="14.45" hidden="1" customHeight="1">
      <c r="B36" s="43"/>
      <c r="C36" s="44"/>
      <c r="D36" s="44"/>
      <c r="E36" s="51" t="s">
        <v>57</v>
      </c>
      <c r="F36" s="127">
        <f>ROUND(SUM(BI116:BI2476), 0)</f>
        <v>0</v>
      </c>
      <c r="G36" s="44"/>
      <c r="H36" s="44"/>
      <c r="I36" s="128">
        <v>0</v>
      </c>
      <c r="J36" s="127">
        <v>0</v>
      </c>
      <c r="K36" s="47"/>
    </row>
    <row r="37" spans="2:11" s="1" customFormat="1" ht="6.95" customHeight="1">
      <c r="B37" s="43"/>
      <c r="C37" s="44"/>
      <c r="D37" s="44"/>
      <c r="E37" s="44"/>
      <c r="F37" s="44"/>
      <c r="G37" s="44"/>
      <c r="H37" s="44"/>
      <c r="I37" s="115"/>
      <c r="J37" s="44"/>
      <c r="K37" s="47"/>
    </row>
    <row r="38" spans="2:11" s="1" customFormat="1" ht="25.35" customHeight="1">
      <c r="B38" s="43"/>
      <c r="C38" s="129"/>
      <c r="D38" s="130" t="s">
        <v>58</v>
      </c>
      <c r="E38" s="73"/>
      <c r="F38" s="73"/>
      <c r="G38" s="131" t="s">
        <v>59</v>
      </c>
      <c r="H38" s="132" t="s">
        <v>60</v>
      </c>
      <c r="I38" s="133"/>
      <c r="J38" s="134">
        <f>SUM(J29:J36)</f>
        <v>0</v>
      </c>
      <c r="K38" s="135"/>
    </row>
    <row r="39" spans="2:11" s="1" customFormat="1" ht="14.45" customHeight="1">
      <c r="B39" s="58"/>
      <c r="C39" s="59"/>
      <c r="D39" s="59"/>
      <c r="E39" s="59"/>
      <c r="F39" s="59"/>
      <c r="G39" s="59"/>
      <c r="H39" s="59"/>
      <c r="I39" s="136"/>
      <c r="J39" s="59"/>
      <c r="K39" s="60"/>
    </row>
    <row r="43" spans="2:11" s="1" customFormat="1" ht="6.95" customHeight="1">
      <c r="B43" s="61"/>
      <c r="C43" s="62"/>
      <c r="D43" s="62"/>
      <c r="E43" s="62"/>
      <c r="F43" s="62"/>
      <c r="G43" s="62"/>
      <c r="H43" s="62"/>
      <c r="I43" s="137"/>
      <c r="J43" s="62"/>
      <c r="K43" s="138"/>
    </row>
    <row r="44" spans="2:11" s="1" customFormat="1" ht="36.950000000000003" customHeight="1">
      <c r="B44" s="43"/>
      <c r="C44" s="31" t="s">
        <v>117</v>
      </c>
      <c r="D44" s="44"/>
      <c r="E44" s="44"/>
      <c r="F44" s="44"/>
      <c r="G44" s="44"/>
      <c r="H44" s="44"/>
      <c r="I44" s="115"/>
      <c r="J44" s="44"/>
      <c r="K44" s="47"/>
    </row>
    <row r="45" spans="2:11" s="1" customFormat="1" ht="6.95" customHeight="1">
      <c r="B45" s="43"/>
      <c r="C45" s="44"/>
      <c r="D45" s="44"/>
      <c r="E45" s="44"/>
      <c r="F45" s="44"/>
      <c r="G45" s="44"/>
      <c r="H45" s="44"/>
      <c r="I45" s="115"/>
      <c r="J45" s="44"/>
      <c r="K45" s="47"/>
    </row>
    <row r="46" spans="2:11" s="1" customFormat="1" ht="14.45" customHeight="1">
      <c r="B46" s="43"/>
      <c r="C46" s="38" t="s">
        <v>19</v>
      </c>
      <c r="D46" s="44"/>
      <c r="E46" s="44"/>
      <c r="F46" s="44"/>
      <c r="G46" s="44"/>
      <c r="H46" s="44"/>
      <c r="I46" s="115"/>
      <c r="J46" s="44"/>
      <c r="K46" s="47"/>
    </row>
    <row r="47" spans="2:11" s="1" customFormat="1" ht="22.5" customHeight="1">
      <c r="B47" s="43"/>
      <c r="C47" s="44"/>
      <c r="D47" s="44"/>
      <c r="E47" s="383" t="str">
        <f>E7</f>
        <v>AQUACENTRUM TEPLICE - DĚTSKÝ SVĚT</v>
      </c>
      <c r="F47" s="389"/>
      <c r="G47" s="389"/>
      <c r="H47" s="389"/>
      <c r="I47" s="115"/>
      <c r="J47" s="44"/>
      <c r="K47" s="47"/>
    </row>
    <row r="48" spans="2:11" ht="15">
      <c r="B48" s="29"/>
      <c r="C48" s="38" t="s">
        <v>113</v>
      </c>
      <c r="D48" s="30"/>
      <c r="E48" s="30"/>
      <c r="F48" s="30"/>
      <c r="G48" s="30"/>
      <c r="H48" s="30"/>
      <c r="I48" s="114"/>
      <c r="J48" s="30"/>
      <c r="K48" s="32"/>
    </row>
    <row r="49" spans="2:47" s="1" customFormat="1" ht="22.5" customHeight="1">
      <c r="B49" s="43"/>
      <c r="C49" s="44"/>
      <c r="D49" s="44"/>
      <c r="E49" s="383" t="s">
        <v>114</v>
      </c>
      <c r="F49" s="384"/>
      <c r="G49" s="384"/>
      <c r="H49" s="384"/>
      <c r="I49" s="115"/>
      <c r="J49" s="44"/>
      <c r="K49" s="47"/>
    </row>
    <row r="50" spans="2:47" s="1" customFormat="1" ht="14.45" customHeight="1">
      <c r="B50" s="43"/>
      <c r="C50" s="38" t="s">
        <v>115</v>
      </c>
      <c r="D50" s="44"/>
      <c r="E50" s="44"/>
      <c r="F50" s="44"/>
      <c r="G50" s="44"/>
      <c r="H50" s="44"/>
      <c r="I50" s="115"/>
      <c r="J50" s="44"/>
      <c r="K50" s="47"/>
    </row>
    <row r="51" spans="2:47" s="1" customFormat="1" ht="23.25" customHeight="1">
      <c r="B51" s="43"/>
      <c r="C51" s="44"/>
      <c r="D51" s="44"/>
      <c r="E51" s="385" t="str">
        <f>E11</f>
        <v>04 - SO 100.04 - Přístavba a nástavba</v>
      </c>
      <c r="F51" s="384"/>
      <c r="G51" s="384"/>
      <c r="H51" s="384"/>
      <c r="I51" s="115"/>
      <c r="J51" s="44"/>
      <c r="K51" s="47"/>
    </row>
    <row r="52" spans="2:47" s="1" customFormat="1" ht="6.95" customHeight="1">
      <c r="B52" s="43"/>
      <c r="C52" s="44"/>
      <c r="D52" s="44"/>
      <c r="E52" s="44"/>
      <c r="F52" s="44"/>
      <c r="G52" s="44"/>
      <c r="H52" s="44"/>
      <c r="I52" s="115"/>
      <c r="J52" s="44"/>
      <c r="K52" s="47"/>
    </row>
    <row r="53" spans="2:47" s="1" customFormat="1" ht="18" customHeight="1">
      <c r="B53" s="43"/>
      <c r="C53" s="38" t="s">
        <v>25</v>
      </c>
      <c r="D53" s="44"/>
      <c r="E53" s="44"/>
      <c r="F53" s="36" t="str">
        <f>F14</f>
        <v>Teplice</v>
      </c>
      <c r="G53" s="44"/>
      <c r="H53" s="44"/>
      <c r="I53" s="116" t="s">
        <v>27</v>
      </c>
      <c r="J53" s="117" t="str">
        <f>IF(J14="","",J14)</f>
        <v>10.11.2016</v>
      </c>
      <c r="K53" s="47"/>
    </row>
    <row r="54" spans="2:47" s="1" customFormat="1" ht="6.95" customHeight="1">
      <c r="B54" s="43"/>
      <c r="C54" s="44"/>
      <c r="D54" s="44"/>
      <c r="E54" s="44"/>
      <c r="F54" s="44"/>
      <c r="G54" s="44"/>
      <c r="H54" s="44"/>
      <c r="I54" s="115"/>
      <c r="J54" s="44"/>
      <c r="K54" s="47"/>
    </row>
    <row r="55" spans="2:47" s="1" customFormat="1" ht="15">
      <c r="B55" s="43"/>
      <c r="C55" s="38" t="s">
        <v>33</v>
      </c>
      <c r="D55" s="44"/>
      <c r="E55" s="44"/>
      <c r="F55" s="36" t="str">
        <f>E17</f>
        <v>AQUACENTRUM TEPLICE</v>
      </c>
      <c r="G55" s="44"/>
      <c r="H55" s="44"/>
      <c r="I55" s="116" t="s">
        <v>40</v>
      </c>
      <c r="J55" s="36" t="str">
        <f>E23</f>
        <v>PROJEKTY CZ, s.r.o.</v>
      </c>
      <c r="K55" s="47"/>
    </row>
    <row r="56" spans="2:47" s="1" customFormat="1" ht="14.45" customHeight="1">
      <c r="B56" s="43"/>
      <c r="C56" s="38" t="s">
        <v>38</v>
      </c>
      <c r="D56" s="44"/>
      <c r="E56" s="44"/>
      <c r="F56" s="36" t="str">
        <f>IF(E20="","",E20)</f>
        <v/>
      </c>
      <c r="G56" s="44"/>
      <c r="H56" s="44"/>
      <c r="I56" s="115"/>
      <c r="J56" s="44"/>
      <c r="K56" s="47"/>
    </row>
    <row r="57" spans="2:47" s="1" customFormat="1" ht="10.35" customHeight="1">
      <c r="B57" s="43"/>
      <c r="C57" s="44"/>
      <c r="D57" s="44"/>
      <c r="E57" s="44"/>
      <c r="F57" s="44"/>
      <c r="G57" s="44"/>
      <c r="H57" s="44"/>
      <c r="I57" s="115"/>
      <c r="J57" s="44"/>
      <c r="K57" s="47"/>
    </row>
    <row r="58" spans="2:47" s="1" customFormat="1" ht="29.25" customHeight="1">
      <c r="B58" s="43"/>
      <c r="C58" s="139" t="s">
        <v>118</v>
      </c>
      <c r="D58" s="129"/>
      <c r="E58" s="129"/>
      <c r="F58" s="129"/>
      <c r="G58" s="129"/>
      <c r="H58" s="129"/>
      <c r="I58" s="140"/>
      <c r="J58" s="141" t="s">
        <v>119</v>
      </c>
      <c r="K58" s="142"/>
    </row>
    <row r="59" spans="2:47" s="1" customFormat="1" ht="10.35" customHeight="1">
      <c r="B59" s="43"/>
      <c r="C59" s="44"/>
      <c r="D59" s="44"/>
      <c r="E59" s="44"/>
      <c r="F59" s="44"/>
      <c r="G59" s="44"/>
      <c r="H59" s="44"/>
      <c r="I59" s="115"/>
      <c r="J59" s="44"/>
      <c r="K59" s="47"/>
    </row>
    <row r="60" spans="2:47" s="1" customFormat="1" ht="29.25" customHeight="1">
      <c r="B60" s="43"/>
      <c r="C60" s="143" t="s">
        <v>120</v>
      </c>
      <c r="D60" s="44"/>
      <c r="E60" s="44"/>
      <c r="F60" s="44"/>
      <c r="G60" s="44"/>
      <c r="H60" s="44"/>
      <c r="I60" s="115"/>
      <c r="J60" s="125">
        <f>J116</f>
        <v>0</v>
      </c>
      <c r="K60" s="47"/>
      <c r="AU60" s="25" t="s">
        <v>121</v>
      </c>
    </row>
    <row r="61" spans="2:47" s="8" customFormat="1" ht="24.95" customHeight="1">
      <c r="B61" s="144"/>
      <c r="C61" s="145"/>
      <c r="D61" s="146" t="s">
        <v>122</v>
      </c>
      <c r="E61" s="147"/>
      <c r="F61" s="147"/>
      <c r="G61" s="147"/>
      <c r="H61" s="147"/>
      <c r="I61" s="148"/>
      <c r="J61" s="149">
        <f>J117</f>
        <v>0</v>
      </c>
      <c r="K61" s="150"/>
    </row>
    <row r="62" spans="2:47" s="9" customFormat="1" ht="19.899999999999999" customHeight="1">
      <c r="B62" s="151"/>
      <c r="C62" s="152"/>
      <c r="D62" s="153" t="s">
        <v>123</v>
      </c>
      <c r="E62" s="154"/>
      <c r="F62" s="154"/>
      <c r="G62" s="154"/>
      <c r="H62" s="154"/>
      <c r="I62" s="155"/>
      <c r="J62" s="156">
        <f>J118</f>
        <v>0</v>
      </c>
      <c r="K62" s="157"/>
    </row>
    <row r="63" spans="2:47" s="9" customFormat="1" ht="19.899999999999999" customHeight="1">
      <c r="B63" s="151"/>
      <c r="C63" s="152"/>
      <c r="D63" s="153" t="s">
        <v>124</v>
      </c>
      <c r="E63" s="154"/>
      <c r="F63" s="154"/>
      <c r="G63" s="154"/>
      <c r="H63" s="154"/>
      <c r="I63" s="155"/>
      <c r="J63" s="156">
        <f>J254</f>
        <v>0</v>
      </c>
      <c r="K63" s="157"/>
    </row>
    <row r="64" spans="2:47" s="9" customFormat="1" ht="19.899999999999999" customHeight="1">
      <c r="B64" s="151"/>
      <c r="C64" s="152"/>
      <c r="D64" s="153" t="s">
        <v>125</v>
      </c>
      <c r="E64" s="154"/>
      <c r="F64" s="154"/>
      <c r="G64" s="154"/>
      <c r="H64" s="154"/>
      <c r="I64" s="155"/>
      <c r="J64" s="156">
        <f>J391</f>
        <v>0</v>
      </c>
      <c r="K64" s="157"/>
    </row>
    <row r="65" spans="2:11" s="9" customFormat="1" ht="19.899999999999999" customHeight="1">
      <c r="B65" s="151"/>
      <c r="C65" s="152"/>
      <c r="D65" s="153" t="s">
        <v>850</v>
      </c>
      <c r="E65" s="154"/>
      <c r="F65" s="154"/>
      <c r="G65" s="154"/>
      <c r="H65" s="154"/>
      <c r="I65" s="155"/>
      <c r="J65" s="156">
        <f>J571</f>
        <v>0</v>
      </c>
      <c r="K65" s="157"/>
    </row>
    <row r="66" spans="2:11" s="9" customFormat="1" ht="19.899999999999999" customHeight="1">
      <c r="B66" s="151"/>
      <c r="C66" s="152"/>
      <c r="D66" s="153" t="s">
        <v>2365</v>
      </c>
      <c r="E66" s="154"/>
      <c r="F66" s="154"/>
      <c r="G66" s="154"/>
      <c r="H66" s="154"/>
      <c r="I66" s="155"/>
      <c r="J66" s="156">
        <f>J830</f>
        <v>0</v>
      </c>
      <c r="K66" s="157"/>
    </row>
    <row r="67" spans="2:11" s="9" customFormat="1" ht="19.899999999999999" customHeight="1">
      <c r="B67" s="151"/>
      <c r="C67" s="152"/>
      <c r="D67" s="153" t="s">
        <v>126</v>
      </c>
      <c r="E67" s="154"/>
      <c r="F67" s="154"/>
      <c r="G67" s="154"/>
      <c r="H67" s="154"/>
      <c r="I67" s="155"/>
      <c r="J67" s="156">
        <f>J895</f>
        <v>0</v>
      </c>
      <c r="K67" s="157"/>
    </row>
    <row r="68" spans="2:11" s="9" customFormat="1" ht="19.899999999999999" customHeight="1">
      <c r="B68" s="151"/>
      <c r="C68" s="152"/>
      <c r="D68" s="153" t="s">
        <v>127</v>
      </c>
      <c r="E68" s="154"/>
      <c r="F68" s="154"/>
      <c r="G68" s="154"/>
      <c r="H68" s="154"/>
      <c r="I68" s="155"/>
      <c r="J68" s="156">
        <f>J1004</f>
        <v>0</v>
      </c>
      <c r="K68" s="157"/>
    </row>
    <row r="69" spans="2:11" s="9" customFormat="1" ht="19.899999999999999" customHeight="1">
      <c r="B69" s="151"/>
      <c r="C69" s="152"/>
      <c r="D69" s="153" t="s">
        <v>129</v>
      </c>
      <c r="E69" s="154"/>
      <c r="F69" s="154"/>
      <c r="G69" s="154"/>
      <c r="H69" s="154"/>
      <c r="I69" s="155"/>
      <c r="J69" s="156">
        <f>J1129</f>
        <v>0</v>
      </c>
      <c r="K69" s="157"/>
    </row>
    <row r="70" spans="2:11" s="8" customFormat="1" ht="24.95" customHeight="1">
      <c r="B70" s="144"/>
      <c r="C70" s="145"/>
      <c r="D70" s="146" t="s">
        <v>130</v>
      </c>
      <c r="E70" s="147"/>
      <c r="F70" s="147"/>
      <c r="G70" s="147"/>
      <c r="H70" s="147"/>
      <c r="I70" s="148"/>
      <c r="J70" s="149">
        <f>J1132</f>
        <v>0</v>
      </c>
      <c r="K70" s="150"/>
    </row>
    <row r="71" spans="2:11" s="9" customFormat="1" ht="19.899999999999999" customHeight="1">
      <c r="B71" s="151"/>
      <c r="C71" s="152"/>
      <c r="D71" s="153" t="s">
        <v>131</v>
      </c>
      <c r="E71" s="154"/>
      <c r="F71" s="154"/>
      <c r="G71" s="154"/>
      <c r="H71" s="154"/>
      <c r="I71" s="155"/>
      <c r="J71" s="156">
        <f>J1133</f>
        <v>0</v>
      </c>
      <c r="K71" s="157"/>
    </row>
    <row r="72" spans="2:11" s="9" customFormat="1" ht="19.899999999999999" customHeight="1">
      <c r="B72" s="151"/>
      <c r="C72" s="152"/>
      <c r="D72" s="153" t="s">
        <v>2366</v>
      </c>
      <c r="E72" s="154"/>
      <c r="F72" s="154"/>
      <c r="G72" s="154"/>
      <c r="H72" s="154"/>
      <c r="I72" s="155"/>
      <c r="J72" s="156">
        <f>J1155</f>
        <v>0</v>
      </c>
      <c r="K72" s="157"/>
    </row>
    <row r="73" spans="2:11" s="9" customFormat="1" ht="19.899999999999999" customHeight="1">
      <c r="B73" s="151"/>
      <c r="C73" s="152"/>
      <c r="D73" s="153" t="s">
        <v>1549</v>
      </c>
      <c r="E73" s="154"/>
      <c r="F73" s="154"/>
      <c r="G73" s="154"/>
      <c r="H73" s="154"/>
      <c r="I73" s="155"/>
      <c r="J73" s="156">
        <f>J1208</f>
        <v>0</v>
      </c>
      <c r="K73" s="157"/>
    </row>
    <row r="74" spans="2:11" s="9" customFormat="1" ht="19.899999999999999" customHeight="1">
      <c r="B74" s="151"/>
      <c r="C74" s="152"/>
      <c r="D74" s="153" t="s">
        <v>2367</v>
      </c>
      <c r="E74" s="154"/>
      <c r="F74" s="154"/>
      <c r="G74" s="154"/>
      <c r="H74" s="154"/>
      <c r="I74" s="155"/>
      <c r="J74" s="156">
        <f>J1305</f>
        <v>0</v>
      </c>
      <c r="K74" s="157"/>
    </row>
    <row r="75" spans="2:11" s="9" customFormat="1" ht="19.899999999999999" customHeight="1">
      <c r="B75" s="151"/>
      <c r="C75" s="152"/>
      <c r="D75" s="153" t="s">
        <v>2368</v>
      </c>
      <c r="E75" s="154"/>
      <c r="F75" s="154"/>
      <c r="G75" s="154"/>
      <c r="H75" s="154"/>
      <c r="I75" s="155"/>
      <c r="J75" s="156">
        <f>J1320</f>
        <v>0</v>
      </c>
      <c r="K75" s="157"/>
    </row>
    <row r="76" spans="2:11" s="9" customFormat="1" ht="19.899999999999999" customHeight="1">
      <c r="B76" s="151"/>
      <c r="C76" s="152"/>
      <c r="D76" s="153" t="s">
        <v>2369</v>
      </c>
      <c r="E76" s="154"/>
      <c r="F76" s="154"/>
      <c r="G76" s="154"/>
      <c r="H76" s="154"/>
      <c r="I76" s="155"/>
      <c r="J76" s="156">
        <f>J1326</f>
        <v>0</v>
      </c>
      <c r="K76" s="157"/>
    </row>
    <row r="77" spans="2:11" s="9" customFormat="1" ht="19.899999999999999" customHeight="1">
      <c r="B77" s="151"/>
      <c r="C77" s="152"/>
      <c r="D77" s="153" t="s">
        <v>2370</v>
      </c>
      <c r="E77" s="154"/>
      <c r="F77" s="154"/>
      <c r="G77" s="154"/>
      <c r="H77" s="154"/>
      <c r="I77" s="155"/>
      <c r="J77" s="156">
        <f>J1330</f>
        <v>0</v>
      </c>
      <c r="K77" s="157"/>
    </row>
    <row r="78" spans="2:11" s="9" customFormat="1" ht="19.899999999999999" customHeight="1">
      <c r="B78" s="151"/>
      <c r="C78" s="152"/>
      <c r="D78" s="153" t="s">
        <v>2371</v>
      </c>
      <c r="E78" s="154"/>
      <c r="F78" s="154"/>
      <c r="G78" s="154"/>
      <c r="H78" s="154"/>
      <c r="I78" s="155"/>
      <c r="J78" s="156">
        <f>J1334</f>
        <v>0</v>
      </c>
      <c r="K78" s="157"/>
    </row>
    <row r="79" spans="2:11" s="9" customFormat="1" ht="19.899999999999999" customHeight="1">
      <c r="B79" s="151"/>
      <c r="C79" s="152"/>
      <c r="D79" s="153" t="s">
        <v>132</v>
      </c>
      <c r="E79" s="154"/>
      <c r="F79" s="154"/>
      <c r="G79" s="154"/>
      <c r="H79" s="154"/>
      <c r="I79" s="155"/>
      <c r="J79" s="156">
        <f>J1392</f>
        <v>0</v>
      </c>
      <c r="K79" s="157"/>
    </row>
    <row r="80" spans="2:11" s="9" customFormat="1" ht="19.899999999999999" customHeight="1">
      <c r="B80" s="151"/>
      <c r="C80" s="152"/>
      <c r="D80" s="153" t="s">
        <v>2372</v>
      </c>
      <c r="E80" s="154"/>
      <c r="F80" s="154"/>
      <c r="G80" s="154"/>
      <c r="H80" s="154"/>
      <c r="I80" s="155"/>
      <c r="J80" s="156">
        <f>J1848</f>
        <v>0</v>
      </c>
      <c r="K80" s="157"/>
    </row>
    <row r="81" spans="2:11" s="9" customFormat="1" ht="19.899999999999999" customHeight="1">
      <c r="B81" s="151"/>
      <c r="C81" s="152"/>
      <c r="D81" s="153" t="s">
        <v>2373</v>
      </c>
      <c r="E81" s="154"/>
      <c r="F81" s="154"/>
      <c r="G81" s="154"/>
      <c r="H81" s="154"/>
      <c r="I81" s="155"/>
      <c r="J81" s="156">
        <f>J1878</f>
        <v>0</v>
      </c>
      <c r="K81" s="157"/>
    </row>
    <row r="82" spans="2:11" s="9" customFormat="1" ht="19.899999999999999" customHeight="1">
      <c r="B82" s="151"/>
      <c r="C82" s="152"/>
      <c r="D82" s="153" t="s">
        <v>133</v>
      </c>
      <c r="E82" s="154"/>
      <c r="F82" s="154"/>
      <c r="G82" s="154"/>
      <c r="H82" s="154"/>
      <c r="I82" s="155"/>
      <c r="J82" s="156">
        <f>J1961</f>
        <v>0</v>
      </c>
      <c r="K82" s="157"/>
    </row>
    <row r="83" spans="2:11" s="9" customFormat="1" ht="19.899999999999999" customHeight="1">
      <c r="B83" s="151"/>
      <c r="C83" s="152"/>
      <c r="D83" s="153" t="s">
        <v>851</v>
      </c>
      <c r="E83" s="154"/>
      <c r="F83" s="154"/>
      <c r="G83" s="154"/>
      <c r="H83" s="154"/>
      <c r="I83" s="155"/>
      <c r="J83" s="156">
        <f>J2110</f>
        <v>0</v>
      </c>
      <c r="K83" s="157"/>
    </row>
    <row r="84" spans="2:11" s="9" customFormat="1" ht="19.899999999999999" customHeight="1">
      <c r="B84" s="151"/>
      <c r="C84" s="152"/>
      <c r="D84" s="153" t="s">
        <v>852</v>
      </c>
      <c r="E84" s="154"/>
      <c r="F84" s="154"/>
      <c r="G84" s="154"/>
      <c r="H84" s="154"/>
      <c r="I84" s="155"/>
      <c r="J84" s="156">
        <f>J2285</f>
        <v>0</v>
      </c>
      <c r="K84" s="157"/>
    </row>
    <row r="85" spans="2:11" s="9" customFormat="1" ht="19.899999999999999" customHeight="1">
      <c r="B85" s="151"/>
      <c r="C85" s="152"/>
      <c r="D85" s="153" t="s">
        <v>2374</v>
      </c>
      <c r="E85" s="154"/>
      <c r="F85" s="154"/>
      <c r="G85" s="154"/>
      <c r="H85" s="154"/>
      <c r="I85" s="155"/>
      <c r="J85" s="156">
        <f>J2312</f>
        <v>0</v>
      </c>
      <c r="K85" s="157"/>
    </row>
    <row r="86" spans="2:11" s="9" customFormat="1" ht="19.899999999999999" customHeight="1">
      <c r="B86" s="151"/>
      <c r="C86" s="152"/>
      <c r="D86" s="153" t="s">
        <v>1550</v>
      </c>
      <c r="E86" s="154"/>
      <c r="F86" s="154"/>
      <c r="G86" s="154"/>
      <c r="H86" s="154"/>
      <c r="I86" s="155"/>
      <c r="J86" s="156">
        <f>J2375</f>
        <v>0</v>
      </c>
      <c r="K86" s="157"/>
    </row>
    <row r="87" spans="2:11" s="9" customFormat="1" ht="19.899999999999999" customHeight="1">
      <c r="B87" s="151"/>
      <c r="C87" s="152"/>
      <c r="D87" s="153" t="s">
        <v>134</v>
      </c>
      <c r="E87" s="154"/>
      <c r="F87" s="154"/>
      <c r="G87" s="154"/>
      <c r="H87" s="154"/>
      <c r="I87" s="155"/>
      <c r="J87" s="156">
        <f>J2383</f>
        <v>0</v>
      </c>
      <c r="K87" s="157"/>
    </row>
    <row r="88" spans="2:11" s="9" customFormat="1" ht="19.899999999999999" customHeight="1">
      <c r="B88" s="151"/>
      <c r="C88" s="152"/>
      <c r="D88" s="153" t="s">
        <v>135</v>
      </c>
      <c r="E88" s="154"/>
      <c r="F88" s="154"/>
      <c r="G88" s="154"/>
      <c r="H88" s="154"/>
      <c r="I88" s="155"/>
      <c r="J88" s="156">
        <f>J2398</f>
        <v>0</v>
      </c>
      <c r="K88" s="157"/>
    </row>
    <row r="89" spans="2:11" s="9" customFormat="1" ht="19.899999999999999" customHeight="1">
      <c r="B89" s="151"/>
      <c r="C89" s="152"/>
      <c r="D89" s="153" t="s">
        <v>2375</v>
      </c>
      <c r="E89" s="154"/>
      <c r="F89" s="154"/>
      <c r="G89" s="154"/>
      <c r="H89" s="154"/>
      <c r="I89" s="155"/>
      <c r="J89" s="156">
        <f>J2400</f>
        <v>0</v>
      </c>
      <c r="K89" s="157"/>
    </row>
    <row r="90" spans="2:11" s="8" customFormat="1" ht="24.95" customHeight="1">
      <c r="B90" s="144"/>
      <c r="C90" s="145"/>
      <c r="D90" s="146" t="s">
        <v>853</v>
      </c>
      <c r="E90" s="147"/>
      <c r="F90" s="147"/>
      <c r="G90" s="147"/>
      <c r="H90" s="147"/>
      <c r="I90" s="148"/>
      <c r="J90" s="149">
        <f>J2439</f>
        <v>0</v>
      </c>
      <c r="K90" s="150"/>
    </row>
    <row r="91" spans="2:11" s="9" customFormat="1" ht="19.899999999999999" customHeight="1">
      <c r="B91" s="151"/>
      <c r="C91" s="152"/>
      <c r="D91" s="153" t="s">
        <v>2376</v>
      </c>
      <c r="E91" s="154"/>
      <c r="F91" s="154"/>
      <c r="G91" s="154"/>
      <c r="H91" s="154"/>
      <c r="I91" s="155"/>
      <c r="J91" s="156">
        <f>J2440</f>
        <v>0</v>
      </c>
      <c r="K91" s="157"/>
    </row>
    <row r="92" spans="2:11" s="9" customFormat="1" ht="19.899999999999999" customHeight="1">
      <c r="B92" s="151"/>
      <c r="C92" s="152"/>
      <c r="D92" s="153" t="s">
        <v>2377</v>
      </c>
      <c r="E92" s="154"/>
      <c r="F92" s="154"/>
      <c r="G92" s="154"/>
      <c r="H92" s="154"/>
      <c r="I92" s="155"/>
      <c r="J92" s="156">
        <f>J2445</f>
        <v>0</v>
      </c>
      <c r="K92" s="157"/>
    </row>
    <row r="93" spans="2:11" s="9" customFormat="1" ht="19.899999999999999" customHeight="1">
      <c r="B93" s="151"/>
      <c r="C93" s="152"/>
      <c r="D93" s="153" t="s">
        <v>2378</v>
      </c>
      <c r="E93" s="154"/>
      <c r="F93" s="154"/>
      <c r="G93" s="154"/>
      <c r="H93" s="154"/>
      <c r="I93" s="155"/>
      <c r="J93" s="156">
        <f>J2467</f>
        <v>0</v>
      </c>
      <c r="K93" s="157"/>
    </row>
    <row r="94" spans="2:11" s="9" customFormat="1" ht="19.899999999999999" customHeight="1">
      <c r="B94" s="151"/>
      <c r="C94" s="152"/>
      <c r="D94" s="153" t="s">
        <v>2379</v>
      </c>
      <c r="E94" s="154"/>
      <c r="F94" s="154"/>
      <c r="G94" s="154"/>
      <c r="H94" s="154"/>
      <c r="I94" s="155"/>
      <c r="J94" s="156">
        <f>J2470</f>
        <v>0</v>
      </c>
      <c r="K94" s="157"/>
    </row>
    <row r="95" spans="2:11" s="1" customFormat="1" ht="21.75" customHeight="1">
      <c r="B95" s="43"/>
      <c r="C95" s="44"/>
      <c r="D95" s="44"/>
      <c r="E95" s="44"/>
      <c r="F95" s="44"/>
      <c r="G95" s="44"/>
      <c r="H95" s="44"/>
      <c r="I95" s="115"/>
      <c r="J95" s="44"/>
      <c r="K95" s="47"/>
    </row>
    <row r="96" spans="2:11" s="1" customFormat="1" ht="6.95" customHeight="1">
      <c r="B96" s="58"/>
      <c r="C96" s="59"/>
      <c r="D96" s="59"/>
      <c r="E96" s="59"/>
      <c r="F96" s="59"/>
      <c r="G96" s="59"/>
      <c r="H96" s="59"/>
      <c r="I96" s="136"/>
      <c r="J96" s="59"/>
      <c r="K96" s="60"/>
    </row>
    <row r="100" spans="2:12" s="1" customFormat="1" ht="6.95" customHeight="1">
      <c r="B100" s="61"/>
      <c r="C100" s="62"/>
      <c r="D100" s="62"/>
      <c r="E100" s="62"/>
      <c r="F100" s="62"/>
      <c r="G100" s="62"/>
      <c r="H100" s="62"/>
      <c r="I100" s="137"/>
      <c r="J100" s="62"/>
      <c r="K100" s="62"/>
      <c r="L100" s="43"/>
    </row>
    <row r="101" spans="2:12" s="1" customFormat="1" ht="36.950000000000003" customHeight="1">
      <c r="B101" s="43"/>
      <c r="C101" s="63" t="s">
        <v>136</v>
      </c>
      <c r="L101" s="43"/>
    </row>
    <row r="102" spans="2:12" s="1" customFormat="1" ht="6.95" customHeight="1">
      <c r="B102" s="43"/>
      <c r="L102" s="43"/>
    </row>
    <row r="103" spans="2:12" s="1" customFormat="1" ht="14.45" customHeight="1">
      <c r="B103" s="43"/>
      <c r="C103" s="65" t="s">
        <v>19</v>
      </c>
      <c r="L103" s="43"/>
    </row>
    <row r="104" spans="2:12" s="1" customFormat="1" ht="22.5" customHeight="1">
      <c r="B104" s="43"/>
      <c r="E104" s="386" t="str">
        <f>E7</f>
        <v>AQUACENTRUM TEPLICE - DĚTSKÝ SVĚT</v>
      </c>
      <c r="F104" s="387"/>
      <c r="G104" s="387"/>
      <c r="H104" s="387"/>
      <c r="L104" s="43"/>
    </row>
    <row r="105" spans="2:12" ht="15">
      <c r="B105" s="29"/>
      <c r="C105" s="65" t="s">
        <v>113</v>
      </c>
      <c r="L105" s="29"/>
    </row>
    <row r="106" spans="2:12" s="1" customFormat="1" ht="22.5" customHeight="1">
      <c r="B106" s="43"/>
      <c r="E106" s="386" t="s">
        <v>114</v>
      </c>
      <c r="F106" s="388"/>
      <c r="G106" s="388"/>
      <c r="H106" s="388"/>
      <c r="L106" s="43"/>
    </row>
    <row r="107" spans="2:12" s="1" customFormat="1" ht="14.45" customHeight="1">
      <c r="B107" s="43"/>
      <c r="C107" s="65" t="s">
        <v>115</v>
      </c>
      <c r="L107" s="43"/>
    </row>
    <row r="108" spans="2:12" s="1" customFormat="1" ht="23.25" customHeight="1">
      <c r="B108" s="43"/>
      <c r="E108" s="352" t="str">
        <f>E11</f>
        <v>04 - SO 100.04 - Přístavba a nástavba</v>
      </c>
      <c r="F108" s="388"/>
      <c r="G108" s="388"/>
      <c r="H108" s="388"/>
      <c r="L108" s="43"/>
    </row>
    <row r="109" spans="2:12" s="1" customFormat="1" ht="6.95" customHeight="1">
      <c r="B109" s="43"/>
      <c r="L109" s="43"/>
    </row>
    <row r="110" spans="2:12" s="1" customFormat="1" ht="18" customHeight="1">
      <c r="B110" s="43"/>
      <c r="C110" s="65" t="s">
        <v>25</v>
      </c>
      <c r="F110" s="158" t="str">
        <f>F14</f>
        <v>Teplice</v>
      </c>
      <c r="I110" s="159" t="s">
        <v>27</v>
      </c>
      <c r="J110" s="69" t="str">
        <f>IF(J14="","",J14)</f>
        <v>10.11.2016</v>
      </c>
      <c r="L110" s="43"/>
    </row>
    <row r="111" spans="2:12" s="1" customFormat="1" ht="6.95" customHeight="1">
      <c r="B111" s="43"/>
      <c r="L111" s="43"/>
    </row>
    <row r="112" spans="2:12" s="1" customFormat="1" ht="15">
      <c r="B112" s="43"/>
      <c r="C112" s="65" t="s">
        <v>33</v>
      </c>
      <c r="F112" s="158" t="str">
        <f>E17</f>
        <v>AQUACENTRUM TEPLICE</v>
      </c>
      <c r="I112" s="159" t="s">
        <v>40</v>
      </c>
      <c r="J112" s="158" t="str">
        <f>E23</f>
        <v>PROJEKTY CZ, s.r.o.</v>
      </c>
      <c r="L112" s="43"/>
    </row>
    <row r="113" spans="2:65" s="1" customFormat="1" ht="14.45" customHeight="1">
      <c r="B113" s="43"/>
      <c r="C113" s="65" t="s">
        <v>38</v>
      </c>
      <c r="F113" s="158" t="str">
        <f>IF(E20="","",E20)</f>
        <v/>
      </c>
      <c r="L113" s="43"/>
    </row>
    <row r="114" spans="2:65" s="1" customFormat="1" ht="10.35" customHeight="1">
      <c r="B114" s="43"/>
      <c r="L114" s="43"/>
    </row>
    <row r="115" spans="2:65" s="10" customFormat="1" ht="29.25" customHeight="1">
      <c r="B115" s="160"/>
      <c r="C115" s="161" t="s">
        <v>137</v>
      </c>
      <c r="D115" s="162" t="s">
        <v>67</v>
      </c>
      <c r="E115" s="162" t="s">
        <v>63</v>
      </c>
      <c r="F115" s="162" t="s">
        <v>138</v>
      </c>
      <c r="G115" s="162" t="s">
        <v>139</v>
      </c>
      <c r="H115" s="162" t="s">
        <v>140</v>
      </c>
      <c r="I115" s="163" t="s">
        <v>141</v>
      </c>
      <c r="J115" s="162" t="s">
        <v>119</v>
      </c>
      <c r="K115" s="164" t="s">
        <v>142</v>
      </c>
      <c r="L115" s="160"/>
      <c r="M115" s="75" t="s">
        <v>143</v>
      </c>
      <c r="N115" s="76" t="s">
        <v>52</v>
      </c>
      <c r="O115" s="76" t="s">
        <v>144</v>
      </c>
      <c r="P115" s="76" t="s">
        <v>145</v>
      </c>
      <c r="Q115" s="76" t="s">
        <v>146</v>
      </c>
      <c r="R115" s="76" t="s">
        <v>147</v>
      </c>
      <c r="S115" s="76" t="s">
        <v>148</v>
      </c>
      <c r="T115" s="77" t="s">
        <v>149</v>
      </c>
    </row>
    <row r="116" spans="2:65" s="1" customFormat="1" ht="29.25" customHeight="1">
      <c r="B116" s="43"/>
      <c r="C116" s="79" t="s">
        <v>120</v>
      </c>
      <c r="J116" s="165">
        <f>BK116</f>
        <v>0</v>
      </c>
      <c r="L116" s="43"/>
      <c r="M116" s="78"/>
      <c r="N116" s="70"/>
      <c r="O116" s="70"/>
      <c r="P116" s="166">
        <f>P117+P1132+P2439</f>
        <v>0</v>
      </c>
      <c r="Q116" s="70"/>
      <c r="R116" s="166">
        <f>R117+R1132+R2439</f>
        <v>8152.5906304100008</v>
      </c>
      <c r="S116" s="70"/>
      <c r="T116" s="167">
        <f>T117+T1132+T2439</f>
        <v>461.46973100000002</v>
      </c>
      <c r="AT116" s="25" t="s">
        <v>81</v>
      </c>
      <c r="AU116" s="25" t="s">
        <v>121</v>
      </c>
      <c r="BK116" s="168">
        <f>BK117+BK1132+BK2439</f>
        <v>0</v>
      </c>
    </row>
    <row r="117" spans="2:65" s="11" customFormat="1" ht="37.35" customHeight="1">
      <c r="B117" s="169"/>
      <c r="D117" s="170" t="s">
        <v>81</v>
      </c>
      <c r="E117" s="171" t="s">
        <v>150</v>
      </c>
      <c r="F117" s="171" t="s">
        <v>151</v>
      </c>
      <c r="I117" s="172"/>
      <c r="J117" s="173">
        <f>BK117</f>
        <v>0</v>
      </c>
      <c r="L117" s="169"/>
      <c r="M117" s="174"/>
      <c r="N117" s="175"/>
      <c r="O117" s="175"/>
      <c r="P117" s="176">
        <f>P118+P254+P391+P571+P830+P895+P1004+P1129</f>
        <v>0</v>
      </c>
      <c r="Q117" s="175"/>
      <c r="R117" s="176">
        <f>R118+R254+R391+R571+R830+R895+R1004+R1129</f>
        <v>7687.8278131100005</v>
      </c>
      <c r="S117" s="175"/>
      <c r="T117" s="177">
        <f>T118+T254+T391+T571+T830+T895+T1004+T1129</f>
        <v>308.17570000000001</v>
      </c>
      <c r="AR117" s="170" t="s">
        <v>45</v>
      </c>
      <c r="AT117" s="178" t="s">
        <v>81</v>
      </c>
      <c r="AU117" s="178" t="s">
        <v>82</v>
      </c>
      <c r="AY117" s="170" t="s">
        <v>152</v>
      </c>
      <c r="BK117" s="179">
        <f>BK118+BK254+BK391+BK571+BK830+BK895+BK1004+BK1129</f>
        <v>0</v>
      </c>
    </row>
    <row r="118" spans="2:65" s="11" customFormat="1" ht="19.899999999999999" customHeight="1">
      <c r="B118" s="169"/>
      <c r="D118" s="180" t="s">
        <v>81</v>
      </c>
      <c r="E118" s="181" t="s">
        <v>45</v>
      </c>
      <c r="F118" s="181" t="s">
        <v>153</v>
      </c>
      <c r="I118" s="172"/>
      <c r="J118" s="182">
        <f>BK118</f>
        <v>0</v>
      </c>
      <c r="L118" s="169"/>
      <c r="M118" s="174"/>
      <c r="N118" s="175"/>
      <c r="O118" s="175"/>
      <c r="P118" s="176">
        <f>SUM(P119:P253)</f>
        <v>0</v>
      </c>
      <c r="Q118" s="175"/>
      <c r="R118" s="176">
        <f>SUM(R119:R253)</f>
        <v>93.092131949999995</v>
      </c>
      <c r="S118" s="175"/>
      <c r="T118" s="177">
        <f>SUM(T119:T253)</f>
        <v>0</v>
      </c>
      <c r="AR118" s="170" t="s">
        <v>45</v>
      </c>
      <c r="AT118" s="178" t="s">
        <v>81</v>
      </c>
      <c r="AU118" s="178" t="s">
        <v>45</v>
      </c>
      <c r="AY118" s="170" t="s">
        <v>152</v>
      </c>
      <c r="BK118" s="179">
        <f>SUM(BK119:BK253)</f>
        <v>0</v>
      </c>
    </row>
    <row r="119" spans="2:65" s="1" customFormat="1" ht="31.5" customHeight="1">
      <c r="B119" s="183"/>
      <c r="C119" s="184" t="s">
        <v>45</v>
      </c>
      <c r="D119" s="184" t="s">
        <v>154</v>
      </c>
      <c r="E119" s="185" t="s">
        <v>2380</v>
      </c>
      <c r="F119" s="186" t="s">
        <v>2381</v>
      </c>
      <c r="G119" s="187" t="s">
        <v>157</v>
      </c>
      <c r="H119" s="188">
        <v>88.832999999999998</v>
      </c>
      <c r="I119" s="189"/>
      <c r="J119" s="190">
        <f>ROUND(I119*H119,2)</f>
        <v>0</v>
      </c>
      <c r="K119" s="186" t="s">
        <v>158</v>
      </c>
      <c r="L119" s="43"/>
      <c r="M119" s="191" t="s">
        <v>5</v>
      </c>
      <c r="N119" s="192" t="s">
        <v>53</v>
      </c>
      <c r="O119" s="44"/>
      <c r="P119" s="193">
        <f>O119*H119</f>
        <v>0</v>
      </c>
      <c r="Q119" s="193">
        <v>0</v>
      </c>
      <c r="R119" s="193">
        <f>Q119*H119</f>
        <v>0</v>
      </c>
      <c r="S119" s="193">
        <v>0</v>
      </c>
      <c r="T119" s="194">
        <f>S119*H119</f>
        <v>0</v>
      </c>
      <c r="AR119" s="25" t="s">
        <v>159</v>
      </c>
      <c r="AT119" s="25" t="s">
        <v>154</v>
      </c>
      <c r="AU119" s="25" t="s">
        <v>89</v>
      </c>
      <c r="AY119" s="25" t="s">
        <v>152</v>
      </c>
      <c r="BE119" s="195">
        <f>IF(N119="základní",J119,0)</f>
        <v>0</v>
      </c>
      <c r="BF119" s="195">
        <f>IF(N119="snížená",J119,0)</f>
        <v>0</v>
      </c>
      <c r="BG119" s="195">
        <f>IF(N119="zákl. přenesená",J119,0)</f>
        <v>0</v>
      </c>
      <c r="BH119" s="195">
        <f>IF(N119="sníž. přenesená",J119,0)</f>
        <v>0</v>
      </c>
      <c r="BI119" s="195">
        <f>IF(N119="nulová",J119,0)</f>
        <v>0</v>
      </c>
      <c r="BJ119" s="25" t="s">
        <v>45</v>
      </c>
      <c r="BK119" s="195">
        <f>ROUND(I119*H119,2)</f>
        <v>0</v>
      </c>
      <c r="BL119" s="25" t="s">
        <v>159</v>
      </c>
      <c r="BM119" s="25" t="s">
        <v>2382</v>
      </c>
    </row>
    <row r="120" spans="2:65" s="1" customFormat="1" ht="175.5">
      <c r="B120" s="43"/>
      <c r="D120" s="196" t="s">
        <v>161</v>
      </c>
      <c r="F120" s="197" t="s">
        <v>2383</v>
      </c>
      <c r="I120" s="198"/>
      <c r="L120" s="43"/>
      <c r="M120" s="199"/>
      <c r="N120" s="44"/>
      <c r="O120" s="44"/>
      <c r="P120" s="44"/>
      <c r="Q120" s="44"/>
      <c r="R120" s="44"/>
      <c r="S120" s="44"/>
      <c r="T120" s="72"/>
      <c r="AT120" s="25" t="s">
        <v>161</v>
      </c>
      <c r="AU120" s="25" t="s">
        <v>89</v>
      </c>
    </row>
    <row r="121" spans="2:65" s="12" customFormat="1">
      <c r="B121" s="200"/>
      <c r="D121" s="196" t="s">
        <v>163</v>
      </c>
      <c r="E121" s="201" t="s">
        <v>5</v>
      </c>
      <c r="F121" s="202" t="s">
        <v>2384</v>
      </c>
      <c r="H121" s="203" t="s">
        <v>5</v>
      </c>
      <c r="I121" s="204"/>
      <c r="L121" s="200"/>
      <c r="M121" s="205"/>
      <c r="N121" s="206"/>
      <c r="O121" s="206"/>
      <c r="P121" s="206"/>
      <c r="Q121" s="206"/>
      <c r="R121" s="206"/>
      <c r="S121" s="206"/>
      <c r="T121" s="207"/>
      <c r="AT121" s="203" t="s">
        <v>163</v>
      </c>
      <c r="AU121" s="203" t="s">
        <v>89</v>
      </c>
      <c r="AV121" s="12" t="s">
        <v>45</v>
      </c>
      <c r="AW121" s="12" t="s">
        <v>42</v>
      </c>
      <c r="AX121" s="12" t="s">
        <v>82</v>
      </c>
      <c r="AY121" s="203" t="s">
        <v>152</v>
      </c>
    </row>
    <row r="122" spans="2:65" s="13" customFormat="1">
      <c r="B122" s="208"/>
      <c r="D122" s="196" t="s">
        <v>163</v>
      </c>
      <c r="E122" s="209" t="s">
        <v>5</v>
      </c>
      <c r="F122" s="210" t="s">
        <v>2385</v>
      </c>
      <c r="H122" s="211">
        <v>61.863999999999997</v>
      </c>
      <c r="I122" s="212"/>
      <c r="L122" s="208"/>
      <c r="M122" s="213"/>
      <c r="N122" s="214"/>
      <c r="O122" s="214"/>
      <c r="P122" s="214"/>
      <c r="Q122" s="214"/>
      <c r="R122" s="214"/>
      <c r="S122" s="214"/>
      <c r="T122" s="215"/>
      <c r="AT122" s="209" t="s">
        <v>163</v>
      </c>
      <c r="AU122" s="209" t="s">
        <v>89</v>
      </c>
      <c r="AV122" s="13" t="s">
        <v>89</v>
      </c>
      <c r="AW122" s="13" t="s">
        <v>42</v>
      </c>
      <c r="AX122" s="13" t="s">
        <v>82</v>
      </c>
      <c r="AY122" s="209" t="s">
        <v>152</v>
      </c>
    </row>
    <row r="123" spans="2:65" s="13" customFormat="1">
      <c r="B123" s="208"/>
      <c r="D123" s="196" t="s">
        <v>163</v>
      </c>
      <c r="E123" s="209" t="s">
        <v>5</v>
      </c>
      <c r="F123" s="210" t="s">
        <v>2386</v>
      </c>
      <c r="H123" s="211">
        <v>20.466000000000001</v>
      </c>
      <c r="I123" s="212"/>
      <c r="L123" s="208"/>
      <c r="M123" s="213"/>
      <c r="N123" s="214"/>
      <c r="O123" s="214"/>
      <c r="P123" s="214"/>
      <c r="Q123" s="214"/>
      <c r="R123" s="214"/>
      <c r="S123" s="214"/>
      <c r="T123" s="215"/>
      <c r="AT123" s="209" t="s">
        <v>163</v>
      </c>
      <c r="AU123" s="209" t="s">
        <v>89</v>
      </c>
      <c r="AV123" s="13" t="s">
        <v>89</v>
      </c>
      <c r="AW123" s="13" t="s">
        <v>42</v>
      </c>
      <c r="AX123" s="13" t="s">
        <v>82</v>
      </c>
      <c r="AY123" s="209" t="s">
        <v>152</v>
      </c>
    </row>
    <row r="124" spans="2:65" s="13" customFormat="1">
      <c r="B124" s="208"/>
      <c r="D124" s="196" t="s">
        <v>163</v>
      </c>
      <c r="E124" s="209" t="s">
        <v>5</v>
      </c>
      <c r="F124" s="210" t="s">
        <v>2387</v>
      </c>
      <c r="H124" s="211">
        <v>6.5030000000000001</v>
      </c>
      <c r="I124" s="212"/>
      <c r="L124" s="208"/>
      <c r="M124" s="213"/>
      <c r="N124" s="214"/>
      <c r="O124" s="214"/>
      <c r="P124" s="214"/>
      <c r="Q124" s="214"/>
      <c r="R124" s="214"/>
      <c r="S124" s="214"/>
      <c r="T124" s="215"/>
      <c r="AT124" s="209" t="s">
        <v>163</v>
      </c>
      <c r="AU124" s="209" t="s">
        <v>89</v>
      </c>
      <c r="AV124" s="13" t="s">
        <v>89</v>
      </c>
      <c r="AW124" s="13" t="s">
        <v>42</v>
      </c>
      <c r="AX124" s="13" t="s">
        <v>82</v>
      </c>
      <c r="AY124" s="209" t="s">
        <v>152</v>
      </c>
    </row>
    <row r="125" spans="2:65" s="15" customFormat="1">
      <c r="B125" s="224"/>
      <c r="D125" s="225" t="s">
        <v>163</v>
      </c>
      <c r="E125" s="226" t="s">
        <v>5</v>
      </c>
      <c r="F125" s="227" t="s">
        <v>170</v>
      </c>
      <c r="H125" s="228">
        <v>88.832999999999998</v>
      </c>
      <c r="I125" s="229"/>
      <c r="L125" s="224"/>
      <c r="M125" s="230"/>
      <c r="N125" s="231"/>
      <c r="O125" s="231"/>
      <c r="P125" s="231"/>
      <c r="Q125" s="231"/>
      <c r="R125" s="231"/>
      <c r="S125" s="231"/>
      <c r="T125" s="232"/>
      <c r="AT125" s="233" t="s">
        <v>163</v>
      </c>
      <c r="AU125" s="233" t="s">
        <v>89</v>
      </c>
      <c r="AV125" s="15" t="s">
        <v>159</v>
      </c>
      <c r="AW125" s="15" t="s">
        <v>42</v>
      </c>
      <c r="AX125" s="15" t="s">
        <v>45</v>
      </c>
      <c r="AY125" s="233" t="s">
        <v>152</v>
      </c>
    </row>
    <row r="126" spans="2:65" s="1" customFormat="1" ht="31.5" customHeight="1">
      <c r="B126" s="183"/>
      <c r="C126" s="184" t="s">
        <v>89</v>
      </c>
      <c r="D126" s="184" t="s">
        <v>154</v>
      </c>
      <c r="E126" s="185" t="s">
        <v>2388</v>
      </c>
      <c r="F126" s="186" t="s">
        <v>2389</v>
      </c>
      <c r="G126" s="187" t="s">
        <v>157</v>
      </c>
      <c r="H126" s="188">
        <v>44.417000000000002</v>
      </c>
      <c r="I126" s="189"/>
      <c r="J126" s="190">
        <f>ROUND(I126*H126,2)</f>
        <v>0</v>
      </c>
      <c r="K126" s="186" t="s">
        <v>158</v>
      </c>
      <c r="L126" s="43"/>
      <c r="M126" s="191" t="s">
        <v>5</v>
      </c>
      <c r="N126" s="192" t="s">
        <v>53</v>
      </c>
      <c r="O126" s="44"/>
      <c r="P126" s="193">
        <f>O126*H126</f>
        <v>0</v>
      </c>
      <c r="Q126" s="193">
        <v>0</v>
      </c>
      <c r="R126" s="193">
        <f>Q126*H126</f>
        <v>0</v>
      </c>
      <c r="S126" s="193">
        <v>0</v>
      </c>
      <c r="T126" s="194">
        <f>S126*H126</f>
        <v>0</v>
      </c>
      <c r="AR126" s="25" t="s">
        <v>159</v>
      </c>
      <c r="AT126" s="25" t="s">
        <v>154</v>
      </c>
      <c r="AU126" s="25" t="s">
        <v>89</v>
      </c>
      <c r="AY126" s="25" t="s">
        <v>152</v>
      </c>
      <c r="BE126" s="195">
        <f>IF(N126="základní",J126,0)</f>
        <v>0</v>
      </c>
      <c r="BF126" s="195">
        <f>IF(N126="snížená",J126,0)</f>
        <v>0</v>
      </c>
      <c r="BG126" s="195">
        <f>IF(N126="zákl. přenesená",J126,0)</f>
        <v>0</v>
      </c>
      <c r="BH126" s="195">
        <f>IF(N126="sníž. přenesená",J126,0)</f>
        <v>0</v>
      </c>
      <c r="BI126" s="195">
        <f>IF(N126="nulová",J126,0)</f>
        <v>0</v>
      </c>
      <c r="BJ126" s="25" t="s">
        <v>45</v>
      </c>
      <c r="BK126" s="195">
        <f>ROUND(I126*H126,2)</f>
        <v>0</v>
      </c>
      <c r="BL126" s="25" t="s">
        <v>159</v>
      </c>
      <c r="BM126" s="25" t="s">
        <v>2390</v>
      </c>
    </row>
    <row r="127" spans="2:65" s="1" customFormat="1" ht="175.5">
      <c r="B127" s="43"/>
      <c r="D127" s="196" t="s">
        <v>161</v>
      </c>
      <c r="F127" s="197" t="s">
        <v>2383</v>
      </c>
      <c r="I127" s="198"/>
      <c r="L127" s="43"/>
      <c r="M127" s="199"/>
      <c r="N127" s="44"/>
      <c r="O127" s="44"/>
      <c r="P127" s="44"/>
      <c r="Q127" s="44"/>
      <c r="R127" s="44"/>
      <c r="S127" s="44"/>
      <c r="T127" s="72"/>
      <c r="AT127" s="25" t="s">
        <v>161</v>
      </c>
      <c r="AU127" s="25" t="s">
        <v>89</v>
      </c>
    </row>
    <row r="128" spans="2:65" s="13" customFormat="1">
      <c r="B128" s="208"/>
      <c r="D128" s="225" t="s">
        <v>163</v>
      </c>
      <c r="F128" s="234" t="s">
        <v>2391</v>
      </c>
      <c r="H128" s="235">
        <v>44.417000000000002</v>
      </c>
      <c r="I128" s="212"/>
      <c r="L128" s="208"/>
      <c r="M128" s="213"/>
      <c r="N128" s="214"/>
      <c r="O128" s="214"/>
      <c r="P128" s="214"/>
      <c r="Q128" s="214"/>
      <c r="R128" s="214"/>
      <c r="S128" s="214"/>
      <c r="T128" s="215"/>
      <c r="AT128" s="209" t="s">
        <v>163</v>
      </c>
      <c r="AU128" s="209" t="s">
        <v>89</v>
      </c>
      <c r="AV128" s="13" t="s">
        <v>89</v>
      </c>
      <c r="AW128" s="13" t="s">
        <v>6</v>
      </c>
      <c r="AX128" s="13" t="s">
        <v>45</v>
      </c>
      <c r="AY128" s="209" t="s">
        <v>152</v>
      </c>
    </row>
    <row r="129" spans="2:65" s="1" customFormat="1" ht="31.5" customHeight="1">
      <c r="B129" s="183"/>
      <c r="C129" s="184" t="s">
        <v>169</v>
      </c>
      <c r="D129" s="184" t="s">
        <v>154</v>
      </c>
      <c r="E129" s="185" t="s">
        <v>2392</v>
      </c>
      <c r="F129" s="186" t="s">
        <v>2393</v>
      </c>
      <c r="G129" s="187" t="s">
        <v>157</v>
      </c>
      <c r="H129" s="188">
        <v>3287.165</v>
      </c>
      <c r="I129" s="189"/>
      <c r="J129" s="190">
        <f>ROUND(I129*H129,2)</f>
        <v>0</v>
      </c>
      <c r="K129" s="186" t="s">
        <v>158</v>
      </c>
      <c r="L129" s="43"/>
      <c r="M129" s="191" t="s">
        <v>5</v>
      </c>
      <c r="N129" s="192" t="s">
        <v>53</v>
      </c>
      <c r="O129" s="44"/>
      <c r="P129" s="193">
        <f>O129*H129</f>
        <v>0</v>
      </c>
      <c r="Q129" s="193">
        <v>0</v>
      </c>
      <c r="R129" s="193">
        <f>Q129*H129</f>
        <v>0</v>
      </c>
      <c r="S129" s="193">
        <v>0</v>
      </c>
      <c r="T129" s="194">
        <f>S129*H129</f>
        <v>0</v>
      </c>
      <c r="AR129" s="25" t="s">
        <v>159</v>
      </c>
      <c r="AT129" s="25" t="s">
        <v>154</v>
      </c>
      <c r="AU129" s="25" t="s">
        <v>89</v>
      </c>
      <c r="AY129" s="25" t="s">
        <v>152</v>
      </c>
      <c r="BE129" s="195">
        <f>IF(N129="základní",J129,0)</f>
        <v>0</v>
      </c>
      <c r="BF129" s="195">
        <f>IF(N129="snížená",J129,0)</f>
        <v>0</v>
      </c>
      <c r="BG129" s="195">
        <f>IF(N129="zákl. přenesená",J129,0)</f>
        <v>0</v>
      </c>
      <c r="BH129" s="195">
        <f>IF(N129="sníž. přenesená",J129,0)</f>
        <v>0</v>
      </c>
      <c r="BI129" s="195">
        <f>IF(N129="nulová",J129,0)</f>
        <v>0</v>
      </c>
      <c r="BJ129" s="25" t="s">
        <v>45</v>
      </c>
      <c r="BK129" s="195">
        <f>ROUND(I129*H129,2)</f>
        <v>0</v>
      </c>
      <c r="BL129" s="25" t="s">
        <v>159</v>
      </c>
      <c r="BM129" s="25" t="s">
        <v>2394</v>
      </c>
    </row>
    <row r="130" spans="2:65" s="1" customFormat="1" ht="94.5">
      <c r="B130" s="43"/>
      <c r="D130" s="196" t="s">
        <v>161</v>
      </c>
      <c r="F130" s="197" t="s">
        <v>2395</v>
      </c>
      <c r="I130" s="198"/>
      <c r="L130" s="43"/>
      <c r="M130" s="199"/>
      <c r="N130" s="44"/>
      <c r="O130" s="44"/>
      <c r="P130" s="44"/>
      <c r="Q130" s="44"/>
      <c r="R130" s="44"/>
      <c r="S130" s="44"/>
      <c r="T130" s="72"/>
      <c r="AT130" s="25" t="s">
        <v>161</v>
      </c>
      <c r="AU130" s="25" t="s">
        <v>89</v>
      </c>
    </row>
    <row r="131" spans="2:65" s="12" customFormat="1">
      <c r="B131" s="200"/>
      <c r="D131" s="196" t="s">
        <v>163</v>
      </c>
      <c r="E131" s="201" t="s">
        <v>5</v>
      </c>
      <c r="F131" s="202" t="s">
        <v>2396</v>
      </c>
      <c r="H131" s="203" t="s">
        <v>5</v>
      </c>
      <c r="I131" s="204"/>
      <c r="L131" s="200"/>
      <c r="M131" s="205"/>
      <c r="N131" s="206"/>
      <c r="O131" s="206"/>
      <c r="P131" s="206"/>
      <c r="Q131" s="206"/>
      <c r="R131" s="206"/>
      <c r="S131" s="206"/>
      <c r="T131" s="207"/>
      <c r="AT131" s="203" t="s">
        <v>163</v>
      </c>
      <c r="AU131" s="203" t="s">
        <v>89</v>
      </c>
      <c r="AV131" s="12" t="s">
        <v>45</v>
      </c>
      <c r="AW131" s="12" t="s">
        <v>42</v>
      </c>
      <c r="AX131" s="12" t="s">
        <v>82</v>
      </c>
      <c r="AY131" s="203" t="s">
        <v>152</v>
      </c>
    </row>
    <row r="132" spans="2:65" s="12" customFormat="1">
      <c r="B132" s="200"/>
      <c r="D132" s="196" t="s">
        <v>163</v>
      </c>
      <c r="E132" s="201" t="s">
        <v>5</v>
      </c>
      <c r="F132" s="202" t="s">
        <v>2397</v>
      </c>
      <c r="H132" s="203" t="s">
        <v>5</v>
      </c>
      <c r="I132" s="204"/>
      <c r="L132" s="200"/>
      <c r="M132" s="205"/>
      <c r="N132" s="206"/>
      <c r="O132" s="206"/>
      <c r="P132" s="206"/>
      <c r="Q132" s="206"/>
      <c r="R132" s="206"/>
      <c r="S132" s="206"/>
      <c r="T132" s="207"/>
      <c r="AT132" s="203" t="s">
        <v>163</v>
      </c>
      <c r="AU132" s="203" t="s">
        <v>89</v>
      </c>
      <c r="AV132" s="12" t="s">
        <v>45</v>
      </c>
      <c r="AW132" s="12" t="s">
        <v>42</v>
      </c>
      <c r="AX132" s="12" t="s">
        <v>82</v>
      </c>
      <c r="AY132" s="203" t="s">
        <v>152</v>
      </c>
    </row>
    <row r="133" spans="2:65" s="13" customFormat="1">
      <c r="B133" s="208"/>
      <c r="D133" s="196" t="s">
        <v>163</v>
      </c>
      <c r="E133" s="209" t="s">
        <v>5</v>
      </c>
      <c r="F133" s="210" t="s">
        <v>2398</v>
      </c>
      <c r="H133" s="211">
        <v>1898.75</v>
      </c>
      <c r="I133" s="212"/>
      <c r="L133" s="208"/>
      <c r="M133" s="213"/>
      <c r="N133" s="214"/>
      <c r="O133" s="214"/>
      <c r="P133" s="214"/>
      <c r="Q133" s="214"/>
      <c r="R133" s="214"/>
      <c r="S133" s="214"/>
      <c r="T133" s="215"/>
      <c r="AT133" s="209" t="s">
        <v>163</v>
      </c>
      <c r="AU133" s="209" t="s">
        <v>89</v>
      </c>
      <c r="AV133" s="13" t="s">
        <v>89</v>
      </c>
      <c r="AW133" s="13" t="s">
        <v>42</v>
      </c>
      <c r="AX133" s="13" t="s">
        <v>82</v>
      </c>
      <c r="AY133" s="209" t="s">
        <v>152</v>
      </c>
    </row>
    <row r="134" spans="2:65" s="13" customFormat="1">
      <c r="B134" s="208"/>
      <c r="D134" s="196" t="s">
        <v>163</v>
      </c>
      <c r="E134" s="209" t="s">
        <v>5</v>
      </c>
      <c r="F134" s="210" t="s">
        <v>2399</v>
      </c>
      <c r="H134" s="211">
        <v>231.77</v>
      </c>
      <c r="I134" s="212"/>
      <c r="L134" s="208"/>
      <c r="M134" s="213"/>
      <c r="N134" s="214"/>
      <c r="O134" s="214"/>
      <c r="P134" s="214"/>
      <c r="Q134" s="214"/>
      <c r="R134" s="214"/>
      <c r="S134" s="214"/>
      <c r="T134" s="215"/>
      <c r="AT134" s="209" t="s">
        <v>163</v>
      </c>
      <c r="AU134" s="209" t="s">
        <v>89</v>
      </c>
      <c r="AV134" s="13" t="s">
        <v>89</v>
      </c>
      <c r="AW134" s="13" t="s">
        <v>42</v>
      </c>
      <c r="AX134" s="13" t="s">
        <v>82</v>
      </c>
      <c r="AY134" s="209" t="s">
        <v>152</v>
      </c>
    </row>
    <row r="135" spans="2:65" s="13" customFormat="1">
      <c r="B135" s="208"/>
      <c r="D135" s="196" t="s">
        <v>163</v>
      </c>
      <c r="E135" s="209" t="s">
        <v>5</v>
      </c>
      <c r="F135" s="210" t="s">
        <v>2400</v>
      </c>
      <c r="H135" s="211">
        <v>748.44</v>
      </c>
      <c r="I135" s="212"/>
      <c r="L135" s="208"/>
      <c r="M135" s="213"/>
      <c r="N135" s="214"/>
      <c r="O135" s="214"/>
      <c r="P135" s="214"/>
      <c r="Q135" s="214"/>
      <c r="R135" s="214"/>
      <c r="S135" s="214"/>
      <c r="T135" s="215"/>
      <c r="AT135" s="209" t="s">
        <v>163</v>
      </c>
      <c r="AU135" s="209" t="s">
        <v>89</v>
      </c>
      <c r="AV135" s="13" t="s">
        <v>89</v>
      </c>
      <c r="AW135" s="13" t="s">
        <v>42</v>
      </c>
      <c r="AX135" s="13" t="s">
        <v>82</v>
      </c>
      <c r="AY135" s="209" t="s">
        <v>152</v>
      </c>
    </row>
    <row r="136" spans="2:65" s="13" customFormat="1">
      <c r="B136" s="208"/>
      <c r="D136" s="196" t="s">
        <v>163</v>
      </c>
      <c r="E136" s="209" t="s">
        <v>5</v>
      </c>
      <c r="F136" s="210" t="s">
        <v>2401</v>
      </c>
      <c r="H136" s="211">
        <v>34.65</v>
      </c>
      <c r="I136" s="212"/>
      <c r="L136" s="208"/>
      <c r="M136" s="213"/>
      <c r="N136" s="214"/>
      <c r="O136" s="214"/>
      <c r="P136" s="214"/>
      <c r="Q136" s="214"/>
      <c r="R136" s="214"/>
      <c r="S136" s="214"/>
      <c r="T136" s="215"/>
      <c r="AT136" s="209" t="s">
        <v>163</v>
      </c>
      <c r="AU136" s="209" t="s">
        <v>89</v>
      </c>
      <c r="AV136" s="13" t="s">
        <v>89</v>
      </c>
      <c r="AW136" s="13" t="s">
        <v>42</v>
      </c>
      <c r="AX136" s="13" t="s">
        <v>82</v>
      </c>
      <c r="AY136" s="209" t="s">
        <v>152</v>
      </c>
    </row>
    <row r="137" spans="2:65" s="13" customFormat="1">
      <c r="B137" s="208"/>
      <c r="D137" s="196" t="s">
        <v>163</v>
      </c>
      <c r="E137" s="209" t="s">
        <v>5</v>
      </c>
      <c r="F137" s="210" t="s">
        <v>2402</v>
      </c>
      <c r="H137" s="211">
        <v>5.32</v>
      </c>
      <c r="I137" s="212"/>
      <c r="L137" s="208"/>
      <c r="M137" s="213"/>
      <c r="N137" s="214"/>
      <c r="O137" s="214"/>
      <c r="P137" s="214"/>
      <c r="Q137" s="214"/>
      <c r="R137" s="214"/>
      <c r="S137" s="214"/>
      <c r="T137" s="215"/>
      <c r="AT137" s="209" t="s">
        <v>163</v>
      </c>
      <c r="AU137" s="209" t="s">
        <v>89</v>
      </c>
      <c r="AV137" s="13" t="s">
        <v>89</v>
      </c>
      <c r="AW137" s="13" t="s">
        <v>42</v>
      </c>
      <c r="AX137" s="13" t="s">
        <v>82</v>
      </c>
      <c r="AY137" s="209" t="s">
        <v>152</v>
      </c>
    </row>
    <row r="138" spans="2:65" s="13" customFormat="1">
      <c r="B138" s="208"/>
      <c r="D138" s="196" t="s">
        <v>163</v>
      </c>
      <c r="E138" s="209" t="s">
        <v>5</v>
      </c>
      <c r="F138" s="210" t="s">
        <v>2403</v>
      </c>
      <c r="H138" s="211">
        <v>72.03</v>
      </c>
      <c r="I138" s="212"/>
      <c r="L138" s="208"/>
      <c r="M138" s="213"/>
      <c r="N138" s="214"/>
      <c r="O138" s="214"/>
      <c r="P138" s="214"/>
      <c r="Q138" s="214"/>
      <c r="R138" s="214"/>
      <c r="S138" s="214"/>
      <c r="T138" s="215"/>
      <c r="AT138" s="209" t="s">
        <v>163</v>
      </c>
      <c r="AU138" s="209" t="s">
        <v>89</v>
      </c>
      <c r="AV138" s="13" t="s">
        <v>89</v>
      </c>
      <c r="AW138" s="13" t="s">
        <v>42</v>
      </c>
      <c r="AX138" s="13" t="s">
        <v>82</v>
      </c>
      <c r="AY138" s="209" t="s">
        <v>152</v>
      </c>
    </row>
    <row r="139" spans="2:65" s="13" customFormat="1">
      <c r="B139" s="208"/>
      <c r="D139" s="196" t="s">
        <v>163</v>
      </c>
      <c r="E139" s="209" t="s">
        <v>5</v>
      </c>
      <c r="F139" s="210" t="s">
        <v>2404</v>
      </c>
      <c r="H139" s="211">
        <v>202.125</v>
      </c>
      <c r="I139" s="212"/>
      <c r="L139" s="208"/>
      <c r="M139" s="213"/>
      <c r="N139" s="214"/>
      <c r="O139" s="214"/>
      <c r="P139" s="214"/>
      <c r="Q139" s="214"/>
      <c r="R139" s="214"/>
      <c r="S139" s="214"/>
      <c r="T139" s="215"/>
      <c r="AT139" s="209" t="s">
        <v>163</v>
      </c>
      <c r="AU139" s="209" t="s">
        <v>89</v>
      </c>
      <c r="AV139" s="13" t="s">
        <v>89</v>
      </c>
      <c r="AW139" s="13" t="s">
        <v>42</v>
      </c>
      <c r="AX139" s="13" t="s">
        <v>82</v>
      </c>
      <c r="AY139" s="209" t="s">
        <v>152</v>
      </c>
    </row>
    <row r="140" spans="2:65" s="13" customFormat="1">
      <c r="B140" s="208"/>
      <c r="D140" s="196" t="s">
        <v>163</v>
      </c>
      <c r="E140" s="209" t="s">
        <v>5</v>
      </c>
      <c r="F140" s="210" t="s">
        <v>2405</v>
      </c>
      <c r="H140" s="211">
        <v>94.08</v>
      </c>
      <c r="I140" s="212"/>
      <c r="L140" s="208"/>
      <c r="M140" s="213"/>
      <c r="N140" s="214"/>
      <c r="O140" s="214"/>
      <c r="P140" s="214"/>
      <c r="Q140" s="214"/>
      <c r="R140" s="214"/>
      <c r="S140" s="214"/>
      <c r="T140" s="215"/>
      <c r="AT140" s="209" t="s">
        <v>163</v>
      </c>
      <c r="AU140" s="209" t="s">
        <v>89</v>
      </c>
      <c r="AV140" s="13" t="s">
        <v>89</v>
      </c>
      <c r="AW140" s="13" t="s">
        <v>42</v>
      </c>
      <c r="AX140" s="13" t="s">
        <v>82</v>
      </c>
      <c r="AY140" s="209" t="s">
        <v>152</v>
      </c>
    </row>
    <row r="141" spans="2:65" s="15" customFormat="1">
      <c r="B141" s="224"/>
      <c r="D141" s="225" t="s">
        <v>163</v>
      </c>
      <c r="E141" s="226" t="s">
        <v>5</v>
      </c>
      <c r="F141" s="227" t="s">
        <v>170</v>
      </c>
      <c r="H141" s="228">
        <v>3287.165</v>
      </c>
      <c r="I141" s="229"/>
      <c r="L141" s="224"/>
      <c r="M141" s="230"/>
      <c r="N141" s="231"/>
      <c r="O141" s="231"/>
      <c r="P141" s="231"/>
      <c r="Q141" s="231"/>
      <c r="R141" s="231"/>
      <c r="S141" s="231"/>
      <c r="T141" s="232"/>
      <c r="AT141" s="233" t="s">
        <v>163</v>
      </c>
      <c r="AU141" s="233" t="s">
        <v>89</v>
      </c>
      <c r="AV141" s="15" t="s">
        <v>159</v>
      </c>
      <c r="AW141" s="15" t="s">
        <v>42</v>
      </c>
      <c r="AX141" s="15" t="s">
        <v>45</v>
      </c>
      <c r="AY141" s="233" t="s">
        <v>152</v>
      </c>
    </row>
    <row r="142" spans="2:65" s="1" customFormat="1" ht="31.5" customHeight="1">
      <c r="B142" s="183"/>
      <c r="C142" s="184" t="s">
        <v>159</v>
      </c>
      <c r="D142" s="184" t="s">
        <v>154</v>
      </c>
      <c r="E142" s="185" t="s">
        <v>2406</v>
      </c>
      <c r="F142" s="186" t="s">
        <v>2407</v>
      </c>
      <c r="G142" s="187" t="s">
        <v>157</v>
      </c>
      <c r="H142" s="188">
        <v>1643.5830000000001</v>
      </c>
      <c r="I142" s="189"/>
      <c r="J142" s="190">
        <f>ROUND(I142*H142,2)</f>
        <v>0</v>
      </c>
      <c r="K142" s="186" t="s">
        <v>158</v>
      </c>
      <c r="L142" s="43"/>
      <c r="M142" s="191" t="s">
        <v>5</v>
      </c>
      <c r="N142" s="192" t="s">
        <v>53</v>
      </c>
      <c r="O142" s="44"/>
      <c r="P142" s="193">
        <f>O142*H142</f>
        <v>0</v>
      </c>
      <c r="Q142" s="193">
        <v>0</v>
      </c>
      <c r="R142" s="193">
        <f>Q142*H142</f>
        <v>0</v>
      </c>
      <c r="S142" s="193">
        <v>0</v>
      </c>
      <c r="T142" s="194">
        <f>S142*H142</f>
        <v>0</v>
      </c>
      <c r="AR142" s="25" t="s">
        <v>159</v>
      </c>
      <c r="AT142" s="25" t="s">
        <v>154</v>
      </c>
      <c r="AU142" s="25" t="s">
        <v>89</v>
      </c>
      <c r="AY142" s="25" t="s">
        <v>152</v>
      </c>
      <c r="BE142" s="195">
        <f>IF(N142="základní",J142,0)</f>
        <v>0</v>
      </c>
      <c r="BF142" s="195">
        <f>IF(N142="snížená",J142,0)</f>
        <v>0</v>
      </c>
      <c r="BG142" s="195">
        <f>IF(N142="zákl. přenesená",J142,0)</f>
        <v>0</v>
      </c>
      <c r="BH142" s="195">
        <f>IF(N142="sníž. přenesená",J142,0)</f>
        <v>0</v>
      </c>
      <c r="BI142" s="195">
        <f>IF(N142="nulová",J142,0)</f>
        <v>0</v>
      </c>
      <c r="BJ142" s="25" t="s">
        <v>45</v>
      </c>
      <c r="BK142" s="195">
        <f>ROUND(I142*H142,2)</f>
        <v>0</v>
      </c>
      <c r="BL142" s="25" t="s">
        <v>159</v>
      </c>
      <c r="BM142" s="25" t="s">
        <v>2408</v>
      </c>
    </row>
    <row r="143" spans="2:65" s="1" customFormat="1" ht="94.5">
      <c r="B143" s="43"/>
      <c r="D143" s="196" t="s">
        <v>161</v>
      </c>
      <c r="F143" s="197" t="s">
        <v>2395</v>
      </c>
      <c r="I143" s="198"/>
      <c r="L143" s="43"/>
      <c r="M143" s="199"/>
      <c r="N143" s="44"/>
      <c r="O143" s="44"/>
      <c r="P143" s="44"/>
      <c r="Q143" s="44"/>
      <c r="R143" s="44"/>
      <c r="S143" s="44"/>
      <c r="T143" s="72"/>
      <c r="AT143" s="25" t="s">
        <v>161</v>
      </c>
      <c r="AU143" s="25" t="s">
        <v>89</v>
      </c>
    </row>
    <row r="144" spans="2:65" s="13" customFormat="1">
      <c r="B144" s="208"/>
      <c r="D144" s="225" t="s">
        <v>163</v>
      </c>
      <c r="F144" s="234" t="s">
        <v>2409</v>
      </c>
      <c r="H144" s="235">
        <v>1643.5830000000001</v>
      </c>
      <c r="I144" s="212"/>
      <c r="L144" s="208"/>
      <c r="M144" s="213"/>
      <c r="N144" s="214"/>
      <c r="O144" s="214"/>
      <c r="P144" s="214"/>
      <c r="Q144" s="214"/>
      <c r="R144" s="214"/>
      <c r="S144" s="214"/>
      <c r="T144" s="215"/>
      <c r="AT144" s="209" t="s">
        <v>163</v>
      </c>
      <c r="AU144" s="209" t="s">
        <v>89</v>
      </c>
      <c r="AV144" s="13" t="s">
        <v>89</v>
      </c>
      <c r="AW144" s="13" t="s">
        <v>6</v>
      </c>
      <c r="AX144" s="13" t="s">
        <v>45</v>
      </c>
      <c r="AY144" s="209" t="s">
        <v>152</v>
      </c>
    </row>
    <row r="145" spans="2:65" s="1" customFormat="1" ht="31.5" customHeight="1">
      <c r="B145" s="183"/>
      <c r="C145" s="184" t="s">
        <v>185</v>
      </c>
      <c r="D145" s="184" t="s">
        <v>154</v>
      </c>
      <c r="E145" s="185" t="s">
        <v>2410</v>
      </c>
      <c r="F145" s="186" t="s">
        <v>2411</v>
      </c>
      <c r="G145" s="187" t="s">
        <v>157</v>
      </c>
      <c r="H145" s="188">
        <v>53.505000000000003</v>
      </c>
      <c r="I145" s="189"/>
      <c r="J145" s="190">
        <f>ROUND(I145*H145,2)</f>
        <v>0</v>
      </c>
      <c r="K145" s="186" t="s">
        <v>158</v>
      </c>
      <c r="L145" s="43"/>
      <c r="M145" s="191" t="s">
        <v>5</v>
      </c>
      <c r="N145" s="192" t="s">
        <v>53</v>
      </c>
      <c r="O145" s="44"/>
      <c r="P145" s="193">
        <f>O145*H145</f>
        <v>0</v>
      </c>
      <c r="Q145" s="193">
        <v>0</v>
      </c>
      <c r="R145" s="193">
        <f>Q145*H145</f>
        <v>0</v>
      </c>
      <c r="S145" s="193">
        <v>0</v>
      </c>
      <c r="T145" s="194">
        <f>S145*H145</f>
        <v>0</v>
      </c>
      <c r="AR145" s="25" t="s">
        <v>159</v>
      </c>
      <c r="AT145" s="25" t="s">
        <v>154</v>
      </c>
      <c r="AU145" s="25" t="s">
        <v>89</v>
      </c>
      <c r="AY145" s="25" t="s">
        <v>152</v>
      </c>
      <c r="BE145" s="195">
        <f>IF(N145="základní",J145,0)</f>
        <v>0</v>
      </c>
      <c r="BF145" s="195">
        <f>IF(N145="snížená",J145,0)</f>
        <v>0</v>
      </c>
      <c r="BG145" s="195">
        <f>IF(N145="zákl. přenesená",J145,0)</f>
        <v>0</v>
      </c>
      <c r="BH145" s="195">
        <f>IF(N145="sníž. přenesená",J145,0)</f>
        <v>0</v>
      </c>
      <c r="BI145" s="195">
        <f>IF(N145="nulová",J145,0)</f>
        <v>0</v>
      </c>
      <c r="BJ145" s="25" t="s">
        <v>45</v>
      </c>
      <c r="BK145" s="195">
        <f>ROUND(I145*H145,2)</f>
        <v>0</v>
      </c>
      <c r="BL145" s="25" t="s">
        <v>159</v>
      </c>
      <c r="BM145" s="25" t="s">
        <v>2412</v>
      </c>
    </row>
    <row r="146" spans="2:65" s="1" customFormat="1" ht="94.5">
      <c r="B146" s="43"/>
      <c r="D146" s="196" t="s">
        <v>161</v>
      </c>
      <c r="F146" s="197" t="s">
        <v>2413</v>
      </c>
      <c r="I146" s="198"/>
      <c r="L146" s="43"/>
      <c r="M146" s="199"/>
      <c r="N146" s="44"/>
      <c r="O146" s="44"/>
      <c r="P146" s="44"/>
      <c r="Q146" s="44"/>
      <c r="R146" s="44"/>
      <c r="S146" s="44"/>
      <c r="T146" s="72"/>
      <c r="AT146" s="25" t="s">
        <v>161</v>
      </c>
      <c r="AU146" s="25" t="s">
        <v>89</v>
      </c>
    </row>
    <row r="147" spans="2:65" s="12" customFormat="1">
      <c r="B147" s="200"/>
      <c r="D147" s="196" t="s">
        <v>163</v>
      </c>
      <c r="E147" s="201" t="s">
        <v>5</v>
      </c>
      <c r="F147" s="202" t="s">
        <v>2414</v>
      </c>
      <c r="H147" s="203" t="s">
        <v>5</v>
      </c>
      <c r="I147" s="204"/>
      <c r="L147" s="200"/>
      <c r="M147" s="205"/>
      <c r="N147" s="206"/>
      <c r="O147" s="206"/>
      <c r="P147" s="206"/>
      <c r="Q147" s="206"/>
      <c r="R147" s="206"/>
      <c r="S147" s="206"/>
      <c r="T147" s="207"/>
      <c r="AT147" s="203" t="s">
        <v>163</v>
      </c>
      <c r="AU147" s="203" t="s">
        <v>89</v>
      </c>
      <c r="AV147" s="12" t="s">
        <v>45</v>
      </c>
      <c r="AW147" s="12" t="s">
        <v>42</v>
      </c>
      <c r="AX147" s="12" t="s">
        <v>82</v>
      </c>
      <c r="AY147" s="203" t="s">
        <v>152</v>
      </c>
    </row>
    <row r="148" spans="2:65" s="12" customFormat="1">
      <c r="B148" s="200"/>
      <c r="D148" s="196" t="s">
        <v>163</v>
      </c>
      <c r="E148" s="201" t="s">
        <v>5</v>
      </c>
      <c r="F148" s="202" t="s">
        <v>2415</v>
      </c>
      <c r="H148" s="203" t="s">
        <v>5</v>
      </c>
      <c r="I148" s="204"/>
      <c r="L148" s="200"/>
      <c r="M148" s="205"/>
      <c r="N148" s="206"/>
      <c r="O148" s="206"/>
      <c r="P148" s="206"/>
      <c r="Q148" s="206"/>
      <c r="R148" s="206"/>
      <c r="S148" s="206"/>
      <c r="T148" s="207"/>
      <c r="AT148" s="203" t="s">
        <v>163</v>
      </c>
      <c r="AU148" s="203" t="s">
        <v>89</v>
      </c>
      <c r="AV148" s="12" t="s">
        <v>45</v>
      </c>
      <c r="AW148" s="12" t="s">
        <v>42</v>
      </c>
      <c r="AX148" s="12" t="s">
        <v>82</v>
      </c>
      <c r="AY148" s="203" t="s">
        <v>152</v>
      </c>
    </row>
    <row r="149" spans="2:65" s="13" customFormat="1">
      <c r="B149" s="208"/>
      <c r="D149" s="196" t="s">
        <v>163</v>
      </c>
      <c r="E149" s="209" t="s">
        <v>5</v>
      </c>
      <c r="F149" s="210" t="s">
        <v>2416</v>
      </c>
      <c r="H149" s="211">
        <v>15.66</v>
      </c>
      <c r="I149" s="212"/>
      <c r="L149" s="208"/>
      <c r="M149" s="213"/>
      <c r="N149" s="214"/>
      <c r="O149" s="214"/>
      <c r="P149" s="214"/>
      <c r="Q149" s="214"/>
      <c r="R149" s="214"/>
      <c r="S149" s="214"/>
      <c r="T149" s="215"/>
      <c r="AT149" s="209" t="s">
        <v>163</v>
      </c>
      <c r="AU149" s="209" t="s">
        <v>89</v>
      </c>
      <c r="AV149" s="13" t="s">
        <v>89</v>
      </c>
      <c r="AW149" s="13" t="s">
        <v>42</v>
      </c>
      <c r="AX149" s="13" t="s">
        <v>82</v>
      </c>
      <c r="AY149" s="209" t="s">
        <v>152</v>
      </c>
    </row>
    <row r="150" spans="2:65" s="13" customFormat="1">
      <c r="B150" s="208"/>
      <c r="D150" s="196" t="s">
        <v>163</v>
      </c>
      <c r="E150" s="209" t="s">
        <v>5</v>
      </c>
      <c r="F150" s="210" t="s">
        <v>2417</v>
      </c>
      <c r="H150" s="211">
        <v>37.844999999999999</v>
      </c>
      <c r="I150" s="212"/>
      <c r="L150" s="208"/>
      <c r="M150" s="213"/>
      <c r="N150" s="214"/>
      <c r="O150" s="214"/>
      <c r="P150" s="214"/>
      <c r="Q150" s="214"/>
      <c r="R150" s="214"/>
      <c r="S150" s="214"/>
      <c r="T150" s="215"/>
      <c r="AT150" s="209" t="s">
        <v>163</v>
      </c>
      <c r="AU150" s="209" t="s">
        <v>89</v>
      </c>
      <c r="AV150" s="13" t="s">
        <v>89</v>
      </c>
      <c r="AW150" s="13" t="s">
        <v>42</v>
      </c>
      <c r="AX150" s="13" t="s">
        <v>82</v>
      </c>
      <c r="AY150" s="209" t="s">
        <v>152</v>
      </c>
    </row>
    <row r="151" spans="2:65" s="15" customFormat="1">
      <c r="B151" s="224"/>
      <c r="D151" s="225" t="s">
        <v>163</v>
      </c>
      <c r="E151" s="226" t="s">
        <v>5</v>
      </c>
      <c r="F151" s="227" t="s">
        <v>170</v>
      </c>
      <c r="H151" s="228">
        <v>53.505000000000003</v>
      </c>
      <c r="I151" s="229"/>
      <c r="L151" s="224"/>
      <c r="M151" s="230"/>
      <c r="N151" s="231"/>
      <c r="O151" s="231"/>
      <c r="P151" s="231"/>
      <c r="Q151" s="231"/>
      <c r="R151" s="231"/>
      <c r="S151" s="231"/>
      <c r="T151" s="232"/>
      <c r="AT151" s="233" t="s">
        <v>163</v>
      </c>
      <c r="AU151" s="233" t="s">
        <v>89</v>
      </c>
      <c r="AV151" s="15" t="s">
        <v>159</v>
      </c>
      <c r="AW151" s="15" t="s">
        <v>42</v>
      </c>
      <c r="AX151" s="15" t="s">
        <v>45</v>
      </c>
      <c r="AY151" s="233" t="s">
        <v>152</v>
      </c>
    </row>
    <row r="152" spans="2:65" s="1" customFormat="1" ht="31.5" customHeight="1">
      <c r="B152" s="183"/>
      <c r="C152" s="184" t="s">
        <v>190</v>
      </c>
      <c r="D152" s="184" t="s">
        <v>154</v>
      </c>
      <c r="E152" s="185" t="s">
        <v>2418</v>
      </c>
      <c r="F152" s="186" t="s">
        <v>2419</v>
      </c>
      <c r="G152" s="187" t="s">
        <v>157</v>
      </c>
      <c r="H152" s="188">
        <v>26.753</v>
      </c>
      <c r="I152" s="189"/>
      <c r="J152" s="190">
        <f>ROUND(I152*H152,2)</f>
        <v>0</v>
      </c>
      <c r="K152" s="186" t="s">
        <v>158</v>
      </c>
      <c r="L152" s="43"/>
      <c r="M152" s="191" t="s">
        <v>5</v>
      </c>
      <c r="N152" s="192" t="s">
        <v>53</v>
      </c>
      <c r="O152" s="44"/>
      <c r="P152" s="193">
        <f>O152*H152</f>
        <v>0</v>
      </c>
      <c r="Q152" s="193">
        <v>0</v>
      </c>
      <c r="R152" s="193">
        <f>Q152*H152</f>
        <v>0</v>
      </c>
      <c r="S152" s="193">
        <v>0</v>
      </c>
      <c r="T152" s="194">
        <f>S152*H152</f>
        <v>0</v>
      </c>
      <c r="AR152" s="25" t="s">
        <v>159</v>
      </c>
      <c r="AT152" s="25" t="s">
        <v>154</v>
      </c>
      <c r="AU152" s="25" t="s">
        <v>89</v>
      </c>
      <c r="AY152" s="25" t="s">
        <v>152</v>
      </c>
      <c r="BE152" s="195">
        <f>IF(N152="základní",J152,0)</f>
        <v>0</v>
      </c>
      <c r="BF152" s="195">
        <f>IF(N152="snížená",J152,0)</f>
        <v>0</v>
      </c>
      <c r="BG152" s="195">
        <f>IF(N152="zákl. přenesená",J152,0)</f>
        <v>0</v>
      </c>
      <c r="BH152" s="195">
        <f>IF(N152="sníž. přenesená",J152,0)</f>
        <v>0</v>
      </c>
      <c r="BI152" s="195">
        <f>IF(N152="nulová",J152,0)</f>
        <v>0</v>
      </c>
      <c r="BJ152" s="25" t="s">
        <v>45</v>
      </c>
      <c r="BK152" s="195">
        <f>ROUND(I152*H152,2)</f>
        <v>0</v>
      </c>
      <c r="BL152" s="25" t="s">
        <v>159</v>
      </c>
      <c r="BM152" s="25" t="s">
        <v>2420</v>
      </c>
    </row>
    <row r="153" spans="2:65" s="1" customFormat="1" ht="94.5">
      <c r="B153" s="43"/>
      <c r="D153" s="196" t="s">
        <v>161</v>
      </c>
      <c r="F153" s="197" t="s">
        <v>2413</v>
      </c>
      <c r="I153" s="198"/>
      <c r="L153" s="43"/>
      <c r="M153" s="199"/>
      <c r="N153" s="44"/>
      <c r="O153" s="44"/>
      <c r="P153" s="44"/>
      <c r="Q153" s="44"/>
      <c r="R153" s="44"/>
      <c r="S153" s="44"/>
      <c r="T153" s="72"/>
      <c r="AT153" s="25" t="s">
        <v>161</v>
      </c>
      <c r="AU153" s="25" t="s">
        <v>89</v>
      </c>
    </row>
    <row r="154" spans="2:65" s="13" customFormat="1">
      <c r="B154" s="208"/>
      <c r="D154" s="225" t="s">
        <v>163</v>
      </c>
      <c r="F154" s="234" t="s">
        <v>2421</v>
      </c>
      <c r="H154" s="235">
        <v>26.753</v>
      </c>
      <c r="I154" s="212"/>
      <c r="L154" s="208"/>
      <c r="M154" s="213"/>
      <c r="N154" s="214"/>
      <c r="O154" s="214"/>
      <c r="P154" s="214"/>
      <c r="Q154" s="214"/>
      <c r="R154" s="214"/>
      <c r="S154" s="214"/>
      <c r="T154" s="215"/>
      <c r="AT154" s="209" t="s">
        <v>163</v>
      </c>
      <c r="AU154" s="209" t="s">
        <v>89</v>
      </c>
      <c r="AV154" s="13" t="s">
        <v>89</v>
      </c>
      <c r="AW154" s="13" t="s">
        <v>6</v>
      </c>
      <c r="AX154" s="13" t="s">
        <v>45</v>
      </c>
      <c r="AY154" s="209" t="s">
        <v>152</v>
      </c>
    </row>
    <row r="155" spans="2:65" s="1" customFormat="1" ht="44.25" customHeight="1">
      <c r="B155" s="183"/>
      <c r="C155" s="184" t="s">
        <v>198</v>
      </c>
      <c r="D155" s="184" t="s">
        <v>154</v>
      </c>
      <c r="E155" s="185" t="s">
        <v>2422</v>
      </c>
      <c r="F155" s="186" t="s">
        <v>2423</v>
      </c>
      <c r="G155" s="187" t="s">
        <v>201</v>
      </c>
      <c r="H155" s="188">
        <v>580</v>
      </c>
      <c r="I155" s="189"/>
      <c r="J155" s="190">
        <f>ROUND(I155*H155,2)</f>
        <v>0</v>
      </c>
      <c r="K155" s="186" t="s">
        <v>158</v>
      </c>
      <c r="L155" s="43"/>
      <c r="M155" s="191" t="s">
        <v>5</v>
      </c>
      <c r="N155" s="192" t="s">
        <v>53</v>
      </c>
      <c r="O155" s="44"/>
      <c r="P155" s="193">
        <f>O155*H155</f>
        <v>0</v>
      </c>
      <c r="Q155" s="193">
        <v>1.33E-3</v>
      </c>
      <c r="R155" s="193">
        <f>Q155*H155</f>
        <v>0.77139999999999997</v>
      </c>
      <c r="S155" s="193">
        <v>0</v>
      </c>
      <c r="T155" s="194">
        <f>S155*H155</f>
        <v>0</v>
      </c>
      <c r="AR155" s="25" t="s">
        <v>159</v>
      </c>
      <c r="AT155" s="25" t="s">
        <v>154</v>
      </c>
      <c r="AU155" s="25" t="s">
        <v>89</v>
      </c>
      <c r="AY155" s="25" t="s">
        <v>152</v>
      </c>
      <c r="BE155" s="195">
        <f>IF(N155="základní",J155,0)</f>
        <v>0</v>
      </c>
      <c r="BF155" s="195">
        <f>IF(N155="snížená",J155,0)</f>
        <v>0</v>
      </c>
      <c r="BG155" s="195">
        <f>IF(N155="zákl. přenesená",J155,0)</f>
        <v>0</v>
      </c>
      <c r="BH155" s="195">
        <f>IF(N155="sníž. přenesená",J155,0)</f>
        <v>0</v>
      </c>
      <c r="BI155" s="195">
        <f>IF(N155="nulová",J155,0)</f>
        <v>0</v>
      </c>
      <c r="BJ155" s="25" t="s">
        <v>45</v>
      </c>
      <c r="BK155" s="195">
        <f>ROUND(I155*H155,2)</f>
        <v>0</v>
      </c>
      <c r="BL155" s="25" t="s">
        <v>159</v>
      </c>
      <c r="BM155" s="25" t="s">
        <v>2424</v>
      </c>
    </row>
    <row r="156" spans="2:65" s="1" customFormat="1" ht="121.5">
      <c r="B156" s="43"/>
      <c r="D156" s="196" t="s">
        <v>161</v>
      </c>
      <c r="F156" s="197" t="s">
        <v>2425</v>
      </c>
      <c r="I156" s="198"/>
      <c r="L156" s="43"/>
      <c r="M156" s="199"/>
      <c r="N156" s="44"/>
      <c r="O156" s="44"/>
      <c r="P156" s="44"/>
      <c r="Q156" s="44"/>
      <c r="R156" s="44"/>
      <c r="S156" s="44"/>
      <c r="T156" s="72"/>
      <c r="AT156" s="25" t="s">
        <v>161</v>
      </c>
      <c r="AU156" s="25" t="s">
        <v>89</v>
      </c>
    </row>
    <row r="157" spans="2:65" s="12" customFormat="1">
      <c r="B157" s="200"/>
      <c r="D157" s="196" t="s">
        <v>163</v>
      </c>
      <c r="E157" s="201" t="s">
        <v>5</v>
      </c>
      <c r="F157" s="202" t="s">
        <v>2426</v>
      </c>
      <c r="H157" s="203" t="s">
        <v>5</v>
      </c>
      <c r="I157" s="204"/>
      <c r="L157" s="200"/>
      <c r="M157" s="205"/>
      <c r="N157" s="206"/>
      <c r="O157" s="206"/>
      <c r="P157" s="206"/>
      <c r="Q157" s="206"/>
      <c r="R157" s="206"/>
      <c r="S157" s="206"/>
      <c r="T157" s="207"/>
      <c r="AT157" s="203" t="s">
        <v>163</v>
      </c>
      <c r="AU157" s="203" t="s">
        <v>89</v>
      </c>
      <c r="AV157" s="12" t="s">
        <v>45</v>
      </c>
      <c r="AW157" s="12" t="s">
        <v>42</v>
      </c>
      <c r="AX157" s="12" t="s">
        <v>82</v>
      </c>
      <c r="AY157" s="203" t="s">
        <v>152</v>
      </c>
    </row>
    <row r="158" spans="2:65" s="13" customFormat="1">
      <c r="B158" s="208"/>
      <c r="D158" s="196" t="s">
        <v>163</v>
      </c>
      <c r="E158" s="209" t="s">
        <v>5</v>
      </c>
      <c r="F158" s="210" t="s">
        <v>2427</v>
      </c>
      <c r="H158" s="211">
        <v>580</v>
      </c>
      <c r="I158" s="212"/>
      <c r="L158" s="208"/>
      <c r="M158" s="213"/>
      <c r="N158" s="214"/>
      <c r="O158" s="214"/>
      <c r="P158" s="214"/>
      <c r="Q158" s="214"/>
      <c r="R158" s="214"/>
      <c r="S158" s="214"/>
      <c r="T158" s="215"/>
      <c r="AT158" s="209" t="s">
        <v>163</v>
      </c>
      <c r="AU158" s="209" t="s">
        <v>89</v>
      </c>
      <c r="AV158" s="13" t="s">
        <v>89</v>
      </c>
      <c r="AW158" s="13" t="s">
        <v>42</v>
      </c>
      <c r="AX158" s="13" t="s">
        <v>82</v>
      </c>
      <c r="AY158" s="209" t="s">
        <v>152</v>
      </c>
    </row>
    <row r="159" spans="2:65" s="15" customFormat="1">
      <c r="B159" s="224"/>
      <c r="D159" s="225" t="s">
        <v>163</v>
      </c>
      <c r="E159" s="226" t="s">
        <v>5</v>
      </c>
      <c r="F159" s="227" t="s">
        <v>170</v>
      </c>
      <c r="H159" s="228">
        <v>580</v>
      </c>
      <c r="I159" s="229"/>
      <c r="L159" s="224"/>
      <c r="M159" s="230"/>
      <c r="N159" s="231"/>
      <c r="O159" s="231"/>
      <c r="P159" s="231"/>
      <c r="Q159" s="231"/>
      <c r="R159" s="231"/>
      <c r="S159" s="231"/>
      <c r="T159" s="232"/>
      <c r="AT159" s="233" t="s">
        <v>163</v>
      </c>
      <c r="AU159" s="233" t="s">
        <v>89</v>
      </c>
      <c r="AV159" s="15" t="s">
        <v>159</v>
      </c>
      <c r="AW159" s="15" t="s">
        <v>42</v>
      </c>
      <c r="AX159" s="15" t="s">
        <v>45</v>
      </c>
      <c r="AY159" s="233" t="s">
        <v>152</v>
      </c>
    </row>
    <row r="160" spans="2:65" s="1" customFormat="1" ht="22.5" customHeight="1">
      <c r="B160" s="183"/>
      <c r="C160" s="237" t="s">
        <v>206</v>
      </c>
      <c r="D160" s="237" t="s">
        <v>266</v>
      </c>
      <c r="E160" s="238" t="s">
        <v>2428</v>
      </c>
      <c r="F160" s="239" t="s">
        <v>2429</v>
      </c>
      <c r="G160" s="240" t="s">
        <v>193</v>
      </c>
      <c r="H160" s="241">
        <v>16.88</v>
      </c>
      <c r="I160" s="242"/>
      <c r="J160" s="243">
        <f>ROUND(I160*H160,2)</f>
        <v>0</v>
      </c>
      <c r="K160" s="239" t="s">
        <v>158</v>
      </c>
      <c r="L160" s="244"/>
      <c r="M160" s="245" t="s">
        <v>5</v>
      </c>
      <c r="N160" s="246" t="s">
        <v>53</v>
      </c>
      <c r="O160" s="44"/>
      <c r="P160" s="193">
        <f>O160*H160</f>
        <v>0</v>
      </c>
      <c r="Q160" s="193">
        <v>1</v>
      </c>
      <c r="R160" s="193">
        <f>Q160*H160</f>
        <v>16.88</v>
      </c>
      <c r="S160" s="193">
        <v>0</v>
      </c>
      <c r="T160" s="194">
        <f>S160*H160</f>
        <v>0</v>
      </c>
      <c r="AR160" s="25" t="s">
        <v>206</v>
      </c>
      <c r="AT160" s="25" t="s">
        <v>266</v>
      </c>
      <c r="AU160" s="25" t="s">
        <v>89</v>
      </c>
      <c r="AY160" s="25" t="s">
        <v>152</v>
      </c>
      <c r="BE160" s="195">
        <f>IF(N160="základní",J160,0)</f>
        <v>0</v>
      </c>
      <c r="BF160" s="195">
        <f>IF(N160="snížená",J160,0)</f>
        <v>0</v>
      </c>
      <c r="BG160" s="195">
        <f>IF(N160="zákl. přenesená",J160,0)</f>
        <v>0</v>
      </c>
      <c r="BH160" s="195">
        <f>IF(N160="sníž. přenesená",J160,0)</f>
        <v>0</v>
      </c>
      <c r="BI160" s="195">
        <f>IF(N160="nulová",J160,0)</f>
        <v>0</v>
      </c>
      <c r="BJ160" s="25" t="s">
        <v>45</v>
      </c>
      <c r="BK160" s="195">
        <f>ROUND(I160*H160,2)</f>
        <v>0</v>
      </c>
      <c r="BL160" s="25" t="s">
        <v>159</v>
      </c>
      <c r="BM160" s="25" t="s">
        <v>2430</v>
      </c>
    </row>
    <row r="161" spans="2:65" s="13" customFormat="1">
      <c r="B161" s="208"/>
      <c r="D161" s="196" t="s">
        <v>163</v>
      </c>
      <c r="E161" s="209" t="s">
        <v>5</v>
      </c>
      <c r="F161" s="210" t="s">
        <v>2431</v>
      </c>
      <c r="H161" s="211">
        <v>15.486000000000001</v>
      </c>
      <c r="I161" s="212"/>
      <c r="L161" s="208"/>
      <c r="M161" s="213"/>
      <c r="N161" s="214"/>
      <c r="O161" s="214"/>
      <c r="P161" s="214"/>
      <c r="Q161" s="214"/>
      <c r="R161" s="214"/>
      <c r="S161" s="214"/>
      <c r="T161" s="215"/>
      <c r="AT161" s="209" t="s">
        <v>163</v>
      </c>
      <c r="AU161" s="209" t="s">
        <v>89</v>
      </c>
      <c r="AV161" s="13" t="s">
        <v>89</v>
      </c>
      <c r="AW161" s="13" t="s">
        <v>42</v>
      </c>
      <c r="AX161" s="13" t="s">
        <v>45</v>
      </c>
      <c r="AY161" s="209" t="s">
        <v>152</v>
      </c>
    </row>
    <row r="162" spans="2:65" s="13" customFormat="1">
      <c r="B162" s="208"/>
      <c r="D162" s="225" t="s">
        <v>163</v>
      </c>
      <c r="F162" s="234" t="s">
        <v>2432</v>
      </c>
      <c r="H162" s="235">
        <v>16.88</v>
      </c>
      <c r="I162" s="212"/>
      <c r="L162" s="208"/>
      <c r="M162" s="213"/>
      <c r="N162" s="214"/>
      <c r="O162" s="214"/>
      <c r="P162" s="214"/>
      <c r="Q162" s="214"/>
      <c r="R162" s="214"/>
      <c r="S162" s="214"/>
      <c r="T162" s="215"/>
      <c r="AT162" s="209" t="s">
        <v>163</v>
      </c>
      <c r="AU162" s="209" t="s">
        <v>89</v>
      </c>
      <c r="AV162" s="13" t="s">
        <v>89</v>
      </c>
      <c r="AW162" s="13" t="s">
        <v>6</v>
      </c>
      <c r="AX162" s="13" t="s">
        <v>45</v>
      </c>
      <c r="AY162" s="209" t="s">
        <v>152</v>
      </c>
    </row>
    <row r="163" spans="2:65" s="1" customFormat="1" ht="31.5" customHeight="1">
      <c r="B163" s="183"/>
      <c r="C163" s="184" t="s">
        <v>214</v>
      </c>
      <c r="D163" s="184" t="s">
        <v>154</v>
      </c>
      <c r="E163" s="185" t="s">
        <v>2433</v>
      </c>
      <c r="F163" s="186" t="s">
        <v>2434</v>
      </c>
      <c r="G163" s="187" t="s">
        <v>201</v>
      </c>
      <c r="H163" s="188">
        <v>45.6</v>
      </c>
      <c r="I163" s="189"/>
      <c r="J163" s="190">
        <f>ROUND(I163*H163,2)</f>
        <v>0</v>
      </c>
      <c r="K163" s="186" t="s">
        <v>158</v>
      </c>
      <c r="L163" s="43"/>
      <c r="M163" s="191" t="s">
        <v>5</v>
      </c>
      <c r="N163" s="192" t="s">
        <v>53</v>
      </c>
      <c r="O163" s="44"/>
      <c r="P163" s="193">
        <f>O163*H163</f>
        <v>0</v>
      </c>
      <c r="Q163" s="193">
        <v>0.15476999999999999</v>
      </c>
      <c r="R163" s="193">
        <f>Q163*H163</f>
        <v>7.057512</v>
      </c>
      <c r="S163" s="193">
        <v>0</v>
      </c>
      <c r="T163" s="194">
        <f>S163*H163</f>
        <v>0</v>
      </c>
      <c r="AR163" s="25" t="s">
        <v>159</v>
      </c>
      <c r="AT163" s="25" t="s">
        <v>154</v>
      </c>
      <c r="AU163" s="25" t="s">
        <v>89</v>
      </c>
      <c r="AY163" s="25" t="s">
        <v>152</v>
      </c>
      <c r="BE163" s="195">
        <f>IF(N163="základní",J163,0)</f>
        <v>0</v>
      </c>
      <c r="BF163" s="195">
        <f>IF(N163="snížená",J163,0)</f>
        <v>0</v>
      </c>
      <c r="BG163" s="195">
        <f>IF(N163="zákl. přenesená",J163,0)</f>
        <v>0</v>
      </c>
      <c r="BH163" s="195">
        <f>IF(N163="sníž. přenesená",J163,0)</f>
        <v>0</v>
      </c>
      <c r="BI163" s="195">
        <f>IF(N163="nulová",J163,0)</f>
        <v>0</v>
      </c>
      <c r="BJ163" s="25" t="s">
        <v>45</v>
      </c>
      <c r="BK163" s="195">
        <f>ROUND(I163*H163,2)</f>
        <v>0</v>
      </c>
      <c r="BL163" s="25" t="s">
        <v>159</v>
      </c>
      <c r="BM163" s="25" t="s">
        <v>2435</v>
      </c>
    </row>
    <row r="164" spans="2:65" s="1" customFormat="1" ht="40.5">
      <c r="B164" s="43"/>
      <c r="D164" s="196" t="s">
        <v>161</v>
      </c>
      <c r="F164" s="197" t="s">
        <v>2436</v>
      </c>
      <c r="I164" s="198"/>
      <c r="L164" s="43"/>
      <c r="M164" s="199"/>
      <c r="N164" s="44"/>
      <c r="O164" s="44"/>
      <c r="P164" s="44"/>
      <c r="Q164" s="44"/>
      <c r="R164" s="44"/>
      <c r="S164" s="44"/>
      <c r="T164" s="72"/>
      <c r="AT164" s="25" t="s">
        <v>161</v>
      </c>
      <c r="AU164" s="25" t="s">
        <v>89</v>
      </c>
    </row>
    <row r="165" spans="2:65" s="12" customFormat="1">
      <c r="B165" s="200"/>
      <c r="D165" s="196" t="s">
        <v>163</v>
      </c>
      <c r="E165" s="201" t="s">
        <v>5</v>
      </c>
      <c r="F165" s="202" t="s">
        <v>2437</v>
      </c>
      <c r="H165" s="203" t="s">
        <v>5</v>
      </c>
      <c r="I165" s="204"/>
      <c r="L165" s="200"/>
      <c r="M165" s="205"/>
      <c r="N165" s="206"/>
      <c r="O165" s="206"/>
      <c r="P165" s="206"/>
      <c r="Q165" s="206"/>
      <c r="R165" s="206"/>
      <c r="S165" s="206"/>
      <c r="T165" s="207"/>
      <c r="AT165" s="203" t="s">
        <v>163</v>
      </c>
      <c r="AU165" s="203" t="s">
        <v>89</v>
      </c>
      <c r="AV165" s="12" t="s">
        <v>45</v>
      </c>
      <c r="AW165" s="12" t="s">
        <v>42</v>
      </c>
      <c r="AX165" s="12" t="s">
        <v>82</v>
      </c>
      <c r="AY165" s="203" t="s">
        <v>152</v>
      </c>
    </row>
    <row r="166" spans="2:65" s="13" customFormat="1">
      <c r="B166" s="208"/>
      <c r="D166" s="196" t="s">
        <v>163</v>
      </c>
      <c r="E166" s="209" t="s">
        <v>5</v>
      </c>
      <c r="F166" s="210" t="s">
        <v>2438</v>
      </c>
      <c r="H166" s="211">
        <v>45.6</v>
      </c>
      <c r="I166" s="212"/>
      <c r="L166" s="208"/>
      <c r="M166" s="213"/>
      <c r="N166" s="214"/>
      <c r="O166" s="214"/>
      <c r="P166" s="214"/>
      <c r="Q166" s="214"/>
      <c r="R166" s="214"/>
      <c r="S166" s="214"/>
      <c r="T166" s="215"/>
      <c r="AT166" s="209" t="s">
        <v>163</v>
      </c>
      <c r="AU166" s="209" t="s">
        <v>89</v>
      </c>
      <c r="AV166" s="13" t="s">
        <v>89</v>
      </c>
      <c r="AW166" s="13" t="s">
        <v>42</v>
      </c>
      <c r="AX166" s="13" t="s">
        <v>82</v>
      </c>
      <c r="AY166" s="209" t="s">
        <v>152</v>
      </c>
    </row>
    <row r="167" spans="2:65" s="15" customFormat="1">
      <c r="B167" s="224"/>
      <c r="D167" s="225" t="s">
        <v>163</v>
      </c>
      <c r="E167" s="226" t="s">
        <v>5</v>
      </c>
      <c r="F167" s="227" t="s">
        <v>170</v>
      </c>
      <c r="H167" s="228">
        <v>45.6</v>
      </c>
      <c r="I167" s="229"/>
      <c r="L167" s="224"/>
      <c r="M167" s="230"/>
      <c r="N167" s="231"/>
      <c r="O167" s="231"/>
      <c r="P167" s="231"/>
      <c r="Q167" s="231"/>
      <c r="R167" s="231"/>
      <c r="S167" s="231"/>
      <c r="T167" s="232"/>
      <c r="AT167" s="233" t="s">
        <v>163</v>
      </c>
      <c r="AU167" s="233" t="s">
        <v>89</v>
      </c>
      <c r="AV167" s="15" t="s">
        <v>159</v>
      </c>
      <c r="AW167" s="15" t="s">
        <v>42</v>
      </c>
      <c r="AX167" s="15" t="s">
        <v>45</v>
      </c>
      <c r="AY167" s="233" t="s">
        <v>152</v>
      </c>
    </row>
    <row r="168" spans="2:65" s="1" customFormat="1" ht="31.5" customHeight="1">
      <c r="B168" s="183"/>
      <c r="C168" s="184" t="s">
        <v>223</v>
      </c>
      <c r="D168" s="184" t="s">
        <v>154</v>
      </c>
      <c r="E168" s="185" t="s">
        <v>2439</v>
      </c>
      <c r="F168" s="186" t="s">
        <v>2440</v>
      </c>
      <c r="G168" s="187" t="s">
        <v>247</v>
      </c>
      <c r="H168" s="188">
        <v>431.54500000000002</v>
      </c>
      <c r="I168" s="189"/>
      <c r="J168" s="190">
        <f>ROUND(I168*H168,2)</f>
        <v>0</v>
      </c>
      <c r="K168" s="186" t="s">
        <v>158</v>
      </c>
      <c r="L168" s="43"/>
      <c r="M168" s="191" t="s">
        <v>5</v>
      </c>
      <c r="N168" s="192" t="s">
        <v>53</v>
      </c>
      <c r="O168" s="44"/>
      <c r="P168" s="193">
        <f>O168*H168</f>
        <v>0</v>
      </c>
      <c r="Q168" s="193">
        <v>1.1E-4</v>
      </c>
      <c r="R168" s="193">
        <f>Q168*H168</f>
        <v>4.7469950000000004E-2</v>
      </c>
      <c r="S168" s="193">
        <v>0</v>
      </c>
      <c r="T168" s="194">
        <f>S168*H168</f>
        <v>0</v>
      </c>
      <c r="AR168" s="25" t="s">
        <v>159</v>
      </c>
      <c r="AT168" s="25" t="s">
        <v>154</v>
      </c>
      <c r="AU168" s="25" t="s">
        <v>89</v>
      </c>
      <c r="AY168" s="25" t="s">
        <v>152</v>
      </c>
      <c r="BE168" s="195">
        <f>IF(N168="základní",J168,0)</f>
        <v>0</v>
      </c>
      <c r="BF168" s="195">
        <f>IF(N168="snížená",J168,0)</f>
        <v>0</v>
      </c>
      <c r="BG168" s="195">
        <f>IF(N168="zákl. přenesená",J168,0)</f>
        <v>0</v>
      </c>
      <c r="BH168" s="195">
        <f>IF(N168="sníž. přenesená",J168,0)</f>
        <v>0</v>
      </c>
      <c r="BI168" s="195">
        <f>IF(N168="nulová",J168,0)</f>
        <v>0</v>
      </c>
      <c r="BJ168" s="25" t="s">
        <v>45</v>
      </c>
      <c r="BK168" s="195">
        <f>ROUND(I168*H168,2)</f>
        <v>0</v>
      </c>
      <c r="BL168" s="25" t="s">
        <v>159</v>
      </c>
      <c r="BM168" s="25" t="s">
        <v>2441</v>
      </c>
    </row>
    <row r="169" spans="2:65" s="1" customFormat="1" ht="67.5">
      <c r="B169" s="43"/>
      <c r="D169" s="196" t="s">
        <v>161</v>
      </c>
      <c r="F169" s="197" t="s">
        <v>2442</v>
      </c>
      <c r="I169" s="198"/>
      <c r="L169" s="43"/>
      <c r="M169" s="199"/>
      <c r="N169" s="44"/>
      <c r="O169" s="44"/>
      <c r="P169" s="44"/>
      <c r="Q169" s="44"/>
      <c r="R169" s="44"/>
      <c r="S169" s="44"/>
      <c r="T169" s="72"/>
      <c r="AT169" s="25" t="s">
        <v>161</v>
      </c>
      <c r="AU169" s="25" t="s">
        <v>89</v>
      </c>
    </row>
    <row r="170" spans="2:65" s="12" customFormat="1">
      <c r="B170" s="200"/>
      <c r="D170" s="196" t="s">
        <v>163</v>
      </c>
      <c r="E170" s="201" t="s">
        <v>5</v>
      </c>
      <c r="F170" s="202" t="s">
        <v>2443</v>
      </c>
      <c r="H170" s="203" t="s">
        <v>5</v>
      </c>
      <c r="I170" s="204"/>
      <c r="L170" s="200"/>
      <c r="M170" s="205"/>
      <c r="N170" s="206"/>
      <c r="O170" s="206"/>
      <c r="P170" s="206"/>
      <c r="Q170" s="206"/>
      <c r="R170" s="206"/>
      <c r="S170" s="206"/>
      <c r="T170" s="207"/>
      <c r="AT170" s="203" t="s">
        <v>163</v>
      </c>
      <c r="AU170" s="203" t="s">
        <v>89</v>
      </c>
      <c r="AV170" s="12" t="s">
        <v>45</v>
      </c>
      <c r="AW170" s="12" t="s">
        <v>42</v>
      </c>
      <c r="AX170" s="12" t="s">
        <v>82</v>
      </c>
      <c r="AY170" s="203" t="s">
        <v>152</v>
      </c>
    </row>
    <row r="171" spans="2:65" s="13" customFormat="1">
      <c r="B171" s="208"/>
      <c r="D171" s="196" t="s">
        <v>163</v>
      </c>
      <c r="E171" s="209" t="s">
        <v>5</v>
      </c>
      <c r="F171" s="210" t="s">
        <v>2444</v>
      </c>
      <c r="H171" s="211">
        <v>431.54500000000002</v>
      </c>
      <c r="I171" s="212"/>
      <c r="L171" s="208"/>
      <c r="M171" s="213"/>
      <c r="N171" s="214"/>
      <c r="O171" s="214"/>
      <c r="P171" s="214"/>
      <c r="Q171" s="214"/>
      <c r="R171" s="214"/>
      <c r="S171" s="214"/>
      <c r="T171" s="215"/>
      <c r="AT171" s="209" t="s">
        <v>163</v>
      </c>
      <c r="AU171" s="209" t="s">
        <v>89</v>
      </c>
      <c r="AV171" s="13" t="s">
        <v>89</v>
      </c>
      <c r="AW171" s="13" t="s">
        <v>42</v>
      </c>
      <c r="AX171" s="13" t="s">
        <v>82</v>
      </c>
      <c r="AY171" s="209" t="s">
        <v>152</v>
      </c>
    </row>
    <row r="172" spans="2:65" s="15" customFormat="1">
      <c r="B172" s="224"/>
      <c r="D172" s="225" t="s">
        <v>163</v>
      </c>
      <c r="E172" s="226" t="s">
        <v>5</v>
      </c>
      <c r="F172" s="227" t="s">
        <v>170</v>
      </c>
      <c r="H172" s="228">
        <v>431.54500000000002</v>
      </c>
      <c r="I172" s="229"/>
      <c r="L172" s="224"/>
      <c r="M172" s="230"/>
      <c r="N172" s="231"/>
      <c r="O172" s="231"/>
      <c r="P172" s="231"/>
      <c r="Q172" s="231"/>
      <c r="R172" s="231"/>
      <c r="S172" s="231"/>
      <c r="T172" s="232"/>
      <c r="AT172" s="233" t="s">
        <v>163</v>
      </c>
      <c r="AU172" s="233" t="s">
        <v>89</v>
      </c>
      <c r="AV172" s="15" t="s">
        <v>159</v>
      </c>
      <c r="AW172" s="15" t="s">
        <v>42</v>
      </c>
      <c r="AX172" s="15" t="s">
        <v>45</v>
      </c>
      <c r="AY172" s="233" t="s">
        <v>152</v>
      </c>
    </row>
    <row r="173" spans="2:65" s="1" customFormat="1" ht="22.5" customHeight="1">
      <c r="B173" s="183"/>
      <c r="C173" s="237" t="s">
        <v>231</v>
      </c>
      <c r="D173" s="237" t="s">
        <v>266</v>
      </c>
      <c r="E173" s="238" t="s">
        <v>2445</v>
      </c>
      <c r="F173" s="239" t="s">
        <v>2446</v>
      </c>
      <c r="G173" s="240" t="s">
        <v>157</v>
      </c>
      <c r="H173" s="241">
        <v>33.228999999999999</v>
      </c>
      <c r="I173" s="242"/>
      <c r="J173" s="243">
        <f>ROUND(I173*H173,2)</f>
        <v>0</v>
      </c>
      <c r="K173" s="239" t="s">
        <v>158</v>
      </c>
      <c r="L173" s="244"/>
      <c r="M173" s="245" t="s">
        <v>5</v>
      </c>
      <c r="N173" s="246" t="s">
        <v>53</v>
      </c>
      <c r="O173" s="44"/>
      <c r="P173" s="193">
        <f>O173*H173</f>
        <v>0</v>
      </c>
      <c r="Q173" s="193">
        <v>0.55000000000000004</v>
      </c>
      <c r="R173" s="193">
        <f>Q173*H173</f>
        <v>18.275950000000002</v>
      </c>
      <c r="S173" s="193">
        <v>0</v>
      </c>
      <c r="T173" s="194">
        <f>S173*H173</f>
        <v>0</v>
      </c>
      <c r="AR173" s="25" t="s">
        <v>206</v>
      </c>
      <c r="AT173" s="25" t="s">
        <v>266</v>
      </c>
      <c r="AU173" s="25" t="s">
        <v>89</v>
      </c>
      <c r="AY173" s="25" t="s">
        <v>152</v>
      </c>
      <c r="BE173" s="195">
        <f>IF(N173="základní",J173,0)</f>
        <v>0</v>
      </c>
      <c r="BF173" s="195">
        <f>IF(N173="snížená",J173,0)</f>
        <v>0</v>
      </c>
      <c r="BG173" s="195">
        <f>IF(N173="zákl. přenesená",J173,0)</f>
        <v>0</v>
      </c>
      <c r="BH173" s="195">
        <f>IF(N173="sníž. přenesená",J173,0)</f>
        <v>0</v>
      </c>
      <c r="BI173" s="195">
        <f>IF(N173="nulová",J173,0)</f>
        <v>0</v>
      </c>
      <c r="BJ173" s="25" t="s">
        <v>45</v>
      </c>
      <c r="BK173" s="195">
        <f>ROUND(I173*H173,2)</f>
        <v>0</v>
      </c>
      <c r="BL173" s="25" t="s">
        <v>159</v>
      </c>
      <c r="BM173" s="25" t="s">
        <v>2447</v>
      </c>
    </row>
    <row r="174" spans="2:65" s="12" customFormat="1">
      <c r="B174" s="200"/>
      <c r="D174" s="196" t="s">
        <v>163</v>
      </c>
      <c r="E174" s="201" t="s">
        <v>5</v>
      </c>
      <c r="F174" s="202" t="s">
        <v>2448</v>
      </c>
      <c r="H174" s="203" t="s">
        <v>5</v>
      </c>
      <c r="I174" s="204"/>
      <c r="L174" s="200"/>
      <c r="M174" s="205"/>
      <c r="N174" s="206"/>
      <c r="O174" s="206"/>
      <c r="P174" s="206"/>
      <c r="Q174" s="206"/>
      <c r="R174" s="206"/>
      <c r="S174" s="206"/>
      <c r="T174" s="207"/>
      <c r="AT174" s="203" t="s">
        <v>163</v>
      </c>
      <c r="AU174" s="203" t="s">
        <v>89</v>
      </c>
      <c r="AV174" s="12" t="s">
        <v>45</v>
      </c>
      <c r="AW174" s="12" t="s">
        <v>42</v>
      </c>
      <c r="AX174" s="12" t="s">
        <v>82</v>
      </c>
      <c r="AY174" s="203" t="s">
        <v>152</v>
      </c>
    </row>
    <row r="175" spans="2:65" s="13" customFormat="1">
      <c r="B175" s="208"/>
      <c r="D175" s="196" t="s">
        <v>163</v>
      </c>
      <c r="E175" s="209" t="s">
        <v>5</v>
      </c>
      <c r="F175" s="210" t="s">
        <v>2449</v>
      </c>
      <c r="H175" s="211">
        <v>30.207999999999998</v>
      </c>
      <c r="I175" s="212"/>
      <c r="L175" s="208"/>
      <c r="M175" s="213"/>
      <c r="N175" s="214"/>
      <c r="O175" s="214"/>
      <c r="P175" s="214"/>
      <c r="Q175" s="214"/>
      <c r="R175" s="214"/>
      <c r="S175" s="214"/>
      <c r="T175" s="215"/>
      <c r="AT175" s="209" t="s">
        <v>163</v>
      </c>
      <c r="AU175" s="209" t="s">
        <v>89</v>
      </c>
      <c r="AV175" s="13" t="s">
        <v>89</v>
      </c>
      <c r="AW175" s="13" t="s">
        <v>42</v>
      </c>
      <c r="AX175" s="13" t="s">
        <v>82</v>
      </c>
      <c r="AY175" s="209" t="s">
        <v>152</v>
      </c>
    </row>
    <row r="176" spans="2:65" s="15" customFormat="1">
      <c r="B176" s="224"/>
      <c r="D176" s="196" t="s">
        <v>163</v>
      </c>
      <c r="E176" s="247" t="s">
        <v>5</v>
      </c>
      <c r="F176" s="248" t="s">
        <v>170</v>
      </c>
      <c r="H176" s="249">
        <v>30.207999999999998</v>
      </c>
      <c r="I176" s="229"/>
      <c r="L176" s="224"/>
      <c r="M176" s="230"/>
      <c r="N176" s="231"/>
      <c r="O176" s="231"/>
      <c r="P176" s="231"/>
      <c r="Q176" s="231"/>
      <c r="R176" s="231"/>
      <c r="S176" s="231"/>
      <c r="T176" s="232"/>
      <c r="AT176" s="233" t="s">
        <v>163</v>
      </c>
      <c r="AU176" s="233" t="s">
        <v>89</v>
      </c>
      <c r="AV176" s="15" t="s">
        <v>159</v>
      </c>
      <c r="AW176" s="15" t="s">
        <v>42</v>
      </c>
      <c r="AX176" s="15" t="s">
        <v>45</v>
      </c>
      <c r="AY176" s="233" t="s">
        <v>152</v>
      </c>
    </row>
    <row r="177" spans="2:65" s="13" customFormat="1">
      <c r="B177" s="208"/>
      <c r="D177" s="225" t="s">
        <v>163</v>
      </c>
      <c r="F177" s="234" t="s">
        <v>2450</v>
      </c>
      <c r="H177" s="235">
        <v>33.228999999999999</v>
      </c>
      <c r="I177" s="212"/>
      <c r="L177" s="208"/>
      <c r="M177" s="213"/>
      <c r="N177" s="214"/>
      <c r="O177" s="214"/>
      <c r="P177" s="214"/>
      <c r="Q177" s="214"/>
      <c r="R177" s="214"/>
      <c r="S177" s="214"/>
      <c r="T177" s="215"/>
      <c r="AT177" s="209" t="s">
        <v>163</v>
      </c>
      <c r="AU177" s="209" t="s">
        <v>89</v>
      </c>
      <c r="AV177" s="13" t="s">
        <v>89</v>
      </c>
      <c r="AW177" s="13" t="s">
        <v>6</v>
      </c>
      <c r="AX177" s="13" t="s">
        <v>45</v>
      </c>
      <c r="AY177" s="209" t="s">
        <v>152</v>
      </c>
    </row>
    <row r="178" spans="2:65" s="1" customFormat="1" ht="31.5" customHeight="1">
      <c r="B178" s="183"/>
      <c r="C178" s="184" t="s">
        <v>237</v>
      </c>
      <c r="D178" s="184" t="s">
        <v>154</v>
      </c>
      <c r="E178" s="185" t="s">
        <v>2451</v>
      </c>
      <c r="F178" s="186" t="s">
        <v>2452</v>
      </c>
      <c r="G178" s="187" t="s">
        <v>201</v>
      </c>
      <c r="H178" s="188">
        <v>1479</v>
      </c>
      <c r="I178" s="189"/>
      <c r="J178" s="190">
        <f>ROUND(I178*H178,2)</f>
        <v>0</v>
      </c>
      <c r="K178" s="186" t="s">
        <v>158</v>
      </c>
      <c r="L178" s="43"/>
      <c r="M178" s="191" t="s">
        <v>5</v>
      </c>
      <c r="N178" s="192" t="s">
        <v>53</v>
      </c>
      <c r="O178" s="44"/>
      <c r="P178" s="193">
        <f>O178*H178</f>
        <v>0</v>
      </c>
      <c r="Q178" s="193">
        <v>3.363E-2</v>
      </c>
      <c r="R178" s="193">
        <f>Q178*H178</f>
        <v>49.738770000000002</v>
      </c>
      <c r="S178" s="193">
        <v>0</v>
      </c>
      <c r="T178" s="194">
        <f>S178*H178</f>
        <v>0</v>
      </c>
      <c r="AR178" s="25" t="s">
        <v>159</v>
      </c>
      <c r="AT178" s="25" t="s">
        <v>154</v>
      </c>
      <c r="AU178" s="25" t="s">
        <v>89</v>
      </c>
      <c r="AY178" s="25" t="s">
        <v>152</v>
      </c>
      <c r="BE178" s="195">
        <f>IF(N178="základní",J178,0)</f>
        <v>0</v>
      </c>
      <c r="BF178" s="195">
        <f>IF(N178="snížená",J178,0)</f>
        <v>0</v>
      </c>
      <c r="BG178" s="195">
        <f>IF(N178="zákl. přenesená",J178,0)</f>
        <v>0</v>
      </c>
      <c r="BH178" s="195">
        <f>IF(N178="sníž. přenesená",J178,0)</f>
        <v>0</v>
      </c>
      <c r="BI178" s="195">
        <f>IF(N178="nulová",J178,0)</f>
        <v>0</v>
      </c>
      <c r="BJ178" s="25" t="s">
        <v>45</v>
      </c>
      <c r="BK178" s="195">
        <f>ROUND(I178*H178,2)</f>
        <v>0</v>
      </c>
      <c r="BL178" s="25" t="s">
        <v>159</v>
      </c>
      <c r="BM178" s="25" t="s">
        <v>2453</v>
      </c>
    </row>
    <row r="179" spans="2:65" s="1" customFormat="1" ht="108">
      <c r="B179" s="43"/>
      <c r="D179" s="196" t="s">
        <v>161</v>
      </c>
      <c r="F179" s="197" t="s">
        <v>2454</v>
      </c>
      <c r="I179" s="198"/>
      <c r="L179" s="43"/>
      <c r="M179" s="199"/>
      <c r="N179" s="44"/>
      <c r="O179" s="44"/>
      <c r="P179" s="44"/>
      <c r="Q179" s="44"/>
      <c r="R179" s="44"/>
      <c r="S179" s="44"/>
      <c r="T179" s="72"/>
      <c r="AT179" s="25" t="s">
        <v>161</v>
      </c>
      <c r="AU179" s="25" t="s">
        <v>89</v>
      </c>
    </row>
    <row r="180" spans="2:65" s="12" customFormat="1">
      <c r="B180" s="200"/>
      <c r="D180" s="196" t="s">
        <v>163</v>
      </c>
      <c r="E180" s="201" t="s">
        <v>5</v>
      </c>
      <c r="F180" s="202" t="s">
        <v>2455</v>
      </c>
      <c r="H180" s="203" t="s">
        <v>5</v>
      </c>
      <c r="I180" s="204"/>
      <c r="L180" s="200"/>
      <c r="M180" s="205"/>
      <c r="N180" s="206"/>
      <c r="O180" s="206"/>
      <c r="P180" s="206"/>
      <c r="Q180" s="206"/>
      <c r="R180" s="206"/>
      <c r="S180" s="206"/>
      <c r="T180" s="207"/>
      <c r="AT180" s="203" t="s">
        <v>163</v>
      </c>
      <c r="AU180" s="203" t="s">
        <v>89</v>
      </c>
      <c r="AV180" s="12" t="s">
        <v>45</v>
      </c>
      <c r="AW180" s="12" t="s">
        <v>42</v>
      </c>
      <c r="AX180" s="12" t="s">
        <v>82</v>
      </c>
      <c r="AY180" s="203" t="s">
        <v>152</v>
      </c>
    </row>
    <row r="181" spans="2:65" s="13" customFormat="1">
      <c r="B181" s="208"/>
      <c r="D181" s="196" t="s">
        <v>163</v>
      </c>
      <c r="E181" s="209" t="s">
        <v>5</v>
      </c>
      <c r="F181" s="210" t="s">
        <v>2456</v>
      </c>
      <c r="H181" s="211">
        <v>986</v>
      </c>
      <c r="I181" s="212"/>
      <c r="L181" s="208"/>
      <c r="M181" s="213"/>
      <c r="N181" s="214"/>
      <c r="O181" s="214"/>
      <c r="P181" s="214"/>
      <c r="Q181" s="214"/>
      <c r="R181" s="214"/>
      <c r="S181" s="214"/>
      <c r="T181" s="215"/>
      <c r="AT181" s="209" t="s">
        <v>163</v>
      </c>
      <c r="AU181" s="209" t="s">
        <v>89</v>
      </c>
      <c r="AV181" s="13" t="s">
        <v>89</v>
      </c>
      <c r="AW181" s="13" t="s">
        <v>42</v>
      </c>
      <c r="AX181" s="13" t="s">
        <v>82</v>
      </c>
      <c r="AY181" s="209" t="s">
        <v>152</v>
      </c>
    </row>
    <row r="182" spans="2:65" s="13" customFormat="1">
      <c r="B182" s="208"/>
      <c r="D182" s="196" t="s">
        <v>163</v>
      </c>
      <c r="E182" s="209" t="s">
        <v>5</v>
      </c>
      <c r="F182" s="210" t="s">
        <v>2457</v>
      </c>
      <c r="H182" s="211">
        <v>493</v>
      </c>
      <c r="I182" s="212"/>
      <c r="L182" s="208"/>
      <c r="M182" s="213"/>
      <c r="N182" s="214"/>
      <c r="O182" s="214"/>
      <c r="P182" s="214"/>
      <c r="Q182" s="214"/>
      <c r="R182" s="214"/>
      <c r="S182" s="214"/>
      <c r="T182" s="215"/>
      <c r="AT182" s="209" t="s">
        <v>163</v>
      </c>
      <c r="AU182" s="209" t="s">
        <v>89</v>
      </c>
      <c r="AV182" s="13" t="s">
        <v>89</v>
      </c>
      <c r="AW182" s="13" t="s">
        <v>42</v>
      </c>
      <c r="AX182" s="13" t="s">
        <v>82</v>
      </c>
      <c r="AY182" s="209" t="s">
        <v>152</v>
      </c>
    </row>
    <row r="183" spans="2:65" s="15" customFormat="1">
      <c r="B183" s="224"/>
      <c r="D183" s="225" t="s">
        <v>163</v>
      </c>
      <c r="E183" s="226" t="s">
        <v>5</v>
      </c>
      <c r="F183" s="227" t="s">
        <v>170</v>
      </c>
      <c r="H183" s="228">
        <v>1479</v>
      </c>
      <c r="I183" s="229"/>
      <c r="L183" s="224"/>
      <c r="M183" s="230"/>
      <c r="N183" s="231"/>
      <c r="O183" s="231"/>
      <c r="P183" s="231"/>
      <c r="Q183" s="231"/>
      <c r="R183" s="231"/>
      <c r="S183" s="231"/>
      <c r="T183" s="232"/>
      <c r="AT183" s="233" t="s">
        <v>163</v>
      </c>
      <c r="AU183" s="233" t="s">
        <v>89</v>
      </c>
      <c r="AV183" s="15" t="s">
        <v>159</v>
      </c>
      <c r="AW183" s="15" t="s">
        <v>42</v>
      </c>
      <c r="AX183" s="15" t="s">
        <v>45</v>
      </c>
      <c r="AY183" s="233" t="s">
        <v>152</v>
      </c>
    </row>
    <row r="184" spans="2:65" s="1" customFormat="1" ht="22.5" customHeight="1">
      <c r="B184" s="183"/>
      <c r="C184" s="184" t="s">
        <v>244</v>
      </c>
      <c r="D184" s="184" t="s">
        <v>154</v>
      </c>
      <c r="E184" s="185" t="s">
        <v>2458</v>
      </c>
      <c r="F184" s="186" t="s">
        <v>2459</v>
      </c>
      <c r="G184" s="187" t="s">
        <v>293</v>
      </c>
      <c r="H184" s="188">
        <v>87</v>
      </c>
      <c r="I184" s="189"/>
      <c r="J184" s="190">
        <f>ROUND(I184*H184,2)</f>
        <v>0</v>
      </c>
      <c r="K184" s="186" t="s">
        <v>158</v>
      </c>
      <c r="L184" s="43"/>
      <c r="M184" s="191" t="s">
        <v>5</v>
      </c>
      <c r="N184" s="192" t="s">
        <v>53</v>
      </c>
      <c r="O184" s="44"/>
      <c r="P184" s="193">
        <f>O184*H184</f>
        <v>0</v>
      </c>
      <c r="Q184" s="193">
        <v>3.6900000000000001E-3</v>
      </c>
      <c r="R184" s="193">
        <f>Q184*H184</f>
        <v>0.32103000000000004</v>
      </c>
      <c r="S184" s="193">
        <v>0</v>
      </c>
      <c r="T184" s="194">
        <f>S184*H184</f>
        <v>0</v>
      </c>
      <c r="AR184" s="25" t="s">
        <v>159</v>
      </c>
      <c r="AT184" s="25" t="s">
        <v>154</v>
      </c>
      <c r="AU184" s="25" t="s">
        <v>89</v>
      </c>
      <c r="AY184" s="25" t="s">
        <v>152</v>
      </c>
      <c r="BE184" s="195">
        <f>IF(N184="základní",J184,0)</f>
        <v>0</v>
      </c>
      <c r="BF184" s="195">
        <f>IF(N184="snížená",J184,0)</f>
        <v>0</v>
      </c>
      <c r="BG184" s="195">
        <f>IF(N184="zákl. přenesená",J184,0)</f>
        <v>0</v>
      </c>
      <c r="BH184" s="195">
        <f>IF(N184="sníž. přenesená",J184,0)</f>
        <v>0</v>
      </c>
      <c r="BI184" s="195">
        <f>IF(N184="nulová",J184,0)</f>
        <v>0</v>
      </c>
      <c r="BJ184" s="25" t="s">
        <v>45</v>
      </c>
      <c r="BK184" s="195">
        <f>ROUND(I184*H184,2)</f>
        <v>0</v>
      </c>
      <c r="BL184" s="25" t="s">
        <v>159</v>
      </c>
      <c r="BM184" s="25" t="s">
        <v>2460</v>
      </c>
    </row>
    <row r="185" spans="2:65" s="1" customFormat="1" ht="40.5">
      <c r="B185" s="43"/>
      <c r="D185" s="196" t="s">
        <v>161</v>
      </c>
      <c r="F185" s="197" t="s">
        <v>2461</v>
      </c>
      <c r="I185" s="198"/>
      <c r="L185" s="43"/>
      <c r="M185" s="199"/>
      <c r="N185" s="44"/>
      <c r="O185" s="44"/>
      <c r="P185" s="44"/>
      <c r="Q185" s="44"/>
      <c r="R185" s="44"/>
      <c r="S185" s="44"/>
      <c r="T185" s="72"/>
      <c r="AT185" s="25" t="s">
        <v>161</v>
      </c>
      <c r="AU185" s="25" t="s">
        <v>89</v>
      </c>
    </row>
    <row r="186" spans="2:65" s="12" customFormat="1">
      <c r="B186" s="200"/>
      <c r="D186" s="196" t="s">
        <v>163</v>
      </c>
      <c r="E186" s="201" t="s">
        <v>5</v>
      </c>
      <c r="F186" s="202" t="s">
        <v>2455</v>
      </c>
      <c r="H186" s="203" t="s">
        <v>5</v>
      </c>
      <c r="I186" s="204"/>
      <c r="L186" s="200"/>
      <c r="M186" s="205"/>
      <c r="N186" s="206"/>
      <c r="O186" s="206"/>
      <c r="P186" s="206"/>
      <c r="Q186" s="206"/>
      <c r="R186" s="206"/>
      <c r="S186" s="206"/>
      <c r="T186" s="207"/>
      <c r="AT186" s="203" t="s">
        <v>163</v>
      </c>
      <c r="AU186" s="203" t="s">
        <v>89</v>
      </c>
      <c r="AV186" s="12" t="s">
        <v>45</v>
      </c>
      <c r="AW186" s="12" t="s">
        <v>42</v>
      </c>
      <c r="AX186" s="12" t="s">
        <v>82</v>
      </c>
      <c r="AY186" s="203" t="s">
        <v>152</v>
      </c>
    </row>
    <row r="187" spans="2:65" s="13" customFormat="1">
      <c r="B187" s="208"/>
      <c r="D187" s="196" t="s">
        <v>163</v>
      </c>
      <c r="E187" s="209" t="s">
        <v>5</v>
      </c>
      <c r="F187" s="210" t="s">
        <v>2462</v>
      </c>
      <c r="H187" s="211">
        <v>87</v>
      </c>
      <c r="I187" s="212"/>
      <c r="L187" s="208"/>
      <c r="M187" s="213"/>
      <c r="N187" s="214"/>
      <c r="O187" s="214"/>
      <c r="P187" s="214"/>
      <c r="Q187" s="214"/>
      <c r="R187" s="214"/>
      <c r="S187" s="214"/>
      <c r="T187" s="215"/>
      <c r="AT187" s="209" t="s">
        <v>163</v>
      </c>
      <c r="AU187" s="209" t="s">
        <v>89</v>
      </c>
      <c r="AV187" s="13" t="s">
        <v>89</v>
      </c>
      <c r="AW187" s="13" t="s">
        <v>42</v>
      </c>
      <c r="AX187" s="13" t="s">
        <v>82</v>
      </c>
      <c r="AY187" s="209" t="s">
        <v>152</v>
      </c>
    </row>
    <row r="188" spans="2:65" s="15" customFormat="1">
      <c r="B188" s="224"/>
      <c r="D188" s="225" t="s">
        <v>163</v>
      </c>
      <c r="E188" s="226" t="s">
        <v>5</v>
      </c>
      <c r="F188" s="227" t="s">
        <v>170</v>
      </c>
      <c r="H188" s="228">
        <v>87</v>
      </c>
      <c r="I188" s="229"/>
      <c r="L188" s="224"/>
      <c r="M188" s="230"/>
      <c r="N188" s="231"/>
      <c r="O188" s="231"/>
      <c r="P188" s="231"/>
      <c r="Q188" s="231"/>
      <c r="R188" s="231"/>
      <c r="S188" s="231"/>
      <c r="T188" s="232"/>
      <c r="AT188" s="233" t="s">
        <v>163</v>
      </c>
      <c r="AU188" s="233" t="s">
        <v>89</v>
      </c>
      <c r="AV188" s="15" t="s">
        <v>159</v>
      </c>
      <c r="AW188" s="15" t="s">
        <v>42</v>
      </c>
      <c r="AX188" s="15" t="s">
        <v>45</v>
      </c>
      <c r="AY188" s="233" t="s">
        <v>152</v>
      </c>
    </row>
    <row r="189" spans="2:65" s="1" customFormat="1" ht="44.25" customHeight="1">
      <c r="B189" s="183"/>
      <c r="C189" s="184" t="s">
        <v>251</v>
      </c>
      <c r="D189" s="184" t="s">
        <v>154</v>
      </c>
      <c r="E189" s="185" t="s">
        <v>2463</v>
      </c>
      <c r="F189" s="186" t="s">
        <v>2464</v>
      </c>
      <c r="G189" s="187" t="s">
        <v>157</v>
      </c>
      <c r="H189" s="188">
        <v>137.46100000000001</v>
      </c>
      <c r="I189" s="189"/>
      <c r="J189" s="190">
        <f>ROUND(I189*H189,2)</f>
        <v>0</v>
      </c>
      <c r="K189" s="186" t="s">
        <v>158</v>
      </c>
      <c r="L189" s="43"/>
      <c r="M189" s="191" t="s">
        <v>5</v>
      </c>
      <c r="N189" s="192" t="s">
        <v>53</v>
      </c>
      <c r="O189" s="44"/>
      <c r="P189" s="193">
        <f>O189*H189</f>
        <v>0</v>
      </c>
      <c r="Q189" s="193">
        <v>0</v>
      </c>
      <c r="R189" s="193">
        <f>Q189*H189</f>
        <v>0</v>
      </c>
      <c r="S189" s="193">
        <v>0</v>
      </c>
      <c r="T189" s="194">
        <f>S189*H189</f>
        <v>0</v>
      </c>
      <c r="AR189" s="25" t="s">
        <v>159</v>
      </c>
      <c r="AT189" s="25" t="s">
        <v>154</v>
      </c>
      <c r="AU189" s="25" t="s">
        <v>89</v>
      </c>
      <c r="AY189" s="25" t="s">
        <v>152</v>
      </c>
      <c r="BE189" s="195">
        <f>IF(N189="základní",J189,0)</f>
        <v>0</v>
      </c>
      <c r="BF189" s="195">
        <f>IF(N189="snížená",J189,0)</f>
        <v>0</v>
      </c>
      <c r="BG189" s="195">
        <f>IF(N189="zákl. přenesená",J189,0)</f>
        <v>0</v>
      </c>
      <c r="BH189" s="195">
        <f>IF(N189="sníž. přenesená",J189,0)</f>
        <v>0</v>
      </c>
      <c r="BI189" s="195">
        <f>IF(N189="nulová",J189,0)</f>
        <v>0</v>
      </c>
      <c r="BJ189" s="25" t="s">
        <v>45</v>
      </c>
      <c r="BK189" s="195">
        <f>ROUND(I189*H189,2)</f>
        <v>0</v>
      </c>
      <c r="BL189" s="25" t="s">
        <v>159</v>
      </c>
      <c r="BM189" s="25" t="s">
        <v>2465</v>
      </c>
    </row>
    <row r="190" spans="2:65" s="1" customFormat="1" ht="175.5">
      <c r="B190" s="43"/>
      <c r="D190" s="196" t="s">
        <v>161</v>
      </c>
      <c r="F190" s="197" t="s">
        <v>183</v>
      </c>
      <c r="I190" s="198"/>
      <c r="L190" s="43"/>
      <c r="M190" s="199"/>
      <c r="N190" s="44"/>
      <c r="O190" s="44"/>
      <c r="P190" s="44"/>
      <c r="Q190" s="44"/>
      <c r="R190" s="44"/>
      <c r="S190" s="44"/>
      <c r="T190" s="72"/>
      <c r="AT190" s="25" t="s">
        <v>161</v>
      </c>
      <c r="AU190" s="25" t="s">
        <v>89</v>
      </c>
    </row>
    <row r="191" spans="2:65" s="12" customFormat="1">
      <c r="B191" s="200"/>
      <c r="D191" s="196" t="s">
        <v>163</v>
      </c>
      <c r="E191" s="201" t="s">
        <v>5</v>
      </c>
      <c r="F191" s="202" t="s">
        <v>2466</v>
      </c>
      <c r="H191" s="203" t="s">
        <v>5</v>
      </c>
      <c r="I191" s="204"/>
      <c r="L191" s="200"/>
      <c r="M191" s="205"/>
      <c r="N191" s="206"/>
      <c r="O191" s="206"/>
      <c r="P191" s="206"/>
      <c r="Q191" s="206"/>
      <c r="R191" s="206"/>
      <c r="S191" s="206"/>
      <c r="T191" s="207"/>
      <c r="AT191" s="203" t="s">
        <v>163</v>
      </c>
      <c r="AU191" s="203" t="s">
        <v>89</v>
      </c>
      <c r="AV191" s="12" t="s">
        <v>45</v>
      </c>
      <c r="AW191" s="12" t="s">
        <v>42</v>
      </c>
      <c r="AX191" s="12" t="s">
        <v>82</v>
      </c>
      <c r="AY191" s="203" t="s">
        <v>152</v>
      </c>
    </row>
    <row r="192" spans="2:65" s="13" customFormat="1">
      <c r="B192" s="208"/>
      <c r="D192" s="196" t="s">
        <v>163</v>
      </c>
      <c r="E192" s="209" t="s">
        <v>5</v>
      </c>
      <c r="F192" s="210" t="s">
        <v>2467</v>
      </c>
      <c r="H192" s="211">
        <v>88.832999999999998</v>
      </c>
      <c r="I192" s="212"/>
      <c r="L192" s="208"/>
      <c r="M192" s="213"/>
      <c r="N192" s="214"/>
      <c r="O192" s="214"/>
      <c r="P192" s="214"/>
      <c r="Q192" s="214"/>
      <c r="R192" s="214"/>
      <c r="S192" s="214"/>
      <c r="T192" s="215"/>
      <c r="AT192" s="209" t="s">
        <v>163</v>
      </c>
      <c r="AU192" s="209" t="s">
        <v>89</v>
      </c>
      <c r="AV192" s="13" t="s">
        <v>89</v>
      </c>
      <c r="AW192" s="13" t="s">
        <v>42</v>
      </c>
      <c r="AX192" s="13" t="s">
        <v>82</v>
      </c>
      <c r="AY192" s="209" t="s">
        <v>152</v>
      </c>
    </row>
    <row r="193" spans="2:65" s="14" customFormat="1">
      <c r="B193" s="216"/>
      <c r="D193" s="196" t="s">
        <v>163</v>
      </c>
      <c r="E193" s="217" t="s">
        <v>5</v>
      </c>
      <c r="F193" s="218" t="s">
        <v>2468</v>
      </c>
      <c r="H193" s="219">
        <v>88.832999999999998</v>
      </c>
      <c r="I193" s="220"/>
      <c r="L193" s="216"/>
      <c r="M193" s="221"/>
      <c r="N193" s="222"/>
      <c r="O193" s="222"/>
      <c r="P193" s="222"/>
      <c r="Q193" s="222"/>
      <c r="R193" s="222"/>
      <c r="S193" s="222"/>
      <c r="T193" s="223"/>
      <c r="AT193" s="217" t="s">
        <v>163</v>
      </c>
      <c r="AU193" s="217" t="s">
        <v>89</v>
      </c>
      <c r="AV193" s="14" t="s">
        <v>169</v>
      </c>
      <c r="AW193" s="14" t="s">
        <v>42</v>
      </c>
      <c r="AX193" s="14" t="s">
        <v>82</v>
      </c>
      <c r="AY193" s="217" t="s">
        <v>152</v>
      </c>
    </row>
    <row r="194" spans="2:65" s="13" customFormat="1">
      <c r="B194" s="208"/>
      <c r="D194" s="196" t="s">
        <v>163</v>
      </c>
      <c r="E194" s="209" t="s">
        <v>5</v>
      </c>
      <c r="F194" s="210" t="s">
        <v>2469</v>
      </c>
      <c r="H194" s="211">
        <v>48.628</v>
      </c>
      <c r="I194" s="212"/>
      <c r="L194" s="208"/>
      <c r="M194" s="213"/>
      <c r="N194" s="214"/>
      <c r="O194" s="214"/>
      <c r="P194" s="214"/>
      <c r="Q194" s="214"/>
      <c r="R194" s="214"/>
      <c r="S194" s="214"/>
      <c r="T194" s="215"/>
      <c r="AT194" s="209" t="s">
        <v>163</v>
      </c>
      <c r="AU194" s="209" t="s">
        <v>89</v>
      </c>
      <c r="AV194" s="13" t="s">
        <v>89</v>
      </c>
      <c r="AW194" s="13" t="s">
        <v>42</v>
      </c>
      <c r="AX194" s="13" t="s">
        <v>82</v>
      </c>
      <c r="AY194" s="209" t="s">
        <v>152</v>
      </c>
    </row>
    <row r="195" spans="2:65" s="14" customFormat="1">
      <c r="B195" s="216"/>
      <c r="D195" s="196" t="s">
        <v>163</v>
      </c>
      <c r="E195" s="217" t="s">
        <v>5</v>
      </c>
      <c r="F195" s="218" t="s">
        <v>2470</v>
      </c>
      <c r="H195" s="219">
        <v>48.628</v>
      </c>
      <c r="I195" s="220"/>
      <c r="L195" s="216"/>
      <c r="M195" s="221"/>
      <c r="N195" s="222"/>
      <c r="O195" s="222"/>
      <c r="P195" s="222"/>
      <c r="Q195" s="222"/>
      <c r="R195" s="222"/>
      <c r="S195" s="222"/>
      <c r="T195" s="223"/>
      <c r="AT195" s="217" t="s">
        <v>163</v>
      </c>
      <c r="AU195" s="217" t="s">
        <v>89</v>
      </c>
      <c r="AV195" s="14" t="s">
        <v>169</v>
      </c>
      <c r="AW195" s="14" t="s">
        <v>42</v>
      </c>
      <c r="AX195" s="14" t="s">
        <v>82</v>
      </c>
      <c r="AY195" s="217" t="s">
        <v>152</v>
      </c>
    </row>
    <row r="196" spans="2:65" s="15" customFormat="1">
      <c r="B196" s="224"/>
      <c r="D196" s="225" t="s">
        <v>163</v>
      </c>
      <c r="E196" s="226" t="s">
        <v>5</v>
      </c>
      <c r="F196" s="227" t="s">
        <v>170</v>
      </c>
      <c r="H196" s="228">
        <v>137.46100000000001</v>
      </c>
      <c r="I196" s="229"/>
      <c r="L196" s="224"/>
      <c r="M196" s="230"/>
      <c r="N196" s="231"/>
      <c r="O196" s="231"/>
      <c r="P196" s="231"/>
      <c r="Q196" s="231"/>
      <c r="R196" s="231"/>
      <c r="S196" s="231"/>
      <c r="T196" s="232"/>
      <c r="AT196" s="233" t="s">
        <v>163</v>
      </c>
      <c r="AU196" s="233" t="s">
        <v>89</v>
      </c>
      <c r="AV196" s="15" t="s">
        <v>159</v>
      </c>
      <c r="AW196" s="15" t="s">
        <v>42</v>
      </c>
      <c r="AX196" s="15" t="s">
        <v>45</v>
      </c>
      <c r="AY196" s="233" t="s">
        <v>152</v>
      </c>
    </row>
    <row r="197" spans="2:65" s="1" customFormat="1" ht="44.25" customHeight="1">
      <c r="B197" s="183"/>
      <c r="C197" s="184" t="s">
        <v>11</v>
      </c>
      <c r="D197" s="184" t="s">
        <v>154</v>
      </c>
      <c r="E197" s="185" t="s">
        <v>180</v>
      </c>
      <c r="F197" s="186" t="s">
        <v>181</v>
      </c>
      <c r="G197" s="187" t="s">
        <v>157</v>
      </c>
      <c r="H197" s="188">
        <v>3287.165</v>
      </c>
      <c r="I197" s="189"/>
      <c r="J197" s="190">
        <f>ROUND(I197*H197,2)</f>
        <v>0</v>
      </c>
      <c r="K197" s="186" t="s">
        <v>158</v>
      </c>
      <c r="L197" s="43"/>
      <c r="M197" s="191" t="s">
        <v>5</v>
      </c>
      <c r="N197" s="192" t="s">
        <v>53</v>
      </c>
      <c r="O197" s="44"/>
      <c r="P197" s="193">
        <f>O197*H197</f>
        <v>0</v>
      </c>
      <c r="Q197" s="193">
        <v>0</v>
      </c>
      <c r="R197" s="193">
        <f>Q197*H197</f>
        <v>0</v>
      </c>
      <c r="S197" s="193">
        <v>0</v>
      </c>
      <c r="T197" s="194">
        <f>S197*H197</f>
        <v>0</v>
      </c>
      <c r="AR197" s="25" t="s">
        <v>159</v>
      </c>
      <c r="AT197" s="25" t="s">
        <v>154</v>
      </c>
      <c r="AU197" s="25" t="s">
        <v>89</v>
      </c>
      <c r="AY197" s="25" t="s">
        <v>152</v>
      </c>
      <c r="BE197" s="195">
        <f>IF(N197="základní",J197,0)</f>
        <v>0</v>
      </c>
      <c r="BF197" s="195">
        <f>IF(N197="snížená",J197,0)</f>
        <v>0</v>
      </c>
      <c r="BG197" s="195">
        <f>IF(N197="zákl. přenesená",J197,0)</f>
        <v>0</v>
      </c>
      <c r="BH197" s="195">
        <f>IF(N197="sníž. přenesená",J197,0)</f>
        <v>0</v>
      </c>
      <c r="BI197" s="195">
        <f>IF(N197="nulová",J197,0)</f>
        <v>0</v>
      </c>
      <c r="BJ197" s="25" t="s">
        <v>45</v>
      </c>
      <c r="BK197" s="195">
        <f>ROUND(I197*H197,2)</f>
        <v>0</v>
      </c>
      <c r="BL197" s="25" t="s">
        <v>159</v>
      </c>
      <c r="BM197" s="25" t="s">
        <v>2471</v>
      </c>
    </row>
    <row r="198" spans="2:65" s="1" customFormat="1" ht="175.5">
      <c r="B198" s="43"/>
      <c r="D198" s="225" t="s">
        <v>161</v>
      </c>
      <c r="F198" s="236" t="s">
        <v>183</v>
      </c>
      <c r="I198" s="198"/>
      <c r="L198" s="43"/>
      <c r="M198" s="199"/>
      <c r="N198" s="44"/>
      <c r="O198" s="44"/>
      <c r="P198" s="44"/>
      <c r="Q198" s="44"/>
      <c r="R198" s="44"/>
      <c r="S198" s="44"/>
      <c r="T198" s="72"/>
      <c r="AT198" s="25" t="s">
        <v>161</v>
      </c>
      <c r="AU198" s="25" t="s">
        <v>89</v>
      </c>
    </row>
    <row r="199" spans="2:65" s="1" customFormat="1" ht="44.25" customHeight="1">
      <c r="B199" s="183"/>
      <c r="C199" s="184" t="s">
        <v>259</v>
      </c>
      <c r="D199" s="184" t="s">
        <v>154</v>
      </c>
      <c r="E199" s="185" t="s">
        <v>186</v>
      </c>
      <c r="F199" s="186" t="s">
        <v>187</v>
      </c>
      <c r="G199" s="187" t="s">
        <v>157</v>
      </c>
      <c r="H199" s="188">
        <v>16435.825000000001</v>
      </c>
      <c r="I199" s="189"/>
      <c r="J199" s="190">
        <f>ROUND(I199*H199,2)</f>
        <v>0</v>
      </c>
      <c r="K199" s="186" t="s">
        <v>158</v>
      </c>
      <c r="L199" s="43"/>
      <c r="M199" s="191" t="s">
        <v>5</v>
      </c>
      <c r="N199" s="192" t="s">
        <v>53</v>
      </c>
      <c r="O199" s="44"/>
      <c r="P199" s="193">
        <f>O199*H199</f>
        <v>0</v>
      </c>
      <c r="Q199" s="193">
        <v>0</v>
      </c>
      <c r="R199" s="193">
        <f>Q199*H199</f>
        <v>0</v>
      </c>
      <c r="S199" s="193">
        <v>0</v>
      </c>
      <c r="T199" s="194">
        <f>S199*H199</f>
        <v>0</v>
      </c>
      <c r="AR199" s="25" t="s">
        <v>159</v>
      </c>
      <c r="AT199" s="25" t="s">
        <v>154</v>
      </c>
      <c r="AU199" s="25" t="s">
        <v>89</v>
      </c>
      <c r="AY199" s="25" t="s">
        <v>152</v>
      </c>
      <c r="BE199" s="195">
        <f>IF(N199="základní",J199,0)</f>
        <v>0</v>
      </c>
      <c r="BF199" s="195">
        <f>IF(N199="snížená",J199,0)</f>
        <v>0</v>
      </c>
      <c r="BG199" s="195">
        <f>IF(N199="zákl. přenesená",J199,0)</f>
        <v>0</v>
      </c>
      <c r="BH199" s="195">
        <f>IF(N199="sníž. přenesená",J199,0)</f>
        <v>0</v>
      </c>
      <c r="BI199" s="195">
        <f>IF(N199="nulová",J199,0)</f>
        <v>0</v>
      </c>
      <c r="BJ199" s="25" t="s">
        <v>45</v>
      </c>
      <c r="BK199" s="195">
        <f>ROUND(I199*H199,2)</f>
        <v>0</v>
      </c>
      <c r="BL199" s="25" t="s">
        <v>159</v>
      </c>
      <c r="BM199" s="25" t="s">
        <v>2472</v>
      </c>
    </row>
    <row r="200" spans="2:65" s="1" customFormat="1" ht="175.5">
      <c r="B200" s="43"/>
      <c r="D200" s="196" t="s">
        <v>161</v>
      </c>
      <c r="F200" s="197" t="s">
        <v>183</v>
      </c>
      <c r="I200" s="198"/>
      <c r="L200" s="43"/>
      <c r="M200" s="199"/>
      <c r="N200" s="44"/>
      <c r="O200" s="44"/>
      <c r="P200" s="44"/>
      <c r="Q200" s="44"/>
      <c r="R200" s="44"/>
      <c r="S200" s="44"/>
      <c r="T200" s="72"/>
      <c r="AT200" s="25" t="s">
        <v>161</v>
      </c>
      <c r="AU200" s="25" t="s">
        <v>89</v>
      </c>
    </row>
    <row r="201" spans="2:65" s="13" customFormat="1">
      <c r="B201" s="208"/>
      <c r="D201" s="225" t="s">
        <v>163</v>
      </c>
      <c r="F201" s="234" t="s">
        <v>2473</v>
      </c>
      <c r="H201" s="235">
        <v>16435.825000000001</v>
      </c>
      <c r="I201" s="212"/>
      <c r="L201" s="208"/>
      <c r="M201" s="213"/>
      <c r="N201" s="214"/>
      <c r="O201" s="214"/>
      <c r="P201" s="214"/>
      <c r="Q201" s="214"/>
      <c r="R201" s="214"/>
      <c r="S201" s="214"/>
      <c r="T201" s="215"/>
      <c r="AT201" s="209" t="s">
        <v>163</v>
      </c>
      <c r="AU201" s="209" t="s">
        <v>89</v>
      </c>
      <c r="AV201" s="13" t="s">
        <v>89</v>
      </c>
      <c r="AW201" s="13" t="s">
        <v>6</v>
      </c>
      <c r="AX201" s="13" t="s">
        <v>45</v>
      </c>
      <c r="AY201" s="209" t="s">
        <v>152</v>
      </c>
    </row>
    <row r="202" spans="2:65" s="1" customFormat="1" ht="31.5" customHeight="1">
      <c r="B202" s="183"/>
      <c r="C202" s="184" t="s">
        <v>265</v>
      </c>
      <c r="D202" s="184" t="s">
        <v>154</v>
      </c>
      <c r="E202" s="185" t="s">
        <v>2474</v>
      </c>
      <c r="F202" s="186" t="s">
        <v>2475</v>
      </c>
      <c r="G202" s="187" t="s">
        <v>157</v>
      </c>
      <c r="H202" s="188">
        <v>88.832999999999998</v>
      </c>
      <c r="I202" s="189"/>
      <c r="J202" s="190">
        <f>ROUND(I202*H202,2)</f>
        <v>0</v>
      </c>
      <c r="K202" s="186" t="s">
        <v>158</v>
      </c>
      <c r="L202" s="43"/>
      <c r="M202" s="191" t="s">
        <v>5</v>
      </c>
      <c r="N202" s="192" t="s">
        <v>53</v>
      </c>
      <c r="O202" s="44"/>
      <c r="P202" s="193">
        <f>O202*H202</f>
        <v>0</v>
      </c>
      <c r="Q202" s="193">
        <v>0</v>
      </c>
      <c r="R202" s="193">
        <f>Q202*H202</f>
        <v>0</v>
      </c>
      <c r="S202" s="193">
        <v>0</v>
      </c>
      <c r="T202" s="194">
        <f>S202*H202</f>
        <v>0</v>
      </c>
      <c r="AR202" s="25" t="s">
        <v>159</v>
      </c>
      <c r="AT202" s="25" t="s">
        <v>154</v>
      </c>
      <c r="AU202" s="25" t="s">
        <v>89</v>
      </c>
      <c r="AY202" s="25" t="s">
        <v>152</v>
      </c>
      <c r="BE202" s="195">
        <f>IF(N202="základní",J202,0)</f>
        <v>0</v>
      </c>
      <c r="BF202" s="195">
        <f>IF(N202="snížená",J202,0)</f>
        <v>0</v>
      </c>
      <c r="BG202" s="195">
        <f>IF(N202="zákl. přenesená",J202,0)</f>
        <v>0</v>
      </c>
      <c r="BH202" s="195">
        <f>IF(N202="sníž. přenesená",J202,0)</f>
        <v>0</v>
      </c>
      <c r="BI202" s="195">
        <f>IF(N202="nulová",J202,0)</f>
        <v>0</v>
      </c>
      <c r="BJ202" s="25" t="s">
        <v>45</v>
      </c>
      <c r="BK202" s="195">
        <f>ROUND(I202*H202,2)</f>
        <v>0</v>
      </c>
      <c r="BL202" s="25" t="s">
        <v>159</v>
      </c>
      <c r="BM202" s="25" t="s">
        <v>2476</v>
      </c>
    </row>
    <row r="203" spans="2:65" s="1" customFormat="1" ht="148.5">
      <c r="B203" s="43"/>
      <c r="D203" s="196" t="s">
        <v>161</v>
      </c>
      <c r="F203" s="197" t="s">
        <v>2477</v>
      </c>
      <c r="I203" s="198"/>
      <c r="L203" s="43"/>
      <c r="M203" s="199"/>
      <c r="N203" s="44"/>
      <c r="O203" s="44"/>
      <c r="P203" s="44"/>
      <c r="Q203" s="44"/>
      <c r="R203" s="44"/>
      <c r="S203" s="44"/>
      <c r="T203" s="72"/>
      <c r="AT203" s="25" t="s">
        <v>161</v>
      </c>
      <c r="AU203" s="25" t="s">
        <v>89</v>
      </c>
    </row>
    <row r="204" spans="2:65" s="12" customFormat="1">
      <c r="B204" s="200"/>
      <c r="D204" s="196" t="s">
        <v>163</v>
      </c>
      <c r="E204" s="201" t="s">
        <v>5</v>
      </c>
      <c r="F204" s="202" t="s">
        <v>2478</v>
      </c>
      <c r="H204" s="203" t="s">
        <v>5</v>
      </c>
      <c r="I204" s="204"/>
      <c r="L204" s="200"/>
      <c r="M204" s="205"/>
      <c r="N204" s="206"/>
      <c r="O204" s="206"/>
      <c r="P204" s="206"/>
      <c r="Q204" s="206"/>
      <c r="R204" s="206"/>
      <c r="S204" s="206"/>
      <c r="T204" s="207"/>
      <c r="AT204" s="203" t="s">
        <v>163</v>
      </c>
      <c r="AU204" s="203" t="s">
        <v>89</v>
      </c>
      <c r="AV204" s="12" t="s">
        <v>45</v>
      </c>
      <c r="AW204" s="12" t="s">
        <v>42</v>
      </c>
      <c r="AX204" s="12" t="s">
        <v>82</v>
      </c>
      <c r="AY204" s="203" t="s">
        <v>152</v>
      </c>
    </row>
    <row r="205" spans="2:65" s="13" customFormat="1">
      <c r="B205" s="208"/>
      <c r="D205" s="196" t="s">
        <v>163</v>
      </c>
      <c r="E205" s="209" t="s">
        <v>5</v>
      </c>
      <c r="F205" s="210" t="s">
        <v>2469</v>
      </c>
      <c r="H205" s="211">
        <v>48.628</v>
      </c>
      <c r="I205" s="212"/>
      <c r="L205" s="208"/>
      <c r="M205" s="213"/>
      <c r="N205" s="214"/>
      <c r="O205" s="214"/>
      <c r="P205" s="214"/>
      <c r="Q205" s="214"/>
      <c r="R205" s="214"/>
      <c r="S205" s="214"/>
      <c r="T205" s="215"/>
      <c r="AT205" s="209" t="s">
        <v>163</v>
      </c>
      <c r="AU205" s="209" t="s">
        <v>89</v>
      </c>
      <c r="AV205" s="13" t="s">
        <v>89</v>
      </c>
      <c r="AW205" s="13" t="s">
        <v>42</v>
      </c>
      <c r="AX205" s="13" t="s">
        <v>82</v>
      </c>
      <c r="AY205" s="209" t="s">
        <v>152</v>
      </c>
    </row>
    <row r="206" spans="2:65" s="14" customFormat="1">
      <c r="B206" s="216"/>
      <c r="D206" s="196" t="s">
        <v>163</v>
      </c>
      <c r="E206" s="217" t="s">
        <v>5</v>
      </c>
      <c r="F206" s="218" t="s">
        <v>2479</v>
      </c>
      <c r="H206" s="219">
        <v>48.628</v>
      </c>
      <c r="I206" s="220"/>
      <c r="L206" s="216"/>
      <c r="M206" s="221"/>
      <c r="N206" s="222"/>
      <c r="O206" s="222"/>
      <c r="P206" s="222"/>
      <c r="Q206" s="222"/>
      <c r="R206" s="222"/>
      <c r="S206" s="222"/>
      <c r="T206" s="223"/>
      <c r="AT206" s="217" t="s">
        <v>163</v>
      </c>
      <c r="AU206" s="217" t="s">
        <v>89</v>
      </c>
      <c r="AV206" s="14" t="s">
        <v>169</v>
      </c>
      <c r="AW206" s="14" t="s">
        <v>42</v>
      </c>
      <c r="AX206" s="14" t="s">
        <v>82</v>
      </c>
      <c r="AY206" s="217" t="s">
        <v>152</v>
      </c>
    </row>
    <row r="207" spans="2:65" s="12" customFormat="1">
      <c r="B207" s="200"/>
      <c r="D207" s="196" t="s">
        <v>163</v>
      </c>
      <c r="E207" s="201" t="s">
        <v>5</v>
      </c>
      <c r="F207" s="202" t="s">
        <v>2480</v>
      </c>
      <c r="H207" s="203" t="s">
        <v>5</v>
      </c>
      <c r="I207" s="204"/>
      <c r="L207" s="200"/>
      <c r="M207" s="205"/>
      <c r="N207" s="206"/>
      <c r="O207" s="206"/>
      <c r="P207" s="206"/>
      <c r="Q207" s="206"/>
      <c r="R207" s="206"/>
      <c r="S207" s="206"/>
      <c r="T207" s="207"/>
      <c r="AT207" s="203" t="s">
        <v>163</v>
      </c>
      <c r="AU207" s="203" t="s">
        <v>89</v>
      </c>
      <c r="AV207" s="12" t="s">
        <v>45</v>
      </c>
      <c r="AW207" s="12" t="s">
        <v>42</v>
      </c>
      <c r="AX207" s="12" t="s">
        <v>82</v>
      </c>
      <c r="AY207" s="203" t="s">
        <v>152</v>
      </c>
    </row>
    <row r="208" spans="2:65" s="13" customFormat="1">
      <c r="B208" s="208"/>
      <c r="D208" s="196" t="s">
        <v>163</v>
      </c>
      <c r="E208" s="209" t="s">
        <v>5</v>
      </c>
      <c r="F208" s="210" t="s">
        <v>2481</v>
      </c>
      <c r="H208" s="211">
        <v>40.204999999999998</v>
      </c>
      <c r="I208" s="212"/>
      <c r="L208" s="208"/>
      <c r="M208" s="213"/>
      <c r="N208" s="214"/>
      <c r="O208" s="214"/>
      <c r="P208" s="214"/>
      <c r="Q208" s="214"/>
      <c r="R208" s="214"/>
      <c r="S208" s="214"/>
      <c r="T208" s="215"/>
      <c r="AT208" s="209" t="s">
        <v>163</v>
      </c>
      <c r="AU208" s="209" t="s">
        <v>89</v>
      </c>
      <c r="AV208" s="13" t="s">
        <v>89</v>
      </c>
      <c r="AW208" s="13" t="s">
        <v>42</v>
      </c>
      <c r="AX208" s="13" t="s">
        <v>82</v>
      </c>
      <c r="AY208" s="209" t="s">
        <v>152</v>
      </c>
    </row>
    <row r="209" spans="2:65" s="14" customFormat="1">
      <c r="B209" s="216"/>
      <c r="D209" s="196" t="s">
        <v>163</v>
      </c>
      <c r="E209" s="217" t="s">
        <v>5</v>
      </c>
      <c r="F209" s="218" t="s">
        <v>2482</v>
      </c>
      <c r="H209" s="219">
        <v>40.204999999999998</v>
      </c>
      <c r="I209" s="220"/>
      <c r="L209" s="216"/>
      <c r="M209" s="221"/>
      <c r="N209" s="222"/>
      <c r="O209" s="222"/>
      <c r="P209" s="222"/>
      <c r="Q209" s="222"/>
      <c r="R209" s="222"/>
      <c r="S209" s="222"/>
      <c r="T209" s="223"/>
      <c r="AT209" s="217" t="s">
        <v>163</v>
      </c>
      <c r="AU209" s="217" t="s">
        <v>89</v>
      </c>
      <c r="AV209" s="14" t="s">
        <v>169</v>
      </c>
      <c r="AW209" s="14" t="s">
        <v>42</v>
      </c>
      <c r="AX209" s="14" t="s">
        <v>82</v>
      </c>
      <c r="AY209" s="217" t="s">
        <v>152</v>
      </c>
    </row>
    <row r="210" spans="2:65" s="15" customFormat="1">
      <c r="B210" s="224"/>
      <c r="D210" s="225" t="s">
        <v>163</v>
      </c>
      <c r="E210" s="226" t="s">
        <v>5</v>
      </c>
      <c r="F210" s="227" t="s">
        <v>170</v>
      </c>
      <c r="H210" s="228">
        <v>88.832999999999998</v>
      </c>
      <c r="I210" s="229"/>
      <c r="L210" s="224"/>
      <c r="M210" s="230"/>
      <c r="N210" s="231"/>
      <c r="O210" s="231"/>
      <c r="P210" s="231"/>
      <c r="Q210" s="231"/>
      <c r="R210" s="231"/>
      <c r="S210" s="231"/>
      <c r="T210" s="232"/>
      <c r="AT210" s="233" t="s">
        <v>163</v>
      </c>
      <c r="AU210" s="233" t="s">
        <v>89</v>
      </c>
      <c r="AV210" s="15" t="s">
        <v>159</v>
      </c>
      <c r="AW210" s="15" t="s">
        <v>42</v>
      </c>
      <c r="AX210" s="15" t="s">
        <v>45</v>
      </c>
      <c r="AY210" s="233" t="s">
        <v>152</v>
      </c>
    </row>
    <row r="211" spans="2:65" s="1" customFormat="1" ht="22.5" customHeight="1">
      <c r="B211" s="183"/>
      <c r="C211" s="184" t="s">
        <v>272</v>
      </c>
      <c r="D211" s="184" t="s">
        <v>154</v>
      </c>
      <c r="E211" s="185" t="s">
        <v>2483</v>
      </c>
      <c r="F211" s="186" t="s">
        <v>2484</v>
      </c>
      <c r="G211" s="187" t="s">
        <v>157</v>
      </c>
      <c r="H211" s="188">
        <v>88.832999999999998</v>
      </c>
      <c r="I211" s="189"/>
      <c r="J211" s="190">
        <f>ROUND(I211*H211,2)</f>
        <v>0</v>
      </c>
      <c r="K211" s="186" t="s">
        <v>158</v>
      </c>
      <c r="L211" s="43"/>
      <c r="M211" s="191" t="s">
        <v>5</v>
      </c>
      <c r="N211" s="192" t="s">
        <v>53</v>
      </c>
      <c r="O211" s="44"/>
      <c r="P211" s="193">
        <f>O211*H211</f>
        <v>0</v>
      </c>
      <c r="Q211" s="193">
        <v>0</v>
      </c>
      <c r="R211" s="193">
        <f>Q211*H211</f>
        <v>0</v>
      </c>
      <c r="S211" s="193">
        <v>0</v>
      </c>
      <c r="T211" s="194">
        <f>S211*H211</f>
        <v>0</v>
      </c>
      <c r="AR211" s="25" t="s">
        <v>159</v>
      </c>
      <c r="AT211" s="25" t="s">
        <v>154</v>
      </c>
      <c r="AU211" s="25" t="s">
        <v>89</v>
      </c>
      <c r="AY211" s="25" t="s">
        <v>152</v>
      </c>
      <c r="BE211" s="195">
        <f>IF(N211="základní",J211,0)</f>
        <v>0</v>
      </c>
      <c r="BF211" s="195">
        <f>IF(N211="snížená",J211,0)</f>
        <v>0</v>
      </c>
      <c r="BG211" s="195">
        <f>IF(N211="zákl. přenesená",J211,0)</f>
        <v>0</v>
      </c>
      <c r="BH211" s="195">
        <f>IF(N211="sníž. přenesená",J211,0)</f>
        <v>0</v>
      </c>
      <c r="BI211" s="195">
        <f>IF(N211="nulová",J211,0)</f>
        <v>0</v>
      </c>
      <c r="BJ211" s="25" t="s">
        <v>45</v>
      </c>
      <c r="BK211" s="195">
        <f>ROUND(I211*H211,2)</f>
        <v>0</v>
      </c>
      <c r="BL211" s="25" t="s">
        <v>159</v>
      </c>
      <c r="BM211" s="25" t="s">
        <v>2485</v>
      </c>
    </row>
    <row r="212" spans="2:65" s="1" customFormat="1" ht="175.5">
      <c r="B212" s="43"/>
      <c r="D212" s="196" t="s">
        <v>161</v>
      </c>
      <c r="F212" s="197" t="s">
        <v>195</v>
      </c>
      <c r="I212" s="198"/>
      <c r="L212" s="43"/>
      <c r="M212" s="199"/>
      <c r="N212" s="44"/>
      <c r="O212" s="44"/>
      <c r="P212" s="44"/>
      <c r="Q212" s="44"/>
      <c r="R212" s="44"/>
      <c r="S212" s="44"/>
      <c r="T212" s="72"/>
      <c r="AT212" s="25" t="s">
        <v>161</v>
      </c>
      <c r="AU212" s="25" t="s">
        <v>89</v>
      </c>
    </row>
    <row r="213" spans="2:65" s="12" customFormat="1">
      <c r="B213" s="200"/>
      <c r="D213" s="196" t="s">
        <v>163</v>
      </c>
      <c r="E213" s="201" t="s">
        <v>5</v>
      </c>
      <c r="F213" s="202" t="s">
        <v>2486</v>
      </c>
      <c r="H213" s="203" t="s">
        <v>5</v>
      </c>
      <c r="I213" s="204"/>
      <c r="L213" s="200"/>
      <c r="M213" s="205"/>
      <c r="N213" s="206"/>
      <c r="O213" s="206"/>
      <c r="P213" s="206"/>
      <c r="Q213" s="206"/>
      <c r="R213" s="206"/>
      <c r="S213" s="206"/>
      <c r="T213" s="207"/>
      <c r="AT213" s="203" t="s">
        <v>163</v>
      </c>
      <c r="AU213" s="203" t="s">
        <v>89</v>
      </c>
      <c r="AV213" s="12" t="s">
        <v>45</v>
      </c>
      <c r="AW213" s="12" t="s">
        <v>42</v>
      </c>
      <c r="AX213" s="12" t="s">
        <v>82</v>
      </c>
      <c r="AY213" s="203" t="s">
        <v>152</v>
      </c>
    </row>
    <row r="214" spans="2:65" s="13" customFormat="1">
      <c r="B214" s="208"/>
      <c r="D214" s="196" t="s">
        <v>163</v>
      </c>
      <c r="E214" s="209" t="s">
        <v>5</v>
      </c>
      <c r="F214" s="210" t="s">
        <v>2467</v>
      </c>
      <c r="H214" s="211">
        <v>88.832999999999998</v>
      </c>
      <c r="I214" s="212"/>
      <c r="L214" s="208"/>
      <c r="M214" s="213"/>
      <c r="N214" s="214"/>
      <c r="O214" s="214"/>
      <c r="P214" s="214"/>
      <c r="Q214" s="214"/>
      <c r="R214" s="214"/>
      <c r="S214" s="214"/>
      <c r="T214" s="215"/>
      <c r="AT214" s="209" t="s">
        <v>163</v>
      </c>
      <c r="AU214" s="209" t="s">
        <v>89</v>
      </c>
      <c r="AV214" s="13" t="s">
        <v>89</v>
      </c>
      <c r="AW214" s="13" t="s">
        <v>42</v>
      </c>
      <c r="AX214" s="13" t="s">
        <v>82</v>
      </c>
      <c r="AY214" s="209" t="s">
        <v>152</v>
      </c>
    </row>
    <row r="215" spans="2:65" s="15" customFormat="1">
      <c r="B215" s="224"/>
      <c r="D215" s="225" t="s">
        <v>163</v>
      </c>
      <c r="E215" s="226" t="s">
        <v>5</v>
      </c>
      <c r="F215" s="227" t="s">
        <v>170</v>
      </c>
      <c r="H215" s="228">
        <v>88.832999999999998</v>
      </c>
      <c r="I215" s="229"/>
      <c r="L215" s="224"/>
      <c r="M215" s="230"/>
      <c r="N215" s="231"/>
      <c r="O215" s="231"/>
      <c r="P215" s="231"/>
      <c r="Q215" s="231"/>
      <c r="R215" s="231"/>
      <c r="S215" s="231"/>
      <c r="T215" s="232"/>
      <c r="AT215" s="233" t="s">
        <v>163</v>
      </c>
      <c r="AU215" s="233" t="s">
        <v>89</v>
      </c>
      <c r="AV215" s="15" t="s">
        <v>159</v>
      </c>
      <c r="AW215" s="15" t="s">
        <v>42</v>
      </c>
      <c r="AX215" s="15" t="s">
        <v>45</v>
      </c>
      <c r="AY215" s="233" t="s">
        <v>152</v>
      </c>
    </row>
    <row r="216" spans="2:65" s="1" customFormat="1" ht="22.5" customHeight="1">
      <c r="B216" s="183"/>
      <c r="C216" s="184" t="s">
        <v>277</v>
      </c>
      <c r="D216" s="184" t="s">
        <v>154</v>
      </c>
      <c r="E216" s="185" t="s">
        <v>191</v>
      </c>
      <c r="F216" s="186" t="s">
        <v>192</v>
      </c>
      <c r="G216" s="187" t="s">
        <v>193</v>
      </c>
      <c r="H216" s="188">
        <v>3355.5140000000001</v>
      </c>
      <c r="I216" s="189"/>
      <c r="J216" s="190">
        <f>ROUND(I216*H216,2)</f>
        <v>0</v>
      </c>
      <c r="K216" s="186" t="s">
        <v>158</v>
      </c>
      <c r="L216" s="43"/>
      <c r="M216" s="191" t="s">
        <v>5</v>
      </c>
      <c r="N216" s="192" t="s">
        <v>53</v>
      </c>
      <c r="O216" s="44"/>
      <c r="P216" s="193">
        <f>O216*H216</f>
        <v>0</v>
      </c>
      <c r="Q216" s="193">
        <v>0</v>
      </c>
      <c r="R216" s="193">
        <f>Q216*H216</f>
        <v>0</v>
      </c>
      <c r="S216" s="193">
        <v>0</v>
      </c>
      <c r="T216" s="194">
        <f>S216*H216</f>
        <v>0</v>
      </c>
      <c r="AR216" s="25" t="s">
        <v>159</v>
      </c>
      <c r="AT216" s="25" t="s">
        <v>154</v>
      </c>
      <c r="AU216" s="25" t="s">
        <v>89</v>
      </c>
      <c r="AY216" s="25" t="s">
        <v>152</v>
      </c>
      <c r="BE216" s="195">
        <f>IF(N216="základní",J216,0)</f>
        <v>0</v>
      </c>
      <c r="BF216" s="195">
        <f>IF(N216="snížená",J216,0)</f>
        <v>0</v>
      </c>
      <c r="BG216" s="195">
        <f>IF(N216="zákl. přenesená",J216,0)</f>
        <v>0</v>
      </c>
      <c r="BH216" s="195">
        <f>IF(N216="sníž. přenesená",J216,0)</f>
        <v>0</v>
      </c>
      <c r="BI216" s="195">
        <f>IF(N216="nulová",J216,0)</f>
        <v>0</v>
      </c>
      <c r="BJ216" s="25" t="s">
        <v>45</v>
      </c>
      <c r="BK216" s="195">
        <f>ROUND(I216*H216,2)</f>
        <v>0</v>
      </c>
      <c r="BL216" s="25" t="s">
        <v>159</v>
      </c>
      <c r="BM216" s="25" t="s">
        <v>2487</v>
      </c>
    </row>
    <row r="217" spans="2:65" s="1" customFormat="1" ht="175.5">
      <c r="B217" s="43"/>
      <c r="D217" s="196" t="s">
        <v>161</v>
      </c>
      <c r="F217" s="197" t="s">
        <v>195</v>
      </c>
      <c r="I217" s="198"/>
      <c r="L217" s="43"/>
      <c r="M217" s="199"/>
      <c r="N217" s="44"/>
      <c r="O217" s="44"/>
      <c r="P217" s="44"/>
      <c r="Q217" s="44"/>
      <c r="R217" s="44"/>
      <c r="S217" s="44"/>
      <c r="T217" s="72"/>
      <c r="AT217" s="25" t="s">
        <v>161</v>
      </c>
      <c r="AU217" s="25" t="s">
        <v>89</v>
      </c>
    </row>
    <row r="218" spans="2:65" s="12" customFormat="1">
      <c r="B218" s="200"/>
      <c r="D218" s="196" t="s">
        <v>163</v>
      </c>
      <c r="E218" s="201" t="s">
        <v>5</v>
      </c>
      <c r="F218" s="202" t="s">
        <v>2480</v>
      </c>
      <c r="H218" s="203" t="s">
        <v>5</v>
      </c>
      <c r="I218" s="204"/>
      <c r="L218" s="200"/>
      <c r="M218" s="205"/>
      <c r="N218" s="206"/>
      <c r="O218" s="206"/>
      <c r="P218" s="206"/>
      <c r="Q218" s="206"/>
      <c r="R218" s="206"/>
      <c r="S218" s="206"/>
      <c r="T218" s="207"/>
      <c r="AT218" s="203" t="s">
        <v>163</v>
      </c>
      <c r="AU218" s="203" t="s">
        <v>89</v>
      </c>
      <c r="AV218" s="12" t="s">
        <v>45</v>
      </c>
      <c r="AW218" s="12" t="s">
        <v>42</v>
      </c>
      <c r="AX218" s="12" t="s">
        <v>82</v>
      </c>
      <c r="AY218" s="203" t="s">
        <v>152</v>
      </c>
    </row>
    <row r="219" spans="2:65" s="13" customFormat="1">
      <c r="B219" s="208"/>
      <c r="D219" s="196" t="s">
        <v>163</v>
      </c>
      <c r="E219" s="209" t="s">
        <v>5</v>
      </c>
      <c r="F219" s="210" t="s">
        <v>2488</v>
      </c>
      <c r="H219" s="211">
        <v>68.349000000000004</v>
      </c>
      <c r="I219" s="212"/>
      <c r="L219" s="208"/>
      <c r="M219" s="213"/>
      <c r="N219" s="214"/>
      <c r="O219" s="214"/>
      <c r="P219" s="214"/>
      <c r="Q219" s="214"/>
      <c r="R219" s="214"/>
      <c r="S219" s="214"/>
      <c r="T219" s="215"/>
      <c r="AT219" s="209" t="s">
        <v>163</v>
      </c>
      <c r="AU219" s="209" t="s">
        <v>89</v>
      </c>
      <c r="AV219" s="13" t="s">
        <v>89</v>
      </c>
      <c r="AW219" s="13" t="s">
        <v>42</v>
      </c>
      <c r="AX219" s="13" t="s">
        <v>82</v>
      </c>
      <c r="AY219" s="209" t="s">
        <v>152</v>
      </c>
    </row>
    <row r="220" spans="2:65" s="13" customFormat="1">
      <c r="B220" s="208"/>
      <c r="D220" s="196" t="s">
        <v>163</v>
      </c>
      <c r="E220" s="209" t="s">
        <v>5</v>
      </c>
      <c r="F220" s="210" t="s">
        <v>2489</v>
      </c>
      <c r="H220" s="211">
        <v>3287.165</v>
      </c>
      <c r="I220" s="212"/>
      <c r="L220" s="208"/>
      <c r="M220" s="213"/>
      <c r="N220" s="214"/>
      <c r="O220" s="214"/>
      <c r="P220" s="214"/>
      <c r="Q220" s="214"/>
      <c r="R220" s="214"/>
      <c r="S220" s="214"/>
      <c r="T220" s="215"/>
      <c r="AT220" s="209" t="s">
        <v>163</v>
      </c>
      <c r="AU220" s="209" t="s">
        <v>89</v>
      </c>
      <c r="AV220" s="13" t="s">
        <v>89</v>
      </c>
      <c r="AW220" s="13" t="s">
        <v>42</v>
      </c>
      <c r="AX220" s="13" t="s">
        <v>82</v>
      </c>
      <c r="AY220" s="209" t="s">
        <v>152</v>
      </c>
    </row>
    <row r="221" spans="2:65" s="15" customFormat="1">
      <c r="B221" s="224"/>
      <c r="D221" s="225" t="s">
        <v>163</v>
      </c>
      <c r="E221" s="226" t="s">
        <v>5</v>
      </c>
      <c r="F221" s="227" t="s">
        <v>170</v>
      </c>
      <c r="H221" s="228">
        <v>3355.5140000000001</v>
      </c>
      <c r="I221" s="229"/>
      <c r="L221" s="224"/>
      <c r="M221" s="230"/>
      <c r="N221" s="231"/>
      <c r="O221" s="231"/>
      <c r="P221" s="231"/>
      <c r="Q221" s="231"/>
      <c r="R221" s="231"/>
      <c r="S221" s="231"/>
      <c r="T221" s="232"/>
      <c r="AT221" s="233" t="s">
        <v>163</v>
      </c>
      <c r="AU221" s="233" t="s">
        <v>89</v>
      </c>
      <c r="AV221" s="15" t="s">
        <v>159</v>
      </c>
      <c r="AW221" s="15" t="s">
        <v>42</v>
      </c>
      <c r="AX221" s="15" t="s">
        <v>45</v>
      </c>
      <c r="AY221" s="233" t="s">
        <v>152</v>
      </c>
    </row>
    <row r="222" spans="2:65" s="1" customFormat="1" ht="44.25" customHeight="1">
      <c r="B222" s="183"/>
      <c r="C222" s="184" t="s">
        <v>290</v>
      </c>
      <c r="D222" s="184" t="s">
        <v>154</v>
      </c>
      <c r="E222" s="185" t="s">
        <v>2490</v>
      </c>
      <c r="F222" s="186" t="s">
        <v>2491</v>
      </c>
      <c r="G222" s="187" t="s">
        <v>157</v>
      </c>
      <c r="H222" s="188">
        <v>48.628</v>
      </c>
      <c r="I222" s="189"/>
      <c r="J222" s="190">
        <f>ROUND(I222*H222,2)</f>
        <v>0</v>
      </c>
      <c r="K222" s="186" t="s">
        <v>158</v>
      </c>
      <c r="L222" s="43"/>
      <c r="M222" s="191" t="s">
        <v>5</v>
      </c>
      <c r="N222" s="192" t="s">
        <v>53</v>
      </c>
      <c r="O222" s="44"/>
      <c r="P222" s="193">
        <f>O222*H222</f>
        <v>0</v>
      </c>
      <c r="Q222" s="193">
        <v>0</v>
      </c>
      <c r="R222" s="193">
        <f>Q222*H222</f>
        <v>0</v>
      </c>
      <c r="S222" s="193">
        <v>0</v>
      </c>
      <c r="T222" s="194">
        <f>S222*H222</f>
        <v>0</v>
      </c>
      <c r="AR222" s="25" t="s">
        <v>159</v>
      </c>
      <c r="AT222" s="25" t="s">
        <v>154</v>
      </c>
      <c r="AU222" s="25" t="s">
        <v>89</v>
      </c>
      <c r="AY222" s="25" t="s">
        <v>152</v>
      </c>
      <c r="BE222" s="195">
        <f>IF(N222="základní",J222,0)</f>
        <v>0</v>
      </c>
      <c r="BF222" s="195">
        <f>IF(N222="snížená",J222,0)</f>
        <v>0</v>
      </c>
      <c r="BG222" s="195">
        <f>IF(N222="zákl. přenesená",J222,0)</f>
        <v>0</v>
      </c>
      <c r="BH222" s="195">
        <f>IF(N222="sníž. přenesená",J222,0)</f>
        <v>0</v>
      </c>
      <c r="BI222" s="195">
        <f>IF(N222="nulová",J222,0)</f>
        <v>0</v>
      </c>
      <c r="BJ222" s="25" t="s">
        <v>45</v>
      </c>
      <c r="BK222" s="195">
        <f>ROUND(I222*H222,2)</f>
        <v>0</v>
      </c>
      <c r="BL222" s="25" t="s">
        <v>159</v>
      </c>
      <c r="BM222" s="25" t="s">
        <v>2492</v>
      </c>
    </row>
    <row r="223" spans="2:65" s="1" customFormat="1" ht="175.5">
      <c r="B223" s="43"/>
      <c r="D223" s="196" t="s">
        <v>161</v>
      </c>
      <c r="F223" s="197" t="s">
        <v>2493</v>
      </c>
      <c r="I223" s="198"/>
      <c r="L223" s="43"/>
      <c r="M223" s="199"/>
      <c r="N223" s="44"/>
      <c r="O223" s="44"/>
      <c r="P223" s="44"/>
      <c r="Q223" s="44"/>
      <c r="R223" s="44"/>
      <c r="S223" s="44"/>
      <c r="T223" s="72"/>
      <c r="AT223" s="25" t="s">
        <v>161</v>
      </c>
      <c r="AU223" s="25" t="s">
        <v>89</v>
      </c>
    </row>
    <row r="224" spans="2:65" s="12" customFormat="1">
      <c r="B224" s="200"/>
      <c r="D224" s="196" t="s">
        <v>163</v>
      </c>
      <c r="E224" s="201" t="s">
        <v>5</v>
      </c>
      <c r="F224" s="202" t="s">
        <v>2494</v>
      </c>
      <c r="H224" s="203" t="s">
        <v>5</v>
      </c>
      <c r="I224" s="204"/>
      <c r="L224" s="200"/>
      <c r="M224" s="205"/>
      <c r="N224" s="206"/>
      <c r="O224" s="206"/>
      <c r="P224" s="206"/>
      <c r="Q224" s="206"/>
      <c r="R224" s="206"/>
      <c r="S224" s="206"/>
      <c r="T224" s="207"/>
      <c r="AT224" s="203" t="s">
        <v>163</v>
      </c>
      <c r="AU224" s="203" t="s">
        <v>89</v>
      </c>
      <c r="AV224" s="12" t="s">
        <v>45</v>
      </c>
      <c r="AW224" s="12" t="s">
        <v>42</v>
      </c>
      <c r="AX224" s="12" t="s">
        <v>82</v>
      </c>
      <c r="AY224" s="203" t="s">
        <v>152</v>
      </c>
    </row>
    <row r="225" spans="2:65" s="12" customFormat="1">
      <c r="B225" s="200"/>
      <c r="D225" s="196" t="s">
        <v>163</v>
      </c>
      <c r="E225" s="201" t="s">
        <v>5</v>
      </c>
      <c r="F225" s="202" t="s">
        <v>2495</v>
      </c>
      <c r="H225" s="203" t="s">
        <v>5</v>
      </c>
      <c r="I225" s="204"/>
      <c r="L225" s="200"/>
      <c r="M225" s="205"/>
      <c r="N225" s="206"/>
      <c r="O225" s="206"/>
      <c r="P225" s="206"/>
      <c r="Q225" s="206"/>
      <c r="R225" s="206"/>
      <c r="S225" s="206"/>
      <c r="T225" s="207"/>
      <c r="AT225" s="203" t="s">
        <v>163</v>
      </c>
      <c r="AU225" s="203" t="s">
        <v>89</v>
      </c>
      <c r="AV225" s="12" t="s">
        <v>45</v>
      </c>
      <c r="AW225" s="12" t="s">
        <v>42</v>
      </c>
      <c r="AX225" s="12" t="s">
        <v>82</v>
      </c>
      <c r="AY225" s="203" t="s">
        <v>152</v>
      </c>
    </row>
    <row r="226" spans="2:65" s="13" customFormat="1">
      <c r="B226" s="208"/>
      <c r="D226" s="196" t="s">
        <v>163</v>
      </c>
      <c r="E226" s="209" t="s">
        <v>5</v>
      </c>
      <c r="F226" s="210" t="s">
        <v>2496</v>
      </c>
      <c r="H226" s="211">
        <v>6.6</v>
      </c>
      <c r="I226" s="212"/>
      <c r="L226" s="208"/>
      <c r="M226" s="213"/>
      <c r="N226" s="214"/>
      <c r="O226" s="214"/>
      <c r="P226" s="214"/>
      <c r="Q226" s="214"/>
      <c r="R226" s="214"/>
      <c r="S226" s="214"/>
      <c r="T226" s="215"/>
      <c r="AT226" s="209" t="s">
        <v>163</v>
      </c>
      <c r="AU226" s="209" t="s">
        <v>89</v>
      </c>
      <c r="AV226" s="13" t="s">
        <v>89</v>
      </c>
      <c r="AW226" s="13" t="s">
        <v>42</v>
      </c>
      <c r="AX226" s="13" t="s">
        <v>82</v>
      </c>
      <c r="AY226" s="209" t="s">
        <v>152</v>
      </c>
    </row>
    <row r="227" spans="2:65" s="13" customFormat="1">
      <c r="B227" s="208"/>
      <c r="D227" s="196" t="s">
        <v>163</v>
      </c>
      <c r="E227" s="209" t="s">
        <v>5</v>
      </c>
      <c r="F227" s="210" t="s">
        <v>2497</v>
      </c>
      <c r="H227" s="211">
        <v>31.768000000000001</v>
      </c>
      <c r="I227" s="212"/>
      <c r="L227" s="208"/>
      <c r="M227" s="213"/>
      <c r="N227" s="214"/>
      <c r="O227" s="214"/>
      <c r="P227" s="214"/>
      <c r="Q227" s="214"/>
      <c r="R227" s="214"/>
      <c r="S227" s="214"/>
      <c r="T227" s="215"/>
      <c r="AT227" s="209" t="s">
        <v>163</v>
      </c>
      <c r="AU227" s="209" t="s">
        <v>89</v>
      </c>
      <c r="AV227" s="13" t="s">
        <v>89</v>
      </c>
      <c r="AW227" s="13" t="s">
        <v>42</v>
      </c>
      <c r="AX227" s="13" t="s">
        <v>82</v>
      </c>
      <c r="AY227" s="209" t="s">
        <v>152</v>
      </c>
    </row>
    <row r="228" spans="2:65" s="13" customFormat="1">
      <c r="B228" s="208"/>
      <c r="D228" s="196" t="s">
        <v>163</v>
      </c>
      <c r="E228" s="209" t="s">
        <v>5</v>
      </c>
      <c r="F228" s="210" t="s">
        <v>2498</v>
      </c>
      <c r="H228" s="211">
        <v>4.1040000000000001</v>
      </c>
      <c r="I228" s="212"/>
      <c r="L228" s="208"/>
      <c r="M228" s="213"/>
      <c r="N228" s="214"/>
      <c r="O228" s="214"/>
      <c r="P228" s="214"/>
      <c r="Q228" s="214"/>
      <c r="R228" s="214"/>
      <c r="S228" s="214"/>
      <c r="T228" s="215"/>
      <c r="AT228" s="209" t="s">
        <v>163</v>
      </c>
      <c r="AU228" s="209" t="s">
        <v>89</v>
      </c>
      <c r="AV228" s="13" t="s">
        <v>89</v>
      </c>
      <c r="AW228" s="13" t="s">
        <v>42</v>
      </c>
      <c r="AX228" s="13" t="s">
        <v>82</v>
      </c>
      <c r="AY228" s="209" t="s">
        <v>152</v>
      </c>
    </row>
    <row r="229" spans="2:65" s="13" customFormat="1">
      <c r="B229" s="208"/>
      <c r="D229" s="196" t="s">
        <v>163</v>
      </c>
      <c r="E229" s="209" t="s">
        <v>5</v>
      </c>
      <c r="F229" s="210" t="s">
        <v>2499</v>
      </c>
      <c r="H229" s="211">
        <v>6.1559999999999997</v>
      </c>
      <c r="I229" s="212"/>
      <c r="L229" s="208"/>
      <c r="M229" s="213"/>
      <c r="N229" s="214"/>
      <c r="O229" s="214"/>
      <c r="P229" s="214"/>
      <c r="Q229" s="214"/>
      <c r="R229" s="214"/>
      <c r="S229" s="214"/>
      <c r="T229" s="215"/>
      <c r="AT229" s="209" t="s">
        <v>163</v>
      </c>
      <c r="AU229" s="209" t="s">
        <v>89</v>
      </c>
      <c r="AV229" s="13" t="s">
        <v>89</v>
      </c>
      <c r="AW229" s="13" t="s">
        <v>42</v>
      </c>
      <c r="AX229" s="13" t="s">
        <v>82</v>
      </c>
      <c r="AY229" s="209" t="s">
        <v>152</v>
      </c>
    </row>
    <row r="230" spans="2:65" s="15" customFormat="1">
      <c r="B230" s="224"/>
      <c r="D230" s="225" t="s">
        <v>163</v>
      </c>
      <c r="E230" s="226" t="s">
        <v>5</v>
      </c>
      <c r="F230" s="227" t="s">
        <v>170</v>
      </c>
      <c r="H230" s="228">
        <v>48.628</v>
      </c>
      <c r="I230" s="229"/>
      <c r="L230" s="224"/>
      <c r="M230" s="230"/>
      <c r="N230" s="231"/>
      <c r="O230" s="231"/>
      <c r="P230" s="231"/>
      <c r="Q230" s="231"/>
      <c r="R230" s="231"/>
      <c r="S230" s="231"/>
      <c r="T230" s="232"/>
      <c r="AT230" s="233" t="s">
        <v>163</v>
      </c>
      <c r="AU230" s="233" t="s">
        <v>89</v>
      </c>
      <c r="AV230" s="15" t="s">
        <v>159</v>
      </c>
      <c r="AW230" s="15" t="s">
        <v>42</v>
      </c>
      <c r="AX230" s="15" t="s">
        <v>45</v>
      </c>
      <c r="AY230" s="233" t="s">
        <v>152</v>
      </c>
    </row>
    <row r="231" spans="2:65" s="1" customFormat="1" ht="44.25" customHeight="1">
      <c r="B231" s="183"/>
      <c r="C231" s="184" t="s">
        <v>10</v>
      </c>
      <c r="D231" s="184" t="s">
        <v>154</v>
      </c>
      <c r="E231" s="185" t="s">
        <v>2500</v>
      </c>
      <c r="F231" s="186" t="s">
        <v>2501</v>
      </c>
      <c r="G231" s="187" t="s">
        <v>157</v>
      </c>
      <c r="H231" s="188">
        <v>48.628</v>
      </c>
      <c r="I231" s="189"/>
      <c r="J231" s="190">
        <f>ROUND(I231*H231,2)</f>
        <v>0</v>
      </c>
      <c r="K231" s="186" t="s">
        <v>158</v>
      </c>
      <c r="L231" s="43"/>
      <c r="M231" s="191" t="s">
        <v>5</v>
      </c>
      <c r="N231" s="192" t="s">
        <v>53</v>
      </c>
      <c r="O231" s="44"/>
      <c r="P231" s="193">
        <f>O231*H231</f>
        <v>0</v>
      </c>
      <c r="Q231" s="193">
        <v>0</v>
      </c>
      <c r="R231" s="193">
        <f>Q231*H231</f>
        <v>0</v>
      </c>
      <c r="S231" s="193">
        <v>0</v>
      </c>
      <c r="T231" s="194">
        <f>S231*H231</f>
        <v>0</v>
      </c>
      <c r="AR231" s="25" t="s">
        <v>159</v>
      </c>
      <c r="AT231" s="25" t="s">
        <v>154</v>
      </c>
      <c r="AU231" s="25" t="s">
        <v>89</v>
      </c>
      <c r="AY231" s="25" t="s">
        <v>152</v>
      </c>
      <c r="BE231" s="195">
        <f>IF(N231="základní",J231,0)</f>
        <v>0</v>
      </c>
      <c r="BF231" s="195">
        <f>IF(N231="snížená",J231,0)</f>
        <v>0</v>
      </c>
      <c r="BG231" s="195">
        <f>IF(N231="zákl. přenesená",J231,0)</f>
        <v>0</v>
      </c>
      <c r="BH231" s="195">
        <f>IF(N231="sníž. přenesená",J231,0)</f>
        <v>0</v>
      </c>
      <c r="BI231" s="195">
        <f>IF(N231="nulová",J231,0)</f>
        <v>0</v>
      </c>
      <c r="BJ231" s="25" t="s">
        <v>45</v>
      </c>
      <c r="BK231" s="195">
        <f>ROUND(I231*H231,2)</f>
        <v>0</v>
      </c>
      <c r="BL231" s="25" t="s">
        <v>159</v>
      </c>
      <c r="BM231" s="25" t="s">
        <v>2502</v>
      </c>
    </row>
    <row r="232" spans="2:65" s="1" customFormat="1" ht="175.5">
      <c r="B232" s="43"/>
      <c r="D232" s="225" t="s">
        <v>161</v>
      </c>
      <c r="F232" s="236" t="s">
        <v>2493</v>
      </c>
      <c r="I232" s="198"/>
      <c r="L232" s="43"/>
      <c r="M232" s="199"/>
      <c r="N232" s="44"/>
      <c r="O232" s="44"/>
      <c r="P232" s="44"/>
      <c r="Q232" s="44"/>
      <c r="R232" s="44"/>
      <c r="S232" s="44"/>
      <c r="T232" s="72"/>
      <c r="AT232" s="25" t="s">
        <v>161</v>
      </c>
      <c r="AU232" s="25" t="s">
        <v>89</v>
      </c>
    </row>
    <row r="233" spans="2:65" s="1" customFormat="1" ht="22.5" customHeight="1">
      <c r="B233" s="183"/>
      <c r="C233" s="184" t="s">
        <v>304</v>
      </c>
      <c r="D233" s="184" t="s">
        <v>154</v>
      </c>
      <c r="E233" s="185" t="s">
        <v>2503</v>
      </c>
      <c r="F233" s="186" t="s">
        <v>2504</v>
      </c>
      <c r="G233" s="187" t="s">
        <v>247</v>
      </c>
      <c r="H233" s="188">
        <v>1155.6400000000001</v>
      </c>
      <c r="I233" s="189"/>
      <c r="J233" s="190">
        <f>ROUND(I233*H233,2)</f>
        <v>0</v>
      </c>
      <c r="K233" s="186" t="s">
        <v>158</v>
      </c>
      <c r="L233" s="43"/>
      <c r="M233" s="191" t="s">
        <v>5</v>
      </c>
      <c r="N233" s="192" t="s">
        <v>53</v>
      </c>
      <c r="O233" s="44"/>
      <c r="P233" s="193">
        <f>O233*H233</f>
        <v>0</v>
      </c>
      <c r="Q233" s="193">
        <v>0</v>
      </c>
      <c r="R233" s="193">
        <f>Q233*H233</f>
        <v>0</v>
      </c>
      <c r="S233" s="193">
        <v>0</v>
      </c>
      <c r="T233" s="194">
        <f>S233*H233</f>
        <v>0</v>
      </c>
      <c r="AR233" s="25" t="s">
        <v>159</v>
      </c>
      <c r="AT233" s="25" t="s">
        <v>154</v>
      </c>
      <c r="AU233" s="25" t="s">
        <v>89</v>
      </c>
      <c r="AY233" s="25" t="s">
        <v>152</v>
      </c>
      <c r="BE233" s="195">
        <f>IF(N233="základní",J233,0)</f>
        <v>0</v>
      </c>
      <c r="BF233" s="195">
        <f>IF(N233="snížená",J233,0)</f>
        <v>0</v>
      </c>
      <c r="BG233" s="195">
        <f>IF(N233="zákl. přenesená",J233,0)</f>
        <v>0</v>
      </c>
      <c r="BH233" s="195">
        <f>IF(N233="sníž. přenesená",J233,0)</f>
        <v>0</v>
      </c>
      <c r="BI233" s="195">
        <f>IF(N233="nulová",J233,0)</f>
        <v>0</v>
      </c>
      <c r="BJ233" s="25" t="s">
        <v>45</v>
      </c>
      <c r="BK233" s="195">
        <f>ROUND(I233*H233,2)</f>
        <v>0</v>
      </c>
      <c r="BL233" s="25" t="s">
        <v>159</v>
      </c>
      <c r="BM233" s="25" t="s">
        <v>2505</v>
      </c>
    </row>
    <row r="234" spans="2:65" s="1" customFormat="1" ht="162">
      <c r="B234" s="43"/>
      <c r="D234" s="196" t="s">
        <v>161</v>
      </c>
      <c r="F234" s="197" t="s">
        <v>2506</v>
      </c>
      <c r="I234" s="198"/>
      <c r="L234" s="43"/>
      <c r="M234" s="199"/>
      <c r="N234" s="44"/>
      <c r="O234" s="44"/>
      <c r="P234" s="44"/>
      <c r="Q234" s="44"/>
      <c r="R234" s="44"/>
      <c r="S234" s="44"/>
      <c r="T234" s="72"/>
      <c r="AT234" s="25" t="s">
        <v>161</v>
      </c>
      <c r="AU234" s="25" t="s">
        <v>89</v>
      </c>
    </row>
    <row r="235" spans="2:65" s="12" customFormat="1">
      <c r="B235" s="200"/>
      <c r="D235" s="196" t="s">
        <v>163</v>
      </c>
      <c r="E235" s="201" t="s">
        <v>5</v>
      </c>
      <c r="F235" s="202" t="s">
        <v>2384</v>
      </c>
      <c r="H235" s="203" t="s">
        <v>5</v>
      </c>
      <c r="I235" s="204"/>
      <c r="L235" s="200"/>
      <c r="M235" s="205"/>
      <c r="N235" s="206"/>
      <c r="O235" s="206"/>
      <c r="P235" s="206"/>
      <c r="Q235" s="206"/>
      <c r="R235" s="206"/>
      <c r="S235" s="206"/>
      <c r="T235" s="207"/>
      <c r="AT235" s="203" t="s">
        <v>163</v>
      </c>
      <c r="AU235" s="203" t="s">
        <v>89</v>
      </c>
      <c r="AV235" s="12" t="s">
        <v>45</v>
      </c>
      <c r="AW235" s="12" t="s">
        <v>42</v>
      </c>
      <c r="AX235" s="12" t="s">
        <v>82</v>
      </c>
      <c r="AY235" s="203" t="s">
        <v>152</v>
      </c>
    </row>
    <row r="236" spans="2:65" s="13" customFormat="1">
      <c r="B236" s="208"/>
      <c r="D236" s="196" t="s">
        <v>163</v>
      </c>
      <c r="E236" s="209" t="s">
        <v>5</v>
      </c>
      <c r="F236" s="210" t="s">
        <v>2507</v>
      </c>
      <c r="H236" s="211">
        <v>33.44</v>
      </c>
      <c r="I236" s="212"/>
      <c r="L236" s="208"/>
      <c r="M236" s="213"/>
      <c r="N236" s="214"/>
      <c r="O236" s="214"/>
      <c r="P236" s="214"/>
      <c r="Q236" s="214"/>
      <c r="R236" s="214"/>
      <c r="S236" s="214"/>
      <c r="T236" s="215"/>
      <c r="AT236" s="209" t="s">
        <v>163</v>
      </c>
      <c r="AU236" s="209" t="s">
        <v>89</v>
      </c>
      <c r="AV236" s="13" t="s">
        <v>89</v>
      </c>
      <c r="AW236" s="13" t="s">
        <v>42</v>
      </c>
      <c r="AX236" s="13" t="s">
        <v>82</v>
      </c>
      <c r="AY236" s="209" t="s">
        <v>152</v>
      </c>
    </row>
    <row r="237" spans="2:65" s="14" customFormat="1">
      <c r="B237" s="216"/>
      <c r="D237" s="196" t="s">
        <v>163</v>
      </c>
      <c r="E237" s="217" t="s">
        <v>5</v>
      </c>
      <c r="F237" s="218" t="s">
        <v>373</v>
      </c>
      <c r="H237" s="219">
        <v>33.44</v>
      </c>
      <c r="I237" s="220"/>
      <c r="L237" s="216"/>
      <c r="M237" s="221"/>
      <c r="N237" s="222"/>
      <c r="O237" s="222"/>
      <c r="P237" s="222"/>
      <c r="Q237" s="222"/>
      <c r="R237" s="222"/>
      <c r="S237" s="222"/>
      <c r="T237" s="223"/>
      <c r="AT237" s="217" t="s">
        <v>163</v>
      </c>
      <c r="AU237" s="217" t="s">
        <v>89</v>
      </c>
      <c r="AV237" s="14" t="s">
        <v>169</v>
      </c>
      <c r="AW237" s="14" t="s">
        <v>42</v>
      </c>
      <c r="AX237" s="14" t="s">
        <v>82</v>
      </c>
      <c r="AY237" s="217" t="s">
        <v>152</v>
      </c>
    </row>
    <row r="238" spans="2:65" s="12" customFormat="1">
      <c r="B238" s="200"/>
      <c r="D238" s="196" t="s">
        <v>163</v>
      </c>
      <c r="E238" s="201" t="s">
        <v>5</v>
      </c>
      <c r="F238" s="202" t="s">
        <v>540</v>
      </c>
      <c r="H238" s="203" t="s">
        <v>5</v>
      </c>
      <c r="I238" s="204"/>
      <c r="L238" s="200"/>
      <c r="M238" s="205"/>
      <c r="N238" s="206"/>
      <c r="O238" s="206"/>
      <c r="P238" s="206"/>
      <c r="Q238" s="206"/>
      <c r="R238" s="206"/>
      <c r="S238" s="206"/>
      <c r="T238" s="207"/>
      <c r="AT238" s="203" t="s">
        <v>163</v>
      </c>
      <c r="AU238" s="203" t="s">
        <v>89</v>
      </c>
      <c r="AV238" s="12" t="s">
        <v>45</v>
      </c>
      <c r="AW238" s="12" t="s">
        <v>42</v>
      </c>
      <c r="AX238" s="12" t="s">
        <v>82</v>
      </c>
      <c r="AY238" s="203" t="s">
        <v>152</v>
      </c>
    </row>
    <row r="239" spans="2:65" s="13" customFormat="1">
      <c r="B239" s="208"/>
      <c r="D239" s="196" t="s">
        <v>163</v>
      </c>
      <c r="E239" s="209" t="s">
        <v>5</v>
      </c>
      <c r="F239" s="210" t="s">
        <v>2508</v>
      </c>
      <c r="H239" s="211">
        <v>542.5</v>
      </c>
      <c r="I239" s="212"/>
      <c r="L239" s="208"/>
      <c r="M239" s="213"/>
      <c r="N239" s="214"/>
      <c r="O239" s="214"/>
      <c r="P239" s="214"/>
      <c r="Q239" s="214"/>
      <c r="R239" s="214"/>
      <c r="S239" s="214"/>
      <c r="T239" s="215"/>
      <c r="AT239" s="209" t="s">
        <v>163</v>
      </c>
      <c r="AU239" s="209" t="s">
        <v>89</v>
      </c>
      <c r="AV239" s="13" t="s">
        <v>89</v>
      </c>
      <c r="AW239" s="13" t="s">
        <v>42</v>
      </c>
      <c r="AX239" s="13" t="s">
        <v>82</v>
      </c>
      <c r="AY239" s="209" t="s">
        <v>152</v>
      </c>
    </row>
    <row r="240" spans="2:65" s="13" customFormat="1">
      <c r="B240" s="208"/>
      <c r="D240" s="196" t="s">
        <v>163</v>
      </c>
      <c r="E240" s="209" t="s">
        <v>5</v>
      </c>
      <c r="F240" s="210" t="s">
        <v>2509</v>
      </c>
      <c r="H240" s="211">
        <v>66.22</v>
      </c>
      <c r="I240" s="212"/>
      <c r="L240" s="208"/>
      <c r="M240" s="213"/>
      <c r="N240" s="214"/>
      <c r="O240" s="214"/>
      <c r="P240" s="214"/>
      <c r="Q240" s="214"/>
      <c r="R240" s="214"/>
      <c r="S240" s="214"/>
      <c r="T240" s="215"/>
      <c r="AT240" s="209" t="s">
        <v>163</v>
      </c>
      <c r="AU240" s="209" t="s">
        <v>89</v>
      </c>
      <c r="AV240" s="13" t="s">
        <v>89</v>
      </c>
      <c r="AW240" s="13" t="s">
        <v>42</v>
      </c>
      <c r="AX240" s="13" t="s">
        <v>82</v>
      </c>
      <c r="AY240" s="209" t="s">
        <v>152</v>
      </c>
    </row>
    <row r="241" spans="2:65" s="13" customFormat="1">
      <c r="B241" s="208"/>
      <c r="D241" s="196" t="s">
        <v>163</v>
      </c>
      <c r="E241" s="209" t="s">
        <v>5</v>
      </c>
      <c r="F241" s="210" t="s">
        <v>2510</v>
      </c>
      <c r="H241" s="211">
        <v>213.84</v>
      </c>
      <c r="I241" s="212"/>
      <c r="L241" s="208"/>
      <c r="M241" s="213"/>
      <c r="N241" s="214"/>
      <c r="O241" s="214"/>
      <c r="P241" s="214"/>
      <c r="Q241" s="214"/>
      <c r="R241" s="214"/>
      <c r="S241" s="214"/>
      <c r="T241" s="215"/>
      <c r="AT241" s="209" t="s">
        <v>163</v>
      </c>
      <c r="AU241" s="209" t="s">
        <v>89</v>
      </c>
      <c r="AV241" s="13" t="s">
        <v>89</v>
      </c>
      <c r="AW241" s="13" t="s">
        <v>42</v>
      </c>
      <c r="AX241" s="13" t="s">
        <v>82</v>
      </c>
      <c r="AY241" s="209" t="s">
        <v>152</v>
      </c>
    </row>
    <row r="242" spans="2:65" s="13" customFormat="1">
      <c r="B242" s="208"/>
      <c r="D242" s="196" t="s">
        <v>163</v>
      </c>
      <c r="E242" s="209" t="s">
        <v>5</v>
      </c>
      <c r="F242" s="210" t="s">
        <v>2511</v>
      </c>
      <c r="H242" s="211">
        <v>9.9</v>
      </c>
      <c r="I242" s="212"/>
      <c r="L242" s="208"/>
      <c r="M242" s="213"/>
      <c r="N242" s="214"/>
      <c r="O242" s="214"/>
      <c r="P242" s="214"/>
      <c r="Q242" s="214"/>
      <c r="R242" s="214"/>
      <c r="S242" s="214"/>
      <c r="T242" s="215"/>
      <c r="AT242" s="209" t="s">
        <v>163</v>
      </c>
      <c r="AU242" s="209" t="s">
        <v>89</v>
      </c>
      <c r="AV242" s="13" t="s">
        <v>89</v>
      </c>
      <c r="AW242" s="13" t="s">
        <v>42</v>
      </c>
      <c r="AX242" s="13" t="s">
        <v>82</v>
      </c>
      <c r="AY242" s="209" t="s">
        <v>152</v>
      </c>
    </row>
    <row r="243" spans="2:65" s="13" customFormat="1">
      <c r="B243" s="208"/>
      <c r="D243" s="196" t="s">
        <v>163</v>
      </c>
      <c r="E243" s="209" t="s">
        <v>5</v>
      </c>
      <c r="F243" s="210" t="s">
        <v>2512</v>
      </c>
      <c r="H243" s="211">
        <v>1.52</v>
      </c>
      <c r="I243" s="212"/>
      <c r="L243" s="208"/>
      <c r="M243" s="213"/>
      <c r="N243" s="214"/>
      <c r="O243" s="214"/>
      <c r="P243" s="214"/>
      <c r="Q243" s="214"/>
      <c r="R243" s="214"/>
      <c r="S243" s="214"/>
      <c r="T243" s="215"/>
      <c r="AT243" s="209" t="s">
        <v>163</v>
      </c>
      <c r="AU243" s="209" t="s">
        <v>89</v>
      </c>
      <c r="AV243" s="13" t="s">
        <v>89</v>
      </c>
      <c r="AW243" s="13" t="s">
        <v>42</v>
      </c>
      <c r="AX243" s="13" t="s">
        <v>82</v>
      </c>
      <c r="AY243" s="209" t="s">
        <v>152</v>
      </c>
    </row>
    <row r="244" spans="2:65" s="13" customFormat="1">
      <c r="B244" s="208"/>
      <c r="D244" s="196" t="s">
        <v>163</v>
      </c>
      <c r="E244" s="209" t="s">
        <v>5</v>
      </c>
      <c r="F244" s="210" t="s">
        <v>2513</v>
      </c>
      <c r="H244" s="211">
        <v>20.58</v>
      </c>
      <c r="I244" s="212"/>
      <c r="L244" s="208"/>
      <c r="M244" s="213"/>
      <c r="N244" s="214"/>
      <c r="O244" s="214"/>
      <c r="P244" s="214"/>
      <c r="Q244" s="214"/>
      <c r="R244" s="214"/>
      <c r="S244" s="214"/>
      <c r="T244" s="215"/>
      <c r="AT244" s="209" t="s">
        <v>163</v>
      </c>
      <c r="AU244" s="209" t="s">
        <v>89</v>
      </c>
      <c r="AV244" s="13" t="s">
        <v>89</v>
      </c>
      <c r="AW244" s="13" t="s">
        <v>42</v>
      </c>
      <c r="AX244" s="13" t="s">
        <v>82</v>
      </c>
      <c r="AY244" s="209" t="s">
        <v>152</v>
      </c>
    </row>
    <row r="245" spans="2:65" s="13" customFormat="1">
      <c r="B245" s="208"/>
      <c r="D245" s="196" t="s">
        <v>163</v>
      </c>
      <c r="E245" s="209" t="s">
        <v>5</v>
      </c>
      <c r="F245" s="210" t="s">
        <v>2514</v>
      </c>
      <c r="H245" s="211">
        <v>57.75</v>
      </c>
      <c r="I245" s="212"/>
      <c r="L245" s="208"/>
      <c r="M245" s="213"/>
      <c r="N245" s="214"/>
      <c r="O245" s="214"/>
      <c r="P245" s="214"/>
      <c r="Q245" s="214"/>
      <c r="R245" s="214"/>
      <c r="S245" s="214"/>
      <c r="T245" s="215"/>
      <c r="AT245" s="209" t="s">
        <v>163</v>
      </c>
      <c r="AU245" s="209" t="s">
        <v>89</v>
      </c>
      <c r="AV245" s="13" t="s">
        <v>89</v>
      </c>
      <c r="AW245" s="13" t="s">
        <v>42</v>
      </c>
      <c r="AX245" s="13" t="s">
        <v>82</v>
      </c>
      <c r="AY245" s="209" t="s">
        <v>152</v>
      </c>
    </row>
    <row r="246" spans="2:65" s="13" customFormat="1">
      <c r="B246" s="208"/>
      <c r="D246" s="196" t="s">
        <v>163</v>
      </c>
      <c r="E246" s="209" t="s">
        <v>5</v>
      </c>
      <c r="F246" s="210" t="s">
        <v>2515</v>
      </c>
      <c r="H246" s="211">
        <v>26.88</v>
      </c>
      <c r="I246" s="212"/>
      <c r="L246" s="208"/>
      <c r="M246" s="213"/>
      <c r="N246" s="214"/>
      <c r="O246" s="214"/>
      <c r="P246" s="214"/>
      <c r="Q246" s="214"/>
      <c r="R246" s="214"/>
      <c r="S246" s="214"/>
      <c r="T246" s="215"/>
      <c r="AT246" s="209" t="s">
        <v>163</v>
      </c>
      <c r="AU246" s="209" t="s">
        <v>89</v>
      </c>
      <c r="AV246" s="13" t="s">
        <v>89</v>
      </c>
      <c r="AW246" s="13" t="s">
        <v>42</v>
      </c>
      <c r="AX246" s="13" t="s">
        <v>82</v>
      </c>
      <c r="AY246" s="209" t="s">
        <v>152</v>
      </c>
    </row>
    <row r="247" spans="2:65" s="14" customFormat="1">
      <c r="B247" s="216"/>
      <c r="D247" s="196" t="s">
        <v>163</v>
      </c>
      <c r="E247" s="217" t="s">
        <v>5</v>
      </c>
      <c r="F247" s="218" t="s">
        <v>373</v>
      </c>
      <c r="H247" s="219">
        <v>939.19</v>
      </c>
      <c r="I247" s="220"/>
      <c r="L247" s="216"/>
      <c r="M247" s="221"/>
      <c r="N247" s="222"/>
      <c r="O247" s="222"/>
      <c r="P247" s="222"/>
      <c r="Q247" s="222"/>
      <c r="R247" s="222"/>
      <c r="S247" s="222"/>
      <c r="T247" s="223"/>
      <c r="AT247" s="217" t="s">
        <v>163</v>
      </c>
      <c r="AU247" s="217" t="s">
        <v>89</v>
      </c>
      <c r="AV247" s="14" t="s">
        <v>169</v>
      </c>
      <c r="AW247" s="14" t="s">
        <v>42</v>
      </c>
      <c r="AX247" s="14" t="s">
        <v>82</v>
      </c>
      <c r="AY247" s="217" t="s">
        <v>152</v>
      </c>
    </row>
    <row r="248" spans="2:65" s="12" customFormat="1">
      <c r="B248" s="200"/>
      <c r="D248" s="196" t="s">
        <v>163</v>
      </c>
      <c r="E248" s="201" t="s">
        <v>5</v>
      </c>
      <c r="F248" s="202" t="s">
        <v>2516</v>
      </c>
      <c r="H248" s="203" t="s">
        <v>5</v>
      </c>
      <c r="I248" s="204"/>
      <c r="L248" s="200"/>
      <c r="M248" s="205"/>
      <c r="N248" s="206"/>
      <c r="O248" s="206"/>
      <c r="P248" s="206"/>
      <c r="Q248" s="206"/>
      <c r="R248" s="206"/>
      <c r="S248" s="206"/>
      <c r="T248" s="207"/>
      <c r="AT248" s="203" t="s">
        <v>163</v>
      </c>
      <c r="AU248" s="203" t="s">
        <v>89</v>
      </c>
      <c r="AV248" s="12" t="s">
        <v>45</v>
      </c>
      <c r="AW248" s="12" t="s">
        <v>42</v>
      </c>
      <c r="AX248" s="12" t="s">
        <v>82</v>
      </c>
      <c r="AY248" s="203" t="s">
        <v>152</v>
      </c>
    </row>
    <row r="249" spans="2:65" s="13" customFormat="1">
      <c r="B249" s="208"/>
      <c r="D249" s="196" t="s">
        <v>163</v>
      </c>
      <c r="E249" s="209" t="s">
        <v>5</v>
      </c>
      <c r="F249" s="210" t="s">
        <v>2517</v>
      </c>
      <c r="H249" s="211">
        <v>68.75</v>
      </c>
      <c r="I249" s="212"/>
      <c r="L249" s="208"/>
      <c r="M249" s="213"/>
      <c r="N249" s="214"/>
      <c r="O249" s="214"/>
      <c r="P249" s="214"/>
      <c r="Q249" s="214"/>
      <c r="R249" s="214"/>
      <c r="S249" s="214"/>
      <c r="T249" s="215"/>
      <c r="AT249" s="209" t="s">
        <v>163</v>
      </c>
      <c r="AU249" s="209" t="s">
        <v>89</v>
      </c>
      <c r="AV249" s="13" t="s">
        <v>89</v>
      </c>
      <c r="AW249" s="13" t="s">
        <v>42</v>
      </c>
      <c r="AX249" s="13" t="s">
        <v>82</v>
      </c>
      <c r="AY249" s="209" t="s">
        <v>152</v>
      </c>
    </row>
    <row r="250" spans="2:65" s="13" customFormat="1">
      <c r="B250" s="208"/>
      <c r="D250" s="196" t="s">
        <v>163</v>
      </c>
      <c r="E250" s="209" t="s">
        <v>5</v>
      </c>
      <c r="F250" s="210" t="s">
        <v>2518</v>
      </c>
      <c r="H250" s="211">
        <v>29.79</v>
      </c>
      <c r="I250" s="212"/>
      <c r="L250" s="208"/>
      <c r="M250" s="213"/>
      <c r="N250" s="214"/>
      <c r="O250" s="214"/>
      <c r="P250" s="214"/>
      <c r="Q250" s="214"/>
      <c r="R250" s="214"/>
      <c r="S250" s="214"/>
      <c r="T250" s="215"/>
      <c r="AT250" s="209" t="s">
        <v>163</v>
      </c>
      <c r="AU250" s="209" t="s">
        <v>89</v>
      </c>
      <c r="AV250" s="13" t="s">
        <v>89</v>
      </c>
      <c r="AW250" s="13" t="s">
        <v>42</v>
      </c>
      <c r="AX250" s="13" t="s">
        <v>82</v>
      </c>
      <c r="AY250" s="209" t="s">
        <v>152</v>
      </c>
    </row>
    <row r="251" spans="2:65" s="13" customFormat="1">
      <c r="B251" s="208"/>
      <c r="D251" s="196" t="s">
        <v>163</v>
      </c>
      <c r="E251" s="209" t="s">
        <v>5</v>
      </c>
      <c r="F251" s="210" t="s">
        <v>2519</v>
      </c>
      <c r="H251" s="211">
        <v>84.47</v>
      </c>
      <c r="I251" s="212"/>
      <c r="L251" s="208"/>
      <c r="M251" s="213"/>
      <c r="N251" s="214"/>
      <c r="O251" s="214"/>
      <c r="P251" s="214"/>
      <c r="Q251" s="214"/>
      <c r="R251" s="214"/>
      <c r="S251" s="214"/>
      <c r="T251" s="215"/>
      <c r="AT251" s="209" t="s">
        <v>163</v>
      </c>
      <c r="AU251" s="209" t="s">
        <v>89</v>
      </c>
      <c r="AV251" s="13" t="s">
        <v>89</v>
      </c>
      <c r="AW251" s="13" t="s">
        <v>42</v>
      </c>
      <c r="AX251" s="13" t="s">
        <v>82</v>
      </c>
      <c r="AY251" s="209" t="s">
        <v>152</v>
      </c>
    </row>
    <row r="252" spans="2:65" s="14" customFormat="1">
      <c r="B252" s="216"/>
      <c r="D252" s="196" t="s">
        <v>163</v>
      </c>
      <c r="E252" s="217" t="s">
        <v>5</v>
      </c>
      <c r="F252" s="218" t="s">
        <v>373</v>
      </c>
      <c r="H252" s="219">
        <v>183.01</v>
      </c>
      <c r="I252" s="220"/>
      <c r="L252" s="216"/>
      <c r="M252" s="221"/>
      <c r="N252" s="222"/>
      <c r="O252" s="222"/>
      <c r="P252" s="222"/>
      <c r="Q252" s="222"/>
      <c r="R252" s="222"/>
      <c r="S252" s="222"/>
      <c r="T252" s="223"/>
      <c r="AT252" s="217" t="s">
        <v>163</v>
      </c>
      <c r="AU252" s="217" t="s">
        <v>89</v>
      </c>
      <c r="AV252" s="14" t="s">
        <v>169</v>
      </c>
      <c r="AW252" s="14" t="s">
        <v>42</v>
      </c>
      <c r="AX252" s="14" t="s">
        <v>82</v>
      </c>
      <c r="AY252" s="217" t="s">
        <v>152</v>
      </c>
    </row>
    <row r="253" spans="2:65" s="15" customFormat="1">
      <c r="B253" s="224"/>
      <c r="D253" s="196" t="s">
        <v>163</v>
      </c>
      <c r="E253" s="247" t="s">
        <v>5</v>
      </c>
      <c r="F253" s="248" t="s">
        <v>170</v>
      </c>
      <c r="H253" s="249">
        <v>1155.6400000000001</v>
      </c>
      <c r="I253" s="229"/>
      <c r="L253" s="224"/>
      <c r="M253" s="230"/>
      <c r="N253" s="231"/>
      <c r="O253" s="231"/>
      <c r="P253" s="231"/>
      <c r="Q253" s="231"/>
      <c r="R253" s="231"/>
      <c r="S253" s="231"/>
      <c r="T253" s="232"/>
      <c r="AT253" s="233" t="s">
        <v>163</v>
      </c>
      <c r="AU253" s="233" t="s">
        <v>89</v>
      </c>
      <c r="AV253" s="15" t="s">
        <v>159</v>
      </c>
      <c r="AW253" s="15" t="s">
        <v>42</v>
      </c>
      <c r="AX253" s="15" t="s">
        <v>45</v>
      </c>
      <c r="AY253" s="233" t="s">
        <v>152</v>
      </c>
    </row>
    <row r="254" spans="2:65" s="11" customFormat="1" ht="29.85" customHeight="1">
      <c r="B254" s="169"/>
      <c r="D254" s="180" t="s">
        <v>81</v>
      </c>
      <c r="E254" s="181" t="s">
        <v>89</v>
      </c>
      <c r="F254" s="181" t="s">
        <v>197</v>
      </c>
      <c r="I254" s="172"/>
      <c r="J254" s="182">
        <f>BK254</f>
        <v>0</v>
      </c>
      <c r="L254" s="169"/>
      <c r="M254" s="174"/>
      <c r="N254" s="175"/>
      <c r="O254" s="175"/>
      <c r="P254" s="176">
        <f>SUM(P255:P390)</f>
        <v>0</v>
      </c>
      <c r="Q254" s="175"/>
      <c r="R254" s="176">
        <f>SUM(R255:R390)</f>
        <v>2837.6280882699998</v>
      </c>
      <c r="S254" s="175"/>
      <c r="T254" s="177">
        <f>SUM(T255:T390)</f>
        <v>0</v>
      </c>
      <c r="AR254" s="170" t="s">
        <v>45</v>
      </c>
      <c r="AT254" s="178" t="s">
        <v>81</v>
      </c>
      <c r="AU254" s="178" t="s">
        <v>45</v>
      </c>
      <c r="AY254" s="170" t="s">
        <v>152</v>
      </c>
      <c r="BK254" s="179">
        <f>SUM(BK255:BK390)</f>
        <v>0</v>
      </c>
    </row>
    <row r="255" spans="2:65" s="1" customFormat="1" ht="31.5" customHeight="1">
      <c r="B255" s="183"/>
      <c r="C255" s="184" t="s">
        <v>313</v>
      </c>
      <c r="D255" s="184" t="s">
        <v>154</v>
      </c>
      <c r="E255" s="185" t="s">
        <v>2520</v>
      </c>
      <c r="F255" s="186" t="s">
        <v>2521</v>
      </c>
      <c r="G255" s="187" t="s">
        <v>247</v>
      </c>
      <c r="H255" s="188">
        <v>431.54500000000002</v>
      </c>
      <c r="I255" s="189"/>
      <c r="J255" s="190">
        <f>ROUND(I255*H255,2)</f>
        <v>0</v>
      </c>
      <c r="K255" s="186" t="s">
        <v>158</v>
      </c>
      <c r="L255" s="43"/>
      <c r="M255" s="191" t="s">
        <v>5</v>
      </c>
      <c r="N255" s="192" t="s">
        <v>53</v>
      </c>
      <c r="O255" s="44"/>
      <c r="P255" s="193">
        <f>O255*H255</f>
        <v>0</v>
      </c>
      <c r="Q255" s="193">
        <v>0</v>
      </c>
      <c r="R255" s="193">
        <f>Q255*H255</f>
        <v>0</v>
      </c>
      <c r="S255" s="193">
        <v>0</v>
      </c>
      <c r="T255" s="194">
        <f>S255*H255</f>
        <v>0</v>
      </c>
      <c r="AR255" s="25" t="s">
        <v>159</v>
      </c>
      <c r="AT255" s="25" t="s">
        <v>154</v>
      </c>
      <c r="AU255" s="25" t="s">
        <v>89</v>
      </c>
      <c r="AY255" s="25" t="s">
        <v>152</v>
      </c>
      <c r="BE255" s="195">
        <f>IF(N255="základní",J255,0)</f>
        <v>0</v>
      </c>
      <c r="BF255" s="195">
        <f>IF(N255="snížená",J255,0)</f>
        <v>0</v>
      </c>
      <c r="BG255" s="195">
        <f>IF(N255="zákl. přenesená",J255,0)</f>
        <v>0</v>
      </c>
      <c r="BH255" s="195">
        <f>IF(N255="sníž. přenesená",J255,0)</f>
        <v>0</v>
      </c>
      <c r="BI255" s="195">
        <f>IF(N255="nulová",J255,0)</f>
        <v>0</v>
      </c>
      <c r="BJ255" s="25" t="s">
        <v>45</v>
      </c>
      <c r="BK255" s="195">
        <f>ROUND(I255*H255,2)</f>
        <v>0</v>
      </c>
      <c r="BL255" s="25" t="s">
        <v>159</v>
      </c>
      <c r="BM255" s="25" t="s">
        <v>2522</v>
      </c>
    </row>
    <row r="256" spans="2:65" s="1" customFormat="1" ht="121.5">
      <c r="B256" s="43"/>
      <c r="D256" s="196" t="s">
        <v>161</v>
      </c>
      <c r="F256" s="197" t="s">
        <v>2523</v>
      </c>
      <c r="I256" s="198"/>
      <c r="L256" s="43"/>
      <c r="M256" s="199"/>
      <c r="N256" s="44"/>
      <c r="O256" s="44"/>
      <c r="P256" s="44"/>
      <c r="Q256" s="44"/>
      <c r="R256" s="44"/>
      <c r="S256" s="44"/>
      <c r="T256" s="72"/>
      <c r="AT256" s="25" t="s">
        <v>161</v>
      </c>
      <c r="AU256" s="25" t="s">
        <v>89</v>
      </c>
    </row>
    <row r="257" spans="2:65" s="12" customFormat="1">
      <c r="B257" s="200"/>
      <c r="D257" s="196" t="s">
        <v>163</v>
      </c>
      <c r="E257" s="201" t="s">
        <v>5</v>
      </c>
      <c r="F257" s="202" t="s">
        <v>2524</v>
      </c>
      <c r="H257" s="203" t="s">
        <v>5</v>
      </c>
      <c r="I257" s="204"/>
      <c r="L257" s="200"/>
      <c r="M257" s="205"/>
      <c r="N257" s="206"/>
      <c r="O257" s="206"/>
      <c r="P257" s="206"/>
      <c r="Q257" s="206"/>
      <c r="R257" s="206"/>
      <c r="S257" s="206"/>
      <c r="T257" s="207"/>
      <c r="AT257" s="203" t="s">
        <v>163</v>
      </c>
      <c r="AU257" s="203" t="s">
        <v>89</v>
      </c>
      <c r="AV257" s="12" t="s">
        <v>45</v>
      </c>
      <c r="AW257" s="12" t="s">
        <v>42</v>
      </c>
      <c r="AX257" s="12" t="s">
        <v>82</v>
      </c>
      <c r="AY257" s="203" t="s">
        <v>152</v>
      </c>
    </row>
    <row r="258" spans="2:65" s="13" customFormat="1">
      <c r="B258" s="208"/>
      <c r="D258" s="196" t="s">
        <v>163</v>
      </c>
      <c r="E258" s="209" t="s">
        <v>5</v>
      </c>
      <c r="F258" s="210" t="s">
        <v>2444</v>
      </c>
      <c r="H258" s="211">
        <v>431.54500000000002</v>
      </c>
      <c r="I258" s="212"/>
      <c r="L258" s="208"/>
      <c r="M258" s="213"/>
      <c r="N258" s="214"/>
      <c r="O258" s="214"/>
      <c r="P258" s="214"/>
      <c r="Q258" s="214"/>
      <c r="R258" s="214"/>
      <c r="S258" s="214"/>
      <c r="T258" s="215"/>
      <c r="AT258" s="209" t="s">
        <v>163</v>
      </c>
      <c r="AU258" s="209" t="s">
        <v>89</v>
      </c>
      <c r="AV258" s="13" t="s">
        <v>89</v>
      </c>
      <c r="AW258" s="13" t="s">
        <v>42</v>
      </c>
      <c r="AX258" s="13" t="s">
        <v>82</v>
      </c>
      <c r="AY258" s="209" t="s">
        <v>152</v>
      </c>
    </row>
    <row r="259" spans="2:65" s="15" customFormat="1">
      <c r="B259" s="224"/>
      <c r="D259" s="225" t="s">
        <v>163</v>
      </c>
      <c r="E259" s="226" t="s">
        <v>5</v>
      </c>
      <c r="F259" s="227" t="s">
        <v>170</v>
      </c>
      <c r="H259" s="228">
        <v>431.54500000000002</v>
      </c>
      <c r="I259" s="229"/>
      <c r="L259" s="224"/>
      <c r="M259" s="230"/>
      <c r="N259" s="231"/>
      <c r="O259" s="231"/>
      <c r="P259" s="231"/>
      <c r="Q259" s="231"/>
      <c r="R259" s="231"/>
      <c r="S259" s="231"/>
      <c r="T259" s="232"/>
      <c r="AT259" s="233" t="s">
        <v>163</v>
      </c>
      <c r="AU259" s="233" t="s">
        <v>89</v>
      </c>
      <c r="AV259" s="15" t="s">
        <v>159</v>
      </c>
      <c r="AW259" s="15" t="s">
        <v>42</v>
      </c>
      <c r="AX259" s="15" t="s">
        <v>45</v>
      </c>
      <c r="AY259" s="233" t="s">
        <v>152</v>
      </c>
    </row>
    <row r="260" spans="2:65" s="1" customFormat="1" ht="22.5" customHeight="1">
      <c r="B260" s="183"/>
      <c r="C260" s="237" t="s">
        <v>321</v>
      </c>
      <c r="D260" s="237" t="s">
        <v>266</v>
      </c>
      <c r="E260" s="238" t="s">
        <v>2525</v>
      </c>
      <c r="F260" s="239" t="s">
        <v>2526</v>
      </c>
      <c r="G260" s="240" t="s">
        <v>157</v>
      </c>
      <c r="H260" s="241">
        <v>22.655999999999999</v>
      </c>
      <c r="I260" s="242"/>
      <c r="J260" s="243">
        <f>ROUND(I260*H260,2)</f>
        <v>0</v>
      </c>
      <c r="K260" s="239" t="s">
        <v>158</v>
      </c>
      <c r="L260" s="244"/>
      <c r="M260" s="245" t="s">
        <v>5</v>
      </c>
      <c r="N260" s="246" t="s">
        <v>53</v>
      </c>
      <c r="O260" s="44"/>
      <c r="P260" s="193">
        <f>O260*H260</f>
        <v>0</v>
      </c>
      <c r="Q260" s="193">
        <v>2.4289999999999998</v>
      </c>
      <c r="R260" s="193">
        <f>Q260*H260</f>
        <v>55.031423999999994</v>
      </c>
      <c r="S260" s="193">
        <v>0</v>
      </c>
      <c r="T260" s="194">
        <f>S260*H260</f>
        <v>0</v>
      </c>
      <c r="AR260" s="25" t="s">
        <v>206</v>
      </c>
      <c r="AT260" s="25" t="s">
        <v>266</v>
      </c>
      <c r="AU260" s="25" t="s">
        <v>89</v>
      </c>
      <c r="AY260" s="25" t="s">
        <v>152</v>
      </c>
      <c r="BE260" s="195">
        <f>IF(N260="základní",J260,0)</f>
        <v>0</v>
      </c>
      <c r="BF260" s="195">
        <f>IF(N260="snížená",J260,0)</f>
        <v>0</v>
      </c>
      <c r="BG260" s="195">
        <f>IF(N260="zákl. přenesená",J260,0)</f>
        <v>0</v>
      </c>
      <c r="BH260" s="195">
        <f>IF(N260="sníž. přenesená",J260,0)</f>
        <v>0</v>
      </c>
      <c r="BI260" s="195">
        <f>IF(N260="nulová",J260,0)</f>
        <v>0</v>
      </c>
      <c r="BJ260" s="25" t="s">
        <v>45</v>
      </c>
      <c r="BK260" s="195">
        <f>ROUND(I260*H260,2)</f>
        <v>0</v>
      </c>
      <c r="BL260" s="25" t="s">
        <v>159</v>
      </c>
      <c r="BM260" s="25" t="s">
        <v>2527</v>
      </c>
    </row>
    <row r="261" spans="2:65" s="13" customFormat="1">
      <c r="B261" s="208"/>
      <c r="D261" s="196" t="s">
        <v>163</v>
      </c>
      <c r="E261" s="209" t="s">
        <v>5</v>
      </c>
      <c r="F261" s="210" t="s">
        <v>2528</v>
      </c>
      <c r="H261" s="211">
        <v>21.577000000000002</v>
      </c>
      <c r="I261" s="212"/>
      <c r="L261" s="208"/>
      <c r="M261" s="213"/>
      <c r="N261" s="214"/>
      <c r="O261" s="214"/>
      <c r="P261" s="214"/>
      <c r="Q261" s="214"/>
      <c r="R261" s="214"/>
      <c r="S261" s="214"/>
      <c r="T261" s="215"/>
      <c r="AT261" s="209" t="s">
        <v>163</v>
      </c>
      <c r="AU261" s="209" t="s">
        <v>89</v>
      </c>
      <c r="AV261" s="13" t="s">
        <v>89</v>
      </c>
      <c r="AW261" s="13" t="s">
        <v>42</v>
      </c>
      <c r="AX261" s="13" t="s">
        <v>45</v>
      </c>
      <c r="AY261" s="209" t="s">
        <v>152</v>
      </c>
    </row>
    <row r="262" spans="2:65" s="13" customFormat="1">
      <c r="B262" s="208"/>
      <c r="D262" s="225" t="s">
        <v>163</v>
      </c>
      <c r="F262" s="234" t="s">
        <v>2529</v>
      </c>
      <c r="H262" s="235">
        <v>22.655999999999999</v>
      </c>
      <c r="I262" s="212"/>
      <c r="L262" s="208"/>
      <c r="M262" s="213"/>
      <c r="N262" s="214"/>
      <c r="O262" s="214"/>
      <c r="P262" s="214"/>
      <c r="Q262" s="214"/>
      <c r="R262" s="214"/>
      <c r="S262" s="214"/>
      <c r="T262" s="215"/>
      <c r="AT262" s="209" t="s">
        <v>163</v>
      </c>
      <c r="AU262" s="209" t="s">
        <v>89</v>
      </c>
      <c r="AV262" s="13" t="s">
        <v>89</v>
      </c>
      <c r="AW262" s="13" t="s">
        <v>6</v>
      </c>
      <c r="AX262" s="13" t="s">
        <v>45</v>
      </c>
      <c r="AY262" s="209" t="s">
        <v>152</v>
      </c>
    </row>
    <row r="263" spans="2:65" s="1" customFormat="1" ht="31.5" customHeight="1">
      <c r="B263" s="183"/>
      <c r="C263" s="184" t="s">
        <v>332</v>
      </c>
      <c r="D263" s="184" t="s">
        <v>154</v>
      </c>
      <c r="E263" s="185" t="s">
        <v>2530</v>
      </c>
      <c r="F263" s="186" t="s">
        <v>2531</v>
      </c>
      <c r="G263" s="187" t="s">
        <v>247</v>
      </c>
      <c r="H263" s="188">
        <v>431.54500000000002</v>
      </c>
      <c r="I263" s="189"/>
      <c r="J263" s="190">
        <f>ROUND(I263*H263,2)</f>
        <v>0</v>
      </c>
      <c r="K263" s="186" t="s">
        <v>158</v>
      </c>
      <c r="L263" s="43"/>
      <c r="M263" s="191" t="s">
        <v>5</v>
      </c>
      <c r="N263" s="192" t="s">
        <v>53</v>
      </c>
      <c r="O263" s="44"/>
      <c r="P263" s="193">
        <f>O263*H263</f>
        <v>0</v>
      </c>
      <c r="Q263" s="193">
        <v>2.3999999999999998E-3</v>
      </c>
      <c r="R263" s="193">
        <f>Q263*H263</f>
        <v>1.0357079999999999</v>
      </c>
      <c r="S263" s="193">
        <v>0</v>
      </c>
      <c r="T263" s="194">
        <f>S263*H263</f>
        <v>0</v>
      </c>
      <c r="AR263" s="25" t="s">
        <v>159</v>
      </c>
      <c r="AT263" s="25" t="s">
        <v>154</v>
      </c>
      <c r="AU263" s="25" t="s">
        <v>89</v>
      </c>
      <c r="AY263" s="25" t="s">
        <v>152</v>
      </c>
      <c r="BE263" s="195">
        <f>IF(N263="základní",J263,0)</f>
        <v>0</v>
      </c>
      <c r="BF263" s="195">
        <f>IF(N263="snížená",J263,0)</f>
        <v>0</v>
      </c>
      <c r="BG263" s="195">
        <f>IF(N263="zákl. přenesená",J263,0)</f>
        <v>0</v>
      </c>
      <c r="BH263" s="195">
        <f>IF(N263="sníž. přenesená",J263,0)</f>
        <v>0</v>
      </c>
      <c r="BI263" s="195">
        <f>IF(N263="nulová",J263,0)</f>
        <v>0</v>
      </c>
      <c r="BJ263" s="25" t="s">
        <v>45</v>
      </c>
      <c r="BK263" s="195">
        <f>ROUND(I263*H263,2)</f>
        <v>0</v>
      </c>
      <c r="BL263" s="25" t="s">
        <v>159</v>
      </c>
      <c r="BM263" s="25" t="s">
        <v>2532</v>
      </c>
    </row>
    <row r="264" spans="2:65" s="1" customFormat="1" ht="67.5">
      <c r="B264" s="43"/>
      <c r="D264" s="196" t="s">
        <v>161</v>
      </c>
      <c r="F264" s="197" t="s">
        <v>2533</v>
      </c>
      <c r="I264" s="198"/>
      <c r="L264" s="43"/>
      <c r="M264" s="199"/>
      <c r="N264" s="44"/>
      <c r="O264" s="44"/>
      <c r="P264" s="44"/>
      <c r="Q264" s="44"/>
      <c r="R264" s="44"/>
      <c r="S264" s="44"/>
      <c r="T264" s="72"/>
      <c r="AT264" s="25" t="s">
        <v>161</v>
      </c>
      <c r="AU264" s="25" t="s">
        <v>89</v>
      </c>
    </row>
    <row r="265" spans="2:65" s="12" customFormat="1">
      <c r="B265" s="200"/>
      <c r="D265" s="196" t="s">
        <v>163</v>
      </c>
      <c r="E265" s="201" t="s">
        <v>5</v>
      </c>
      <c r="F265" s="202" t="s">
        <v>2534</v>
      </c>
      <c r="H265" s="203" t="s">
        <v>5</v>
      </c>
      <c r="I265" s="204"/>
      <c r="L265" s="200"/>
      <c r="M265" s="205"/>
      <c r="N265" s="206"/>
      <c r="O265" s="206"/>
      <c r="P265" s="206"/>
      <c r="Q265" s="206"/>
      <c r="R265" s="206"/>
      <c r="S265" s="206"/>
      <c r="T265" s="207"/>
      <c r="AT265" s="203" t="s">
        <v>163</v>
      </c>
      <c r="AU265" s="203" t="s">
        <v>89</v>
      </c>
      <c r="AV265" s="12" t="s">
        <v>45</v>
      </c>
      <c r="AW265" s="12" t="s">
        <v>42</v>
      </c>
      <c r="AX265" s="12" t="s">
        <v>82</v>
      </c>
      <c r="AY265" s="203" t="s">
        <v>152</v>
      </c>
    </row>
    <row r="266" spans="2:65" s="13" customFormat="1">
      <c r="B266" s="208"/>
      <c r="D266" s="196" t="s">
        <v>163</v>
      </c>
      <c r="E266" s="209" t="s">
        <v>5</v>
      </c>
      <c r="F266" s="210" t="s">
        <v>2444</v>
      </c>
      <c r="H266" s="211">
        <v>431.54500000000002</v>
      </c>
      <c r="I266" s="212"/>
      <c r="L266" s="208"/>
      <c r="M266" s="213"/>
      <c r="N266" s="214"/>
      <c r="O266" s="214"/>
      <c r="P266" s="214"/>
      <c r="Q266" s="214"/>
      <c r="R266" s="214"/>
      <c r="S266" s="214"/>
      <c r="T266" s="215"/>
      <c r="AT266" s="209" t="s">
        <v>163</v>
      </c>
      <c r="AU266" s="209" t="s">
        <v>89</v>
      </c>
      <c r="AV266" s="13" t="s">
        <v>89</v>
      </c>
      <c r="AW266" s="13" t="s">
        <v>42</v>
      </c>
      <c r="AX266" s="13" t="s">
        <v>82</v>
      </c>
      <c r="AY266" s="209" t="s">
        <v>152</v>
      </c>
    </row>
    <row r="267" spans="2:65" s="15" customFormat="1">
      <c r="B267" s="224"/>
      <c r="D267" s="225" t="s">
        <v>163</v>
      </c>
      <c r="E267" s="226" t="s">
        <v>5</v>
      </c>
      <c r="F267" s="227" t="s">
        <v>170</v>
      </c>
      <c r="H267" s="228">
        <v>431.54500000000002</v>
      </c>
      <c r="I267" s="229"/>
      <c r="L267" s="224"/>
      <c r="M267" s="230"/>
      <c r="N267" s="231"/>
      <c r="O267" s="231"/>
      <c r="P267" s="231"/>
      <c r="Q267" s="231"/>
      <c r="R267" s="231"/>
      <c r="S267" s="231"/>
      <c r="T267" s="232"/>
      <c r="AT267" s="233" t="s">
        <v>163</v>
      </c>
      <c r="AU267" s="233" t="s">
        <v>89</v>
      </c>
      <c r="AV267" s="15" t="s">
        <v>159</v>
      </c>
      <c r="AW267" s="15" t="s">
        <v>42</v>
      </c>
      <c r="AX267" s="15" t="s">
        <v>45</v>
      </c>
      <c r="AY267" s="233" t="s">
        <v>152</v>
      </c>
    </row>
    <row r="268" spans="2:65" s="1" customFormat="1" ht="31.5" customHeight="1">
      <c r="B268" s="183"/>
      <c r="C268" s="184" t="s">
        <v>337</v>
      </c>
      <c r="D268" s="184" t="s">
        <v>154</v>
      </c>
      <c r="E268" s="185" t="s">
        <v>2535</v>
      </c>
      <c r="F268" s="186" t="s">
        <v>2536</v>
      </c>
      <c r="G268" s="187" t="s">
        <v>157</v>
      </c>
      <c r="H268" s="188">
        <v>1.722</v>
      </c>
      <c r="I268" s="189"/>
      <c r="J268" s="190">
        <f>ROUND(I268*H268,2)</f>
        <v>0</v>
      </c>
      <c r="K268" s="186" t="s">
        <v>158</v>
      </c>
      <c r="L268" s="43"/>
      <c r="M268" s="191" t="s">
        <v>5</v>
      </c>
      <c r="N268" s="192" t="s">
        <v>53</v>
      </c>
      <c r="O268" s="44"/>
      <c r="P268" s="193">
        <f>O268*H268</f>
        <v>0</v>
      </c>
      <c r="Q268" s="193">
        <v>0</v>
      </c>
      <c r="R268" s="193">
        <f>Q268*H268</f>
        <v>0</v>
      </c>
      <c r="S268" s="193">
        <v>0</v>
      </c>
      <c r="T268" s="194">
        <f>S268*H268</f>
        <v>0</v>
      </c>
      <c r="AR268" s="25" t="s">
        <v>159</v>
      </c>
      <c r="AT268" s="25" t="s">
        <v>154</v>
      </c>
      <c r="AU268" s="25" t="s">
        <v>89</v>
      </c>
      <c r="AY268" s="25" t="s">
        <v>152</v>
      </c>
      <c r="BE268" s="195">
        <f>IF(N268="základní",J268,0)</f>
        <v>0</v>
      </c>
      <c r="BF268" s="195">
        <f>IF(N268="snížená",J268,0)</f>
        <v>0</v>
      </c>
      <c r="BG268" s="195">
        <f>IF(N268="zákl. přenesená",J268,0)</f>
        <v>0</v>
      </c>
      <c r="BH268" s="195">
        <f>IF(N268="sníž. přenesená",J268,0)</f>
        <v>0</v>
      </c>
      <c r="BI268" s="195">
        <f>IF(N268="nulová",J268,0)</f>
        <v>0</v>
      </c>
      <c r="BJ268" s="25" t="s">
        <v>45</v>
      </c>
      <c r="BK268" s="195">
        <f>ROUND(I268*H268,2)</f>
        <v>0</v>
      </c>
      <c r="BL268" s="25" t="s">
        <v>159</v>
      </c>
      <c r="BM268" s="25" t="s">
        <v>2537</v>
      </c>
    </row>
    <row r="269" spans="2:65" s="1" customFormat="1" ht="94.5">
      <c r="B269" s="43"/>
      <c r="D269" s="196" t="s">
        <v>161</v>
      </c>
      <c r="F269" s="197" t="s">
        <v>2538</v>
      </c>
      <c r="I269" s="198"/>
      <c r="L269" s="43"/>
      <c r="M269" s="199"/>
      <c r="N269" s="44"/>
      <c r="O269" s="44"/>
      <c r="P269" s="44"/>
      <c r="Q269" s="44"/>
      <c r="R269" s="44"/>
      <c r="S269" s="44"/>
      <c r="T269" s="72"/>
      <c r="AT269" s="25" t="s">
        <v>161</v>
      </c>
      <c r="AU269" s="25" t="s">
        <v>89</v>
      </c>
    </row>
    <row r="270" spans="2:65" s="12" customFormat="1">
      <c r="B270" s="200"/>
      <c r="D270" s="196" t="s">
        <v>163</v>
      </c>
      <c r="E270" s="201" t="s">
        <v>5</v>
      </c>
      <c r="F270" s="202" t="s">
        <v>2384</v>
      </c>
      <c r="H270" s="203" t="s">
        <v>5</v>
      </c>
      <c r="I270" s="204"/>
      <c r="L270" s="200"/>
      <c r="M270" s="205"/>
      <c r="N270" s="206"/>
      <c r="O270" s="206"/>
      <c r="P270" s="206"/>
      <c r="Q270" s="206"/>
      <c r="R270" s="206"/>
      <c r="S270" s="206"/>
      <c r="T270" s="207"/>
      <c r="AT270" s="203" t="s">
        <v>163</v>
      </c>
      <c r="AU270" s="203" t="s">
        <v>89</v>
      </c>
      <c r="AV270" s="12" t="s">
        <v>45</v>
      </c>
      <c r="AW270" s="12" t="s">
        <v>42</v>
      </c>
      <c r="AX270" s="12" t="s">
        <v>82</v>
      </c>
      <c r="AY270" s="203" t="s">
        <v>152</v>
      </c>
    </row>
    <row r="271" spans="2:65" s="12" customFormat="1">
      <c r="B271" s="200"/>
      <c r="D271" s="196" t="s">
        <v>163</v>
      </c>
      <c r="E271" s="201" t="s">
        <v>5</v>
      </c>
      <c r="F271" s="202" t="s">
        <v>2539</v>
      </c>
      <c r="H271" s="203" t="s">
        <v>5</v>
      </c>
      <c r="I271" s="204"/>
      <c r="L271" s="200"/>
      <c r="M271" s="205"/>
      <c r="N271" s="206"/>
      <c r="O271" s="206"/>
      <c r="P271" s="206"/>
      <c r="Q271" s="206"/>
      <c r="R271" s="206"/>
      <c r="S271" s="206"/>
      <c r="T271" s="207"/>
      <c r="AT271" s="203" t="s">
        <v>163</v>
      </c>
      <c r="AU271" s="203" t="s">
        <v>89</v>
      </c>
      <c r="AV271" s="12" t="s">
        <v>45</v>
      </c>
      <c r="AW271" s="12" t="s">
        <v>42</v>
      </c>
      <c r="AX271" s="12" t="s">
        <v>82</v>
      </c>
      <c r="AY271" s="203" t="s">
        <v>152</v>
      </c>
    </row>
    <row r="272" spans="2:65" s="13" customFormat="1">
      <c r="B272" s="208"/>
      <c r="D272" s="196" t="s">
        <v>163</v>
      </c>
      <c r="E272" s="209" t="s">
        <v>5</v>
      </c>
      <c r="F272" s="210" t="s">
        <v>2540</v>
      </c>
      <c r="H272" s="211">
        <v>1.6719999999999999</v>
      </c>
      <c r="I272" s="212"/>
      <c r="L272" s="208"/>
      <c r="M272" s="213"/>
      <c r="N272" s="214"/>
      <c r="O272" s="214"/>
      <c r="P272" s="214"/>
      <c r="Q272" s="214"/>
      <c r="R272" s="214"/>
      <c r="S272" s="214"/>
      <c r="T272" s="215"/>
      <c r="AT272" s="209" t="s">
        <v>163</v>
      </c>
      <c r="AU272" s="209" t="s">
        <v>89</v>
      </c>
      <c r="AV272" s="13" t="s">
        <v>89</v>
      </c>
      <c r="AW272" s="13" t="s">
        <v>42</v>
      </c>
      <c r="AX272" s="13" t="s">
        <v>82</v>
      </c>
      <c r="AY272" s="209" t="s">
        <v>152</v>
      </c>
    </row>
    <row r="273" spans="2:65" s="12" customFormat="1">
      <c r="B273" s="200"/>
      <c r="D273" s="196" t="s">
        <v>163</v>
      </c>
      <c r="E273" s="201" t="s">
        <v>5</v>
      </c>
      <c r="F273" s="202" t="s">
        <v>2541</v>
      </c>
      <c r="H273" s="203" t="s">
        <v>5</v>
      </c>
      <c r="I273" s="204"/>
      <c r="L273" s="200"/>
      <c r="M273" s="205"/>
      <c r="N273" s="206"/>
      <c r="O273" s="206"/>
      <c r="P273" s="206"/>
      <c r="Q273" s="206"/>
      <c r="R273" s="206"/>
      <c r="S273" s="206"/>
      <c r="T273" s="207"/>
      <c r="AT273" s="203" t="s">
        <v>163</v>
      </c>
      <c r="AU273" s="203" t="s">
        <v>89</v>
      </c>
      <c r="AV273" s="12" t="s">
        <v>45</v>
      </c>
      <c r="AW273" s="12" t="s">
        <v>42</v>
      </c>
      <c r="AX273" s="12" t="s">
        <v>82</v>
      </c>
      <c r="AY273" s="203" t="s">
        <v>152</v>
      </c>
    </row>
    <row r="274" spans="2:65" s="13" customFormat="1">
      <c r="B274" s="208"/>
      <c r="D274" s="196" t="s">
        <v>163</v>
      </c>
      <c r="E274" s="209" t="s">
        <v>5</v>
      </c>
      <c r="F274" s="210" t="s">
        <v>2542</v>
      </c>
      <c r="H274" s="211">
        <v>0.05</v>
      </c>
      <c r="I274" s="212"/>
      <c r="L274" s="208"/>
      <c r="M274" s="213"/>
      <c r="N274" s="214"/>
      <c r="O274" s="214"/>
      <c r="P274" s="214"/>
      <c r="Q274" s="214"/>
      <c r="R274" s="214"/>
      <c r="S274" s="214"/>
      <c r="T274" s="215"/>
      <c r="AT274" s="209" t="s">
        <v>163</v>
      </c>
      <c r="AU274" s="209" t="s">
        <v>89</v>
      </c>
      <c r="AV274" s="13" t="s">
        <v>89</v>
      </c>
      <c r="AW274" s="13" t="s">
        <v>42</v>
      </c>
      <c r="AX274" s="13" t="s">
        <v>82</v>
      </c>
      <c r="AY274" s="209" t="s">
        <v>152</v>
      </c>
    </row>
    <row r="275" spans="2:65" s="15" customFormat="1">
      <c r="B275" s="224"/>
      <c r="D275" s="225" t="s">
        <v>163</v>
      </c>
      <c r="E275" s="226" t="s">
        <v>5</v>
      </c>
      <c r="F275" s="227" t="s">
        <v>170</v>
      </c>
      <c r="H275" s="228">
        <v>1.722</v>
      </c>
      <c r="I275" s="229"/>
      <c r="L275" s="224"/>
      <c r="M275" s="230"/>
      <c r="N275" s="231"/>
      <c r="O275" s="231"/>
      <c r="P275" s="231"/>
      <c r="Q275" s="231"/>
      <c r="R275" s="231"/>
      <c r="S275" s="231"/>
      <c r="T275" s="232"/>
      <c r="AT275" s="233" t="s">
        <v>163</v>
      </c>
      <c r="AU275" s="233" t="s">
        <v>89</v>
      </c>
      <c r="AV275" s="15" t="s">
        <v>159</v>
      </c>
      <c r="AW275" s="15" t="s">
        <v>42</v>
      </c>
      <c r="AX275" s="15" t="s">
        <v>45</v>
      </c>
      <c r="AY275" s="233" t="s">
        <v>152</v>
      </c>
    </row>
    <row r="276" spans="2:65" s="1" customFormat="1" ht="31.5" customHeight="1">
      <c r="B276" s="183"/>
      <c r="C276" s="184" t="s">
        <v>343</v>
      </c>
      <c r="D276" s="184" t="s">
        <v>154</v>
      </c>
      <c r="E276" s="185" t="s">
        <v>2543</v>
      </c>
      <c r="F276" s="186" t="s">
        <v>2544</v>
      </c>
      <c r="G276" s="187" t="s">
        <v>247</v>
      </c>
      <c r="H276" s="188">
        <v>1155.6400000000001</v>
      </c>
      <c r="I276" s="189"/>
      <c r="J276" s="190">
        <f>ROUND(I276*H276,2)</f>
        <v>0</v>
      </c>
      <c r="K276" s="186" t="s">
        <v>158</v>
      </c>
      <c r="L276" s="43"/>
      <c r="M276" s="191" t="s">
        <v>5</v>
      </c>
      <c r="N276" s="192" t="s">
        <v>53</v>
      </c>
      <c r="O276" s="44"/>
      <c r="P276" s="193">
        <f>O276*H276</f>
        <v>0</v>
      </c>
      <c r="Q276" s="193">
        <v>0</v>
      </c>
      <c r="R276" s="193">
        <f>Q276*H276</f>
        <v>0</v>
      </c>
      <c r="S276" s="193">
        <v>0</v>
      </c>
      <c r="T276" s="194">
        <f>S276*H276</f>
        <v>0</v>
      </c>
      <c r="AR276" s="25" t="s">
        <v>159</v>
      </c>
      <c r="AT276" s="25" t="s">
        <v>154</v>
      </c>
      <c r="AU276" s="25" t="s">
        <v>89</v>
      </c>
      <c r="AY276" s="25" t="s">
        <v>152</v>
      </c>
      <c r="BE276" s="195">
        <f>IF(N276="základní",J276,0)</f>
        <v>0</v>
      </c>
      <c r="BF276" s="195">
        <f>IF(N276="snížená",J276,0)</f>
        <v>0</v>
      </c>
      <c r="BG276" s="195">
        <f>IF(N276="zákl. přenesená",J276,0)</f>
        <v>0</v>
      </c>
      <c r="BH276" s="195">
        <f>IF(N276="sníž. přenesená",J276,0)</f>
        <v>0</v>
      </c>
      <c r="BI276" s="195">
        <f>IF(N276="nulová",J276,0)</f>
        <v>0</v>
      </c>
      <c r="BJ276" s="25" t="s">
        <v>45</v>
      </c>
      <c r="BK276" s="195">
        <f>ROUND(I276*H276,2)</f>
        <v>0</v>
      </c>
      <c r="BL276" s="25" t="s">
        <v>159</v>
      </c>
      <c r="BM276" s="25" t="s">
        <v>2545</v>
      </c>
    </row>
    <row r="277" spans="2:65" s="1" customFormat="1" ht="67.5">
      <c r="B277" s="43"/>
      <c r="D277" s="196" t="s">
        <v>161</v>
      </c>
      <c r="F277" s="197" t="s">
        <v>2546</v>
      </c>
      <c r="I277" s="198"/>
      <c r="L277" s="43"/>
      <c r="M277" s="199"/>
      <c r="N277" s="44"/>
      <c r="O277" s="44"/>
      <c r="P277" s="44"/>
      <c r="Q277" s="44"/>
      <c r="R277" s="44"/>
      <c r="S277" s="44"/>
      <c r="T277" s="72"/>
      <c r="AT277" s="25" t="s">
        <v>161</v>
      </c>
      <c r="AU277" s="25" t="s">
        <v>89</v>
      </c>
    </row>
    <row r="278" spans="2:65" s="12" customFormat="1">
      <c r="B278" s="200"/>
      <c r="D278" s="196" t="s">
        <v>163</v>
      </c>
      <c r="E278" s="201" t="s">
        <v>5</v>
      </c>
      <c r="F278" s="202" t="s">
        <v>2384</v>
      </c>
      <c r="H278" s="203" t="s">
        <v>5</v>
      </c>
      <c r="I278" s="204"/>
      <c r="L278" s="200"/>
      <c r="M278" s="205"/>
      <c r="N278" s="206"/>
      <c r="O278" s="206"/>
      <c r="P278" s="206"/>
      <c r="Q278" s="206"/>
      <c r="R278" s="206"/>
      <c r="S278" s="206"/>
      <c r="T278" s="207"/>
      <c r="AT278" s="203" t="s">
        <v>163</v>
      </c>
      <c r="AU278" s="203" t="s">
        <v>89</v>
      </c>
      <c r="AV278" s="12" t="s">
        <v>45</v>
      </c>
      <c r="AW278" s="12" t="s">
        <v>42</v>
      </c>
      <c r="AX278" s="12" t="s">
        <v>82</v>
      </c>
      <c r="AY278" s="203" t="s">
        <v>152</v>
      </c>
    </row>
    <row r="279" spans="2:65" s="13" customFormat="1">
      <c r="B279" s="208"/>
      <c r="D279" s="196" t="s">
        <v>163</v>
      </c>
      <c r="E279" s="209" t="s">
        <v>5</v>
      </c>
      <c r="F279" s="210" t="s">
        <v>2507</v>
      </c>
      <c r="H279" s="211">
        <v>33.44</v>
      </c>
      <c r="I279" s="212"/>
      <c r="L279" s="208"/>
      <c r="M279" s="213"/>
      <c r="N279" s="214"/>
      <c r="O279" s="214"/>
      <c r="P279" s="214"/>
      <c r="Q279" s="214"/>
      <c r="R279" s="214"/>
      <c r="S279" s="214"/>
      <c r="T279" s="215"/>
      <c r="AT279" s="209" t="s">
        <v>163</v>
      </c>
      <c r="AU279" s="209" t="s">
        <v>89</v>
      </c>
      <c r="AV279" s="13" t="s">
        <v>89</v>
      </c>
      <c r="AW279" s="13" t="s">
        <v>42</v>
      </c>
      <c r="AX279" s="13" t="s">
        <v>82</v>
      </c>
      <c r="AY279" s="209" t="s">
        <v>152</v>
      </c>
    </row>
    <row r="280" spans="2:65" s="14" customFormat="1">
      <c r="B280" s="216"/>
      <c r="D280" s="196" t="s">
        <v>163</v>
      </c>
      <c r="E280" s="217" t="s">
        <v>5</v>
      </c>
      <c r="F280" s="218" t="s">
        <v>373</v>
      </c>
      <c r="H280" s="219">
        <v>33.44</v>
      </c>
      <c r="I280" s="220"/>
      <c r="L280" s="216"/>
      <c r="M280" s="221"/>
      <c r="N280" s="222"/>
      <c r="O280" s="222"/>
      <c r="P280" s="222"/>
      <c r="Q280" s="222"/>
      <c r="R280" s="222"/>
      <c r="S280" s="222"/>
      <c r="T280" s="223"/>
      <c r="AT280" s="217" t="s">
        <v>163</v>
      </c>
      <c r="AU280" s="217" t="s">
        <v>89</v>
      </c>
      <c r="AV280" s="14" t="s">
        <v>169</v>
      </c>
      <c r="AW280" s="14" t="s">
        <v>42</v>
      </c>
      <c r="AX280" s="14" t="s">
        <v>82</v>
      </c>
      <c r="AY280" s="217" t="s">
        <v>152</v>
      </c>
    </row>
    <row r="281" spans="2:65" s="12" customFormat="1">
      <c r="B281" s="200"/>
      <c r="D281" s="196" t="s">
        <v>163</v>
      </c>
      <c r="E281" s="201" t="s">
        <v>5</v>
      </c>
      <c r="F281" s="202" t="s">
        <v>540</v>
      </c>
      <c r="H281" s="203" t="s">
        <v>5</v>
      </c>
      <c r="I281" s="204"/>
      <c r="L281" s="200"/>
      <c r="M281" s="205"/>
      <c r="N281" s="206"/>
      <c r="O281" s="206"/>
      <c r="P281" s="206"/>
      <c r="Q281" s="206"/>
      <c r="R281" s="206"/>
      <c r="S281" s="206"/>
      <c r="T281" s="207"/>
      <c r="AT281" s="203" t="s">
        <v>163</v>
      </c>
      <c r="AU281" s="203" t="s">
        <v>89</v>
      </c>
      <c r="AV281" s="12" t="s">
        <v>45</v>
      </c>
      <c r="AW281" s="12" t="s">
        <v>42</v>
      </c>
      <c r="AX281" s="12" t="s">
        <v>82</v>
      </c>
      <c r="AY281" s="203" t="s">
        <v>152</v>
      </c>
    </row>
    <row r="282" spans="2:65" s="13" customFormat="1">
      <c r="B282" s="208"/>
      <c r="D282" s="196" t="s">
        <v>163</v>
      </c>
      <c r="E282" s="209" t="s">
        <v>5</v>
      </c>
      <c r="F282" s="210" t="s">
        <v>2508</v>
      </c>
      <c r="H282" s="211">
        <v>542.5</v>
      </c>
      <c r="I282" s="212"/>
      <c r="L282" s="208"/>
      <c r="M282" s="213"/>
      <c r="N282" s="214"/>
      <c r="O282" s="214"/>
      <c r="P282" s="214"/>
      <c r="Q282" s="214"/>
      <c r="R282" s="214"/>
      <c r="S282" s="214"/>
      <c r="T282" s="215"/>
      <c r="AT282" s="209" t="s">
        <v>163</v>
      </c>
      <c r="AU282" s="209" t="s">
        <v>89</v>
      </c>
      <c r="AV282" s="13" t="s">
        <v>89</v>
      </c>
      <c r="AW282" s="13" t="s">
        <v>42</v>
      </c>
      <c r="AX282" s="13" t="s">
        <v>82</v>
      </c>
      <c r="AY282" s="209" t="s">
        <v>152</v>
      </c>
    </row>
    <row r="283" spans="2:65" s="13" customFormat="1">
      <c r="B283" s="208"/>
      <c r="D283" s="196" t="s">
        <v>163</v>
      </c>
      <c r="E283" s="209" t="s">
        <v>5</v>
      </c>
      <c r="F283" s="210" t="s">
        <v>2509</v>
      </c>
      <c r="H283" s="211">
        <v>66.22</v>
      </c>
      <c r="I283" s="212"/>
      <c r="L283" s="208"/>
      <c r="M283" s="213"/>
      <c r="N283" s="214"/>
      <c r="O283" s="214"/>
      <c r="P283" s="214"/>
      <c r="Q283" s="214"/>
      <c r="R283" s="214"/>
      <c r="S283" s="214"/>
      <c r="T283" s="215"/>
      <c r="AT283" s="209" t="s">
        <v>163</v>
      </c>
      <c r="AU283" s="209" t="s">
        <v>89</v>
      </c>
      <c r="AV283" s="13" t="s">
        <v>89</v>
      </c>
      <c r="AW283" s="13" t="s">
        <v>42</v>
      </c>
      <c r="AX283" s="13" t="s">
        <v>82</v>
      </c>
      <c r="AY283" s="209" t="s">
        <v>152</v>
      </c>
    </row>
    <row r="284" spans="2:65" s="13" customFormat="1">
      <c r="B284" s="208"/>
      <c r="D284" s="196" t="s">
        <v>163</v>
      </c>
      <c r="E284" s="209" t="s">
        <v>5</v>
      </c>
      <c r="F284" s="210" t="s">
        <v>2510</v>
      </c>
      <c r="H284" s="211">
        <v>213.84</v>
      </c>
      <c r="I284" s="212"/>
      <c r="L284" s="208"/>
      <c r="M284" s="213"/>
      <c r="N284" s="214"/>
      <c r="O284" s="214"/>
      <c r="P284" s="214"/>
      <c r="Q284" s="214"/>
      <c r="R284" s="214"/>
      <c r="S284" s="214"/>
      <c r="T284" s="215"/>
      <c r="AT284" s="209" t="s">
        <v>163</v>
      </c>
      <c r="AU284" s="209" t="s">
        <v>89</v>
      </c>
      <c r="AV284" s="13" t="s">
        <v>89</v>
      </c>
      <c r="AW284" s="13" t="s">
        <v>42</v>
      </c>
      <c r="AX284" s="13" t="s">
        <v>82</v>
      </c>
      <c r="AY284" s="209" t="s">
        <v>152</v>
      </c>
    </row>
    <row r="285" spans="2:65" s="13" customFormat="1">
      <c r="B285" s="208"/>
      <c r="D285" s="196" t="s">
        <v>163</v>
      </c>
      <c r="E285" s="209" t="s">
        <v>5</v>
      </c>
      <c r="F285" s="210" t="s">
        <v>2511</v>
      </c>
      <c r="H285" s="211">
        <v>9.9</v>
      </c>
      <c r="I285" s="212"/>
      <c r="L285" s="208"/>
      <c r="M285" s="213"/>
      <c r="N285" s="214"/>
      <c r="O285" s="214"/>
      <c r="P285" s="214"/>
      <c r="Q285" s="214"/>
      <c r="R285" s="214"/>
      <c r="S285" s="214"/>
      <c r="T285" s="215"/>
      <c r="AT285" s="209" t="s">
        <v>163</v>
      </c>
      <c r="AU285" s="209" t="s">
        <v>89</v>
      </c>
      <c r="AV285" s="13" t="s">
        <v>89</v>
      </c>
      <c r="AW285" s="13" t="s">
        <v>42</v>
      </c>
      <c r="AX285" s="13" t="s">
        <v>82</v>
      </c>
      <c r="AY285" s="209" t="s">
        <v>152</v>
      </c>
    </row>
    <row r="286" spans="2:65" s="13" customFormat="1">
      <c r="B286" s="208"/>
      <c r="D286" s="196" t="s">
        <v>163</v>
      </c>
      <c r="E286" s="209" t="s">
        <v>5</v>
      </c>
      <c r="F286" s="210" t="s">
        <v>2512</v>
      </c>
      <c r="H286" s="211">
        <v>1.52</v>
      </c>
      <c r="I286" s="212"/>
      <c r="L286" s="208"/>
      <c r="M286" s="213"/>
      <c r="N286" s="214"/>
      <c r="O286" s="214"/>
      <c r="P286" s="214"/>
      <c r="Q286" s="214"/>
      <c r="R286" s="214"/>
      <c r="S286" s="214"/>
      <c r="T286" s="215"/>
      <c r="AT286" s="209" t="s">
        <v>163</v>
      </c>
      <c r="AU286" s="209" t="s">
        <v>89</v>
      </c>
      <c r="AV286" s="13" t="s">
        <v>89</v>
      </c>
      <c r="AW286" s="13" t="s">
        <v>42</v>
      </c>
      <c r="AX286" s="13" t="s">
        <v>82</v>
      </c>
      <c r="AY286" s="209" t="s">
        <v>152</v>
      </c>
    </row>
    <row r="287" spans="2:65" s="13" customFormat="1">
      <c r="B287" s="208"/>
      <c r="D287" s="196" t="s">
        <v>163</v>
      </c>
      <c r="E287" s="209" t="s">
        <v>5</v>
      </c>
      <c r="F287" s="210" t="s">
        <v>2513</v>
      </c>
      <c r="H287" s="211">
        <v>20.58</v>
      </c>
      <c r="I287" s="212"/>
      <c r="L287" s="208"/>
      <c r="M287" s="213"/>
      <c r="N287" s="214"/>
      <c r="O287" s="214"/>
      <c r="P287" s="214"/>
      <c r="Q287" s="214"/>
      <c r="R287" s="214"/>
      <c r="S287" s="214"/>
      <c r="T287" s="215"/>
      <c r="AT287" s="209" t="s">
        <v>163</v>
      </c>
      <c r="AU287" s="209" t="s">
        <v>89</v>
      </c>
      <c r="AV287" s="13" t="s">
        <v>89</v>
      </c>
      <c r="AW287" s="13" t="s">
        <v>42</v>
      </c>
      <c r="AX287" s="13" t="s">
        <v>82</v>
      </c>
      <c r="AY287" s="209" t="s">
        <v>152</v>
      </c>
    </row>
    <row r="288" spans="2:65" s="13" customFormat="1">
      <c r="B288" s="208"/>
      <c r="D288" s="196" t="s">
        <v>163</v>
      </c>
      <c r="E288" s="209" t="s">
        <v>5</v>
      </c>
      <c r="F288" s="210" t="s">
        <v>2514</v>
      </c>
      <c r="H288" s="211">
        <v>57.75</v>
      </c>
      <c r="I288" s="212"/>
      <c r="L288" s="208"/>
      <c r="M288" s="213"/>
      <c r="N288" s="214"/>
      <c r="O288" s="214"/>
      <c r="P288" s="214"/>
      <c r="Q288" s="214"/>
      <c r="R288" s="214"/>
      <c r="S288" s="214"/>
      <c r="T288" s="215"/>
      <c r="AT288" s="209" t="s">
        <v>163</v>
      </c>
      <c r="AU288" s="209" t="s">
        <v>89</v>
      </c>
      <c r="AV288" s="13" t="s">
        <v>89</v>
      </c>
      <c r="AW288" s="13" t="s">
        <v>42</v>
      </c>
      <c r="AX288" s="13" t="s">
        <v>82</v>
      </c>
      <c r="AY288" s="209" t="s">
        <v>152</v>
      </c>
    </row>
    <row r="289" spans="2:65" s="13" customFormat="1">
      <c r="B289" s="208"/>
      <c r="D289" s="196" t="s">
        <v>163</v>
      </c>
      <c r="E289" s="209" t="s">
        <v>5</v>
      </c>
      <c r="F289" s="210" t="s">
        <v>2515</v>
      </c>
      <c r="H289" s="211">
        <v>26.88</v>
      </c>
      <c r="I289" s="212"/>
      <c r="L289" s="208"/>
      <c r="M289" s="213"/>
      <c r="N289" s="214"/>
      <c r="O289" s="214"/>
      <c r="P289" s="214"/>
      <c r="Q289" s="214"/>
      <c r="R289" s="214"/>
      <c r="S289" s="214"/>
      <c r="T289" s="215"/>
      <c r="AT289" s="209" t="s">
        <v>163</v>
      </c>
      <c r="AU289" s="209" t="s">
        <v>89</v>
      </c>
      <c r="AV289" s="13" t="s">
        <v>89</v>
      </c>
      <c r="AW289" s="13" t="s">
        <v>42</v>
      </c>
      <c r="AX289" s="13" t="s">
        <v>82</v>
      </c>
      <c r="AY289" s="209" t="s">
        <v>152</v>
      </c>
    </row>
    <row r="290" spans="2:65" s="14" customFormat="1">
      <c r="B290" s="216"/>
      <c r="D290" s="196" t="s">
        <v>163</v>
      </c>
      <c r="E290" s="217" t="s">
        <v>5</v>
      </c>
      <c r="F290" s="218" t="s">
        <v>373</v>
      </c>
      <c r="H290" s="219">
        <v>939.19</v>
      </c>
      <c r="I290" s="220"/>
      <c r="L290" s="216"/>
      <c r="M290" s="221"/>
      <c r="N290" s="222"/>
      <c r="O290" s="222"/>
      <c r="P290" s="222"/>
      <c r="Q290" s="222"/>
      <c r="R290" s="222"/>
      <c r="S290" s="222"/>
      <c r="T290" s="223"/>
      <c r="AT290" s="217" t="s">
        <v>163</v>
      </c>
      <c r="AU290" s="217" t="s">
        <v>89</v>
      </c>
      <c r="AV290" s="14" t="s">
        <v>169</v>
      </c>
      <c r="AW290" s="14" t="s">
        <v>42</v>
      </c>
      <c r="AX290" s="14" t="s">
        <v>82</v>
      </c>
      <c r="AY290" s="217" t="s">
        <v>152</v>
      </c>
    </row>
    <row r="291" spans="2:65" s="12" customFormat="1">
      <c r="B291" s="200"/>
      <c r="D291" s="196" t="s">
        <v>163</v>
      </c>
      <c r="E291" s="201" t="s">
        <v>5</v>
      </c>
      <c r="F291" s="202" t="s">
        <v>2516</v>
      </c>
      <c r="H291" s="203" t="s">
        <v>5</v>
      </c>
      <c r="I291" s="204"/>
      <c r="L291" s="200"/>
      <c r="M291" s="205"/>
      <c r="N291" s="206"/>
      <c r="O291" s="206"/>
      <c r="P291" s="206"/>
      <c r="Q291" s="206"/>
      <c r="R291" s="206"/>
      <c r="S291" s="206"/>
      <c r="T291" s="207"/>
      <c r="AT291" s="203" t="s">
        <v>163</v>
      </c>
      <c r="AU291" s="203" t="s">
        <v>89</v>
      </c>
      <c r="AV291" s="12" t="s">
        <v>45</v>
      </c>
      <c r="AW291" s="12" t="s">
        <v>42</v>
      </c>
      <c r="AX291" s="12" t="s">
        <v>82</v>
      </c>
      <c r="AY291" s="203" t="s">
        <v>152</v>
      </c>
    </row>
    <row r="292" spans="2:65" s="13" customFormat="1">
      <c r="B292" s="208"/>
      <c r="D292" s="196" t="s">
        <v>163</v>
      </c>
      <c r="E292" s="209" t="s">
        <v>5</v>
      </c>
      <c r="F292" s="210" t="s">
        <v>2517</v>
      </c>
      <c r="H292" s="211">
        <v>68.75</v>
      </c>
      <c r="I292" s="212"/>
      <c r="L292" s="208"/>
      <c r="M292" s="213"/>
      <c r="N292" s="214"/>
      <c r="O292" s="214"/>
      <c r="P292" s="214"/>
      <c r="Q292" s="214"/>
      <c r="R292" s="214"/>
      <c r="S292" s="214"/>
      <c r="T292" s="215"/>
      <c r="AT292" s="209" t="s">
        <v>163</v>
      </c>
      <c r="AU292" s="209" t="s">
        <v>89</v>
      </c>
      <c r="AV292" s="13" t="s">
        <v>89</v>
      </c>
      <c r="AW292" s="13" t="s">
        <v>42</v>
      </c>
      <c r="AX292" s="13" t="s">
        <v>82</v>
      </c>
      <c r="AY292" s="209" t="s">
        <v>152</v>
      </c>
    </row>
    <row r="293" spans="2:65" s="13" customFormat="1">
      <c r="B293" s="208"/>
      <c r="D293" s="196" t="s">
        <v>163</v>
      </c>
      <c r="E293" s="209" t="s">
        <v>5</v>
      </c>
      <c r="F293" s="210" t="s">
        <v>2518</v>
      </c>
      <c r="H293" s="211">
        <v>29.79</v>
      </c>
      <c r="I293" s="212"/>
      <c r="L293" s="208"/>
      <c r="M293" s="213"/>
      <c r="N293" s="214"/>
      <c r="O293" s="214"/>
      <c r="P293" s="214"/>
      <c r="Q293" s="214"/>
      <c r="R293" s="214"/>
      <c r="S293" s="214"/>
      <c r="T293" s="215"/>
      <c r="AT293" s="209" t="s">
        <v>163</v>
      </c>
      <c r="AU293" s="209" t="s">
        <v>89</v>
      </c>
      <c r="AV293" s="13" t="s">
        <v>89</v>
      </c>
      <c r="AW293" s="13" t="s">
        <v>42</v>
      </c>
      <c r="AX293" s="13" t="s">
        <v>82</v>
      </c>
      <c r="AY293" s="209" t="s">
        <v>152</v>
      </c>
    </row>
    <row r="294" spans="2:65" s="13" customFormat="1">
      <c r="B294" s="208"/>
      <c r="D294" s="196" t="s">
        <v>163</v>
      </c>
      <c r="E294" s="209" t="s">
        <v>5</v>
      </c>
      <c r="F294" s="210" t="s">
        <v>2519</v>
      </c>
      <c r="H294" s="211">
        <v>84.47</v>
      </c>
      <c r="I294" s="212"/>
      <c r="L294" s="208"/>
      <c r="M294" s="213"/>
      <c r="N294" s="214"/>
      <c r="O294" s="214"/>
      <c r="P294" s="214"/>
      <c r="Q294" s="214"/>
      <c r="R294" s="214"/>
      <c r="S294" s="214"/>
      <c r="T294" s="215"/>
      <c r="AT294" s="209" t="s">
        <v>163</v>
      </c>
      <c r="AU294" s="209" t="s">
        <v>89</v>
      </c>
      <c r="AV294" s="13" t="s">
        <v>89</v>
      </c>
      <c r="AW294" s="13" t="s">
        <v>42</v>
      </c>
      <c r="AX294" s="13" t="s">
        <v>82</v>
      </c>
      <c r="AY294" s="209" t="s">
        <v>152</v>
      </c>
    </row>
    <row r="295" spans="2:65" s="14" customFormat="1">
      <c r="B295" s="216"/>
      <c r="D295" s="196" t="s">
        <v>163</v>
      </c>
      <c r="E295" s="217" t="s">
        <v>5</v>
      </c>
      <c r="F295" s="218" t="s">
        <v>373</v>
      </c>
      <c r="H295" s="219">
        <v>183.01</v>
      </c>
      <c r="I295" s="220"/>
      <c r="L295" s="216"/>
      <c r="M295" s="221"/>
      <c r="N295" s="222"/>
      <c r="O295" s="222"/>
      <c r="P295" s="222"/>
      <c r="Q295" s="222"/>
      <c r="R295" s="222"/>
      <c r="S295" s="222"/>
      <c r="T295" s="223"/>
      <c r="AT295" s="217" t="s">
        <v>163</v>
      </c>
      <c r="AU295" s="217" t="s">
        <v>89</v>
      </c>
      <c r="AV295" s="14" t="s">
        <v>169</v>
      </c>
      <c r="AW295" s="14" t="s">
        <v>42</v>
      </c>
      <c r="AX295" s="14" t="s">
        <v>82</v>
      </c>
      <c r="AY295" s="217" t="s">
        <v>152</v>
      </c>
    </row>
    <row r="296" spans="2:65" s="15" customFormat="1">
      <c r="B296" s="224"/>
      <c r="D296" s="225" t="s">
        <v>163</v>
      </c>
      <c r="E296" s="226" t="s">
        <v>5</v>
      </c>
      <c r="F296" s="227" t="s">
        <v>170</v>
      </c>
      <c r="H296" s="228">
        <v>1155.6400000000001</v>
      </c>
      <c r="I296" s="229"/>
      <c r="L296" s="224"/>
      <c r="M296" s="230"/>
      <c r="N296" s="231"/>
      <c r="O296" s="231"/>
      <c r="P296" s="231"/>
      <c r="Q296" s="231"/>
      <c r="R296" s="231"/>
      <c r="S296" s="231"/>
      <c r="T296" s="232"/>
      <c r="AT296" s="233" t="s">
        <v>163</v>
      </c>
      <c r="AU296" s="233" t="s">
        <v>89</v>
      </c>
      <c r="AV296" s="15" t="s">
        <v>159</v>
      </c>
      <c r="AW296" s="15" t="s">
        <v>42</v>
      </c>
      <c r="AX296" s="15" t="s">
        <v>45</v>
      </c>
      <c r="AY296" s="233" t="s">
        <v>152</v>
      </c>
    </row>
    <row r="297" spans="2:65" s="1" customFormat="1" ht="31.5" customHeight="1">
      <c r="B297" s="183"/>
      <c r="C297" s="184" t="s">
        <v>348</v>
      </c>
      <c r="D297" s="184" t="s">
        <v>154</v>
      </c>
      <c r="E297" s="185" t="s">
        <v>2547</v>
      </c>
      <c r="F297" s="186" t="s">
        <v>2548</v>
      </c>
      <c r="G297" s="187" t="s">
        <v>201</v>
      </c>
      <c r="H297" s="188">
        <v>364.6</v>
      </c>
      <c r="I297" s="189"/>
      <c r="J297" s="190">
        <f>ROUND(I297*H297,2)</f>
        <v>0</v>
      </c>
      <c r="K297" s="186" t="s">
        <v>158</v>
      </c>
      <c r="L297" s="43"/>
      <c r="M297" s="191" t="s">
        <v>5</v>
      </c>
      <c r="N297" s="192" t="s">
        <v>53</v>
      </c>
      <c r="O297" s="44"/>
      <c r="P297" s="193">
        <f>O297*H297</f>
        <v>0</v>
      </c>
      <c r="Q297" s="193">
        <v>1.9000000000000001E-4</v>
      </c>
      <c r="R297" s="193">
        <f>Q297*H297</f>
        <v>6.9274000000000002E-2</v>
      </c>
      <c r="S297" s="193">
        <v>0</v>
      </c>
      <c r="T297" s="194">
        <f>S297*H297</f>
        <v>0</v>
      </c>
      <c r="AR297" s="25" t="s">
        <v>159</v>
      </c>
      <c r="AT297" s="25" t="s">
        <v>154</v>
      </c>
      <c r="AU297" s="25" t="s">
        <v>89</v>
      </c>
      <c r="AY297" s="25" t="s">
        <v>152</v>
      </c>
      <c r="BE297" s="195">
        <f>IF(N297="základní",J297,0)</f>
        <v>0</v>
      </c>
      <c r="BF297" s="195">
        <f>IF(N297="snížená",J297,0)</f>
        <v>0</v>
      </c>
      <c r="BG297" s="195">
        <f>IF(N297="zákl. přenesená",J297,0)</f>
        <v>0</v>
      </c>
      <c r="BH297" s="195">
        <f>IF(N297="sníž. přenesená",J297,0)</f>
        <v>0</v>
      </c>
      <c r="BI297" s="195">
        <f>IF(N297="nulová",J297,0)</f>
        <v>0</v>
      </c>
      <c r="BJ297" s="25" t="s">
        <v>45</v>
      </c>
      <c r="BK297" s="195">
        <f>ROUND(I297*H297,2)</f>
        <v>0</v>
      </c>
      <c r="BL297" s="25" t="s">
        <v>159</v>
      </c>
      <c r="BM297" s="25" t="s">
        <v>2549</v>
      </c>
    </row>
    <row r="298" spans="2:65" s="12" customFormat="1">
      <c r="B298" s="200"/>
      <c r="D298" s="196" t="s">
        <v>163</v>
      </c>
      <c r="E298" s="201" t="s">
        <v>5</v>
      </c>
      <c r="F298" s="202" t="s">
        <v>2550</v>
      </c>
      <c r="H298" s="203" t="s">
        <v>5</v>
      </c>
      <c r="I298" s="204"/>
      <c r="L298" s="200"/>
      <c r="M298" s="205"/>
      <c r="N298" s="206"/>
      <c r="O298" s="206"/>
      <c r="P298" s="206"/>
      <c r="Q298" s="206"/>
      <c r="R298" s="206"/>
      <c r="S298" s="206"/>
      <c r="T298" s="207"/>
      <c r="AT298" s="203" t="s">
        <v>163</v>
      </c>
      <c r="AU298" s="203" t="s">
        <v>89</v>
      </c>
      <c r="AV298" s="12" t="s">
        <v>45</v>
      </c>
      <c r="AW298" s="12" t="s">
        <v>42</v>
      </c>
      <c r="AX298" s="12" t="s">
        <v>82</v>
      </c>
      <c r="AY298" s="203" t="s">
        <v>152</v>
      </c>
    </row>
    <row r="299" spans="2:65" s="12" customFormat="1">
      <c r="B299" s="200"/>
      <c r="D299" s="196" t="s">
        <v>163</v>
      </c>
      <c r="E299" s="201" t="s">
        <v>5</v>
      </c>
      <c r="F299" s="202" t="s">
        <v>2551</v>
      </c>
      <c r="H299" s="203" t="s">
        <v>5</v>
      </c>
      <c r="I299" s="204"/>
      <c r="L299" s="200"/>
      <c r="M299" s="205"/>
      <c r="N299" s="206"/>
      <c r="O299" s="206"/>
      <c r="P299" s="206"/>
      <c r="Q299" s="206"/>
      <c r="R299" s="206"/>
      <c r="S299" s="206"/>
      <c r="T299" s="207"/>
      <c r="AT299" s="203" t="s">
        <v>163</v>
      </c>
      <c r="AU299" s="203" t="s">
        <v>89</v>
      </c>
      <c r="AV299" s="12" t="s">
        <v>45</v>
      </c>
      <c r="AW299" s="12" t="s">
        <v>42</v>
      </c>
      <c r="AX299" s="12" t="s">
        <v>82</v>
      </c>
      <c r="AY299" s="203" t="s">
        <v>152</v>
      </c>
    </row>
    <row r="300" spans="2:65" s="13" customFormat="1">
      <c r="B300" s="208"/>
      <c r="D300" s="196" t="s">
        <v>163</v>
      </c>
      <c r="E300" s="209" t="s">
        <v>5</v>
      </c>
      <c r="F300" s="210" t="s">
        <v>2552</v>
      </c>
      <c r="H300" s="211">
        <v>48</v>
      </c>
      <c r="I300" s="212"/>
      <c r="L300" s="208"/>
      <c r="M300" s="213"/>
      <c r="N300" s="214"/>
      <c r="O300" s="214"/>
      <c r="P300" s="214"/>
      <c r="Q300" s="214"/>
      <c r="R300" s="214"/>
      <c r="S300" s="214"/>
      <c r="T300" s="215"/>
      <c r="AT300" s="209" t="s">
        <v>163</v>
      </c>
      <c r="AU300" s="209" t="s">
        <v>89</v>
      </c>
      <c r="AV300" s="13" t="s">
        <v>89</v>
      </c>
      <c r="AW300" s="13" t="s">
        <v>42</v>
      </c>
      <c r="AX300" s="13" t="s">
        <v>82</v>
      </c>
      <c r="AY300" s="209" t="s">
        <v>152</v>
      </c>
    </row>
    <row r="301" spans="2:65" s="13" customFormat="1">
      <c r="B301" s="208"/>
      <c r="D301" s="196" t="s">
        <v>163</v>
      </c>
      <c r="E301" s="209" t="s">
        <v>5</v>
      </c>
      <c r="F301" s="210" t="s">
        <v>2553</v>
      </c>
      <c r="H301" s="211">
        <v>115.2</v>
      </c>
      <c r="I301" s="212"/>
      <c r="L301" s="208"/>
      <c r="M301" s="213"/>
      <c r="N301" s="214"/>
      <c r="O301" s="214"/>
      <c r="P301" s="214"/>
      <c r="Q301" s="214"/>
      <c r="R301" s="214"/>
      <c r="S301" s="214"/>
      <c r="T301" s="215"/>
      <c r="AT301" s="209" t="s">
        <v>163</v>
      </c>
      <c r="AU301" s="209" t="s">
        <v>89</v>
      </c>
      <c r="AV301" s="13" t="s">
        <v>89</v>
      </c>
      <c r="AW301" s="13" t="s">
        <v>42</v>
      </c>
      <c r="AX301" s="13" t="s">
        <v>82</v>
      </c>
      <c r="AY301" s="209" t="s">
        <v>152</v>
      </c>
    </row>
    <row r="302" spans="2:65" s="13" customFormat="1">
      <c r="B302" s="208"/>
      <c r="D302" s="196" t="s">
        <v>163</v>
      </c>
      <c r="E302" s="209" t="s">
        <v>5</v>
      </c>
      <c r="F302" s="210" t="s">
        <v>2554</v>
      </c>
      <c r="H302" s="211">
        <v>54.3</v>
      </c>
      <c r="I302" s="212"/>
      <c r="L302" s="208"/>
      <c r="M302" s="213"/>
      <c r="N302" s="214"/>
      <c r="O302" s="214"/>
      <c r="P302" s="214"/>
      <c r="Q302" s="214"/>
      <c r="R302" s="214"/>
      <c r="S302" s="214"/>
      <c r="T302" s="215"/>
      <c r="AT302" s="209" t="s">
        <v>163</v>
      </c>
      <c r="AU302" s="209" t="s">
        <v>89</v>
      </c>
      <c r="AV302" s="13" t="s">
        <v>89</v>
      </c>
      <c r="AW302" s="13" t="s">
        <v>42</v>
      </c>
      <c r="AX302" s="13" t="s">
        <v>82</v>
      </c>
      <c r="AY302" s="209" t="s">
        <v>152</v>
      </c>
    </row>
    <row r="303" spans="2:65" s="13" customFormat="1">
      <c r="B303" s="208"/>
      <c r="D303" s="196" t="s">
        <v>163</v>
      </c>
      <c r="E303" s="209" t="s">
        <v>5</v>
      </c>
      <c r="F303" s="210" t="s">
        <v>2555</v>
      </c>
      <c r="H303" s="211">
        <v>68.95</v>
      </c>
      <c r="I303" s="212"/>
      <c r="L303" s="208"/>
      <c r="M303" s="213"/>
      <c r="N303" s="214"/>
      <c r="O303" s="214"/>
      <c r="P303" s="214"/>
      <c r="Q303" s="214"/>
      <c r="R303" s="214"/>
      <c r="S303" s="214"/>
      <c r="T303" s="215"/>
      <c r="AT303" s="209" t="s">
        <v>163</v>
      </c>
      <c r="AU303" s="209" t="s">
        <v>89</v>
      </c>
      <c r="AV303" s="13" t="s">
        <v>89</v>
      </c>
      <c r="AW303" s="13" t="s">
        <v>42</v>
      </c>
      <c r="AX303" s="13" t="s">
        <v>82</v>
      </c>
      <c r="AY303" s="209" t="s">
        <v>152</v>
      </c>
    </row>
    <row r="304" spans="2:65" s="13" customFormat="1">
      <c r="B304" s="208"/>
      <c r="D304" s="196" t="s">
        <v>163</v>
      </c>
      <c r="E304" s="209" t="s">
        <v>5</v>
      </c>
      <c r="F304" s="210" t="s">
        <v>2556</v>
      </c>
      <c r="H304" s="211">
        <v>47.75</v>
      </c>
      <c r="I304" s="212"/>
      <c r="L304" s="208"/>
      <c r="M304" s="213"/>
      <c r="N304" s="214"/>
      <c r="O304" s="214"/>
      <c r="P304" s="214"/>
      <c r="Q304" s="214"/>
      <c r="R304" s="214"/>
      <c r="S304" s="214"/>
      <c r="T304" s="215"/>
      <c r="AT304" s="209" t="s">
        <v>163</v>
      </c>
      <c r="AU304" s="209" t="s">
        <v>89</v>
      </c>
      <c r="AV304" s="13" t="s">
        <v>89</v>
      </c>
      <c r="AW304" s="13" t="s">
        <v>42</v>
      </c>
      <c r="AX304" s="13" t="s">
        <v>82</v>
      </c>
      <c r="AY304" s="209" t="s">
        <v>152</v>
      </c>
    </row>
    <row r="305" spans="2:65" s="13" customFormat="1">
      <c r="B305" s="208"/>
      <c r="D305" s="196" t="s">
        <v>163</v>
      </c>
      <c r="E305" s="209" t="s">
        <v>5</v>
      </c>
      <c r="F305" s="210" t="s">
        <v>2557</v>
      </c>
      <c r="H305" s="211">
        <v>30.4</v>
      </c>
      <c r="I305" s="212"/>
      <c r="L305" s="208"/>
      <c r="M305" s="213"/>
      <c r="N305" s="214"/>
      <c r="O305" s="214"/>
      <c r="P305" s="214"/>
      <c r="Q305" s="214"/>
      <c r="R305" s="214"/>
      <c r="S305" s="214"/>
      <c r="T305" s="215"/>
      <c r="AT305" s="209" t="s">
        <v>163</v>
      </c>
      <c r="AU305" s="209" t="s">
        <v>89</v>
      </c>
      <c r="AV305" s="13" t="s">
        <v>89</v>
      </c>
      <c r="AW305" s="13" t="s">
        <v>42</v>
      </c>
      <c r="AX305" s="13" t="s">
        <v>82</v>
      </c>
      <c r="AY305" s="209" t="s">
        <v>152</v>
      </c>
    </row>
    <row r="306" spans="2:65" s="15" customFormat="1">
      <c r="B306" s="224"/>
      <c r="D306" s="225" t="s">
        <v>163</v>
      </c>
      <c r="E306" s="226" t="s">
        <v>5</v>
      </c>
      <c r="F306" s="227" t="s">
        <v>170</v>
      </c>
      <c r="H306" s="228">
        <v>364.6</v>
      </c>
      <c r="I306" s="229"/>
      <c r="L306" s="224"/>
      <c r="M306" s="230"/>
      <c r="N306" s="231"/>
      <c r="O306" s="231"/>
      <c r="P306" s="231"/>
      <c r="Q306" s="231"/>
      <c r="R306" s="231"/>
      <c r="S306" s="231"/>
      <c r="T306" s="232"/>
      <c r="AT306" s="233" t="s">
        <v>163</v>
      </c>
      <c r="AU306" s="233" t="s">
        <v>89</v>
      </c>
      <c r="AV306" s="15" t="s">
        <v>159</v>
      </c>
      <c r="AW306" s="15" t="s">
        <v>42</v>
      </c>
      <c r="AX306" s="15" t="s">
        <v>45</v>
      </c>
      <c r="AY306" s="233" t="s">
        <v>152</v>
      </c>
    </row>
    <row r="307" spans="2:65" s="1" customFormat="1" ht="31.5" customHeight="1">
      <c r="B307" s="183"/>
      <c r="C307" s="184" t="s">
        <v>352</v>
      </c>
      <c r="D307" s="184" t="s">
        <v>154</v>
      </c>
      <c r="E307" s="185" t="s">
        <v>2558</v>
      </c>
      <c r="F307" s="186" t="s">
        <v>2559</v>
      </c>
      <c r="G307" s="187" t="s">
        <v>201</v>
      </c>
      <c r="H307" s="188">
        <v>364.6</v>
      </c>
      <c r="I307" s="189"/>
      <c r="J307" s="190">
        <f>ROUND(I307*H307,2)</f>
        <v>0</v>
      </c>
      <c r="K307" s="186" t="s">
        <v>158</v>
      </c>
      <c r="L307" s="43"/>
      <c r="M307" s="191" t="s">
        <v>5</v>
      </c>
      <c r="N307" s="192" t="s">
        <v>53</v>
      </c>
      <c r="O307" s="44"/>
      <c r="P307" s="193">
        <f>O307*H307</f>
        <v>0</v>
      </c>
      <c r="Q307" s="193">
        <v>0</v>
      </c>
      <c r="R307" s="193">
        <f>Q307*H307</f>
        <v>0</v>
      </c>
      <c r="S307" s="193">
        <v>0</v>
      </c>
      <c r="T307" s="194">
        <f>S307*H307</f>
        <v>0</v>
      </c>
      <c r="AR307" s="25" t="s">
        <v>159</v>
      </c>
      <c r="AT307" s="25" t="s">
        <v>154</v>
      </c>
      <c r="AU307" s="25" t="s">
        <v>89</v>
      </c>
      <c r="AY307" s="25" t="s">
        <v>152</v>
      </c>
      <c r="BE307" s="195">
        <f>IF(N307="základní",J307,0)</f>
        <v>0</v>
      </c>
      <c r="BF307" s="195">
        <f>IF(N307="snížená",J307,0)</f>
        <v>0</v>
      </c>
      <c r="BG307" s="195">
        <f>IF(N307="zákl. přenesená",J307,0)</f>
        <v>0</v>
      </c>
      <c r="BH307" s="195">
        <f>IF(N307="sníž. přenesená",J307,0)</f>
        <v>0</v>
      </c>
      <c r="BI307" s="195">
        <f>IF(N307="nulová",J307,0)</f>
        <v>0</v>
      </c>
      <c r="BJ307" s="25" t="s">
        <v>45</v>
      </c>
      <c r="BK307" s="195">
        <f>ROUND(I307*H307,2)</f>
        <v>0</v>
      </c>
      <c r="BL307" s="25" t="s">
        <v>159</v>
      </c>
      <c r="BM307" s="25" t="s">
        <v>2560</v>
      </c>
    </row>
    <row r="308" spans="2:65" s="1" customFormat="1" ht="81">
      <c r="B308" s="43"/>
      <c r="D308" s="196" t="s">
        <v>161</v>
      </c>
      <c r="F308" s="197" t="s">
        <v>2561</v>
      </c>
      <c r="I308" s="198"/>
      <c r="L308" s="43"/>
      <c r="M308" s="199"/>
      <c r="N308" s="44"/>
      <c r="O308" s="44"/>
      <c r="P308" s="44"/>
      <c r="Q308" s="44"/>
      <c r="R308" s="44"/>
      <c r="S308" s="44"/>
      <c r="T308" s="72"/>
      <c r="AT308" s="25" t="s">
        <v>161</v>
      </c>
      <c r="AU308" s="25" t="s">
        <v>89</v>
      </c>
    </row>
    <row r="309" spans="2:65" s="12" customFormat="1">
      <c r="B309" s="200"/>
      <c r="D309" s="196" t="s">
        <v>163</v>
      </c>
      <c r="E309" s="201" t="s">
        <v>5</v>
      </c>
      <c r="F309" s="202" t="s">
        <v>2550</v>
      </c>
      <c r="H309" s="203" t="s">
        <v>5</v>
      </c>
      <c r="I309" s="204"/>
      <c r="L309" s="200"/>
      <c r="M309" s="205"/>
      <c r="N309" s="206"/>
      <c r="O309" s="206"/>
      <c r="P309" s="206"/>
      <c r="Q309" s="206"/>
      <c r="R309" s="206"/>
      <c r="S309" s="206"/>
      <c r="T309" s="207"/>
      <c r="AT309" s="203" t="s">
        <v>163</v>
      </c>
      <c r="AU309" s="203" t="s">
        <v>89</v>
      </c>
      <c r="AV309" s="12" t="s">
        <v>45</v>
      </c>
      <c r="AW309" s="12" t="s">
        <v>42</v>
      </c>
      <c r="AX309" s="12" t="s">
        <v>82</v>
      </c>
      <c r="AY309" s="203" t="s">
        <v>152</v>
      </c>
    </row>
    <row r="310" spans="2:65" s="12" customFormat="1">
      <c r="B310" s="200"/>
      <c r="D310" s="196" t="s">
        <v>163</v>
      </c>
      <c r="E310" s="201" t="s">
        <v>5</v>
      </c>
      <c r="F310" s="202" t="s">
        <v>2551</v>
      </c>
      <c r="H310" s="203" t="s">
        <v>5</v>
      </c>
      <c r="I310" s="204"/>
      <c r="L310" s="200"/>
      <c r="M310" s="205"/>
      <c r="N310" s="206"/>
      <c r="O310" s="206"/>
      <c r="P310" s="206"/>
      <c r="Q310" s="206"/>
      <c r="R310" s="206"/>
      <c r="S310" s="206"/>
      <c r="T310" s="207"/>
      <c r="AT310" s="203" t="s">
        <v>163</v>
      </c>
      <c r="AU310" s="203" t="s">
        <v>89</v>
      </c>
      <c r="AV310" s="12" t="s">
        <v>45</v>
      </c>
      <c r="AW310" s="12" t="s">
        <v>42</v>
      </c>
      <c r="AX310" s="12" t="s">
        <v>82</v>
      </c>
      <c r="AY310" s="203" t="s">
        <v>152</v>
      </c>
    </row>
    <row r="311" spans="2:65" s="13" customFormat="1">
      <c r="B311" s="208"/>
      <c r="D311" s="196" t="s">
        <v>163</v>
      </c>
      <c r="E311" s="209" t="s">
        <v>5</v>
      </c>
      <c r="F311" s="210" t="s">
        <v>2552</v>
      </c>
      <c r="H311" s="211">
        <v>48</v>
      </c>
      <c r="I311" s="212"/>
      <c r="L311" s="208"/>
      <c r="M311" s="213"/>
      <c r="N311" s="214"/>
      <c r="O311" s="214"/>
      <c r="P311" s="214"/>
      <c r="Q311" s="214"/>
      <c r="R311" s="214"/>
      <c r="S311" s="214"/>
      <c r="T311" s="215"/>
      <c r="AT311" s="209" t="s">
        <v>163</v>
      </c>
      <c r="AU311" s="209" t="s">
        <v>89</v>
      </c>
      <c r="AV311" s="13" t="s">
        <v>89</v>
      </c>
      <c r="AW311" s="13" t="s">
        <v>42</v>
      </c>
      <c r="AX311" s="13" t="s">
        <v>82</v>
      </c>
      <c r="AY311" s="209" t="s">
        <v>152</v>
      </c>
    </row>
    <row r="312" spans="2:65" s="13" customFormat="1">
      <c r="B312" s="208"/>
      <c r="D312" s="196" t="s">
        <v>163</v>
      </c>
      <c r="E312" s="209" t="s">
        <v>5</v>
      </c>
      <c r="F312" s="210" t="s">
        <v>2553</v>
      </c>
      <c r="H312" s="211">
        <v>115.2</v>
      </c>
      <c r="I312" s="212"/>
      <c r="L312" s="208"/>
      <c r="M312" s="213"/>
      <c r="N312" s="214"/>
      <c r="O312" s="214"/>
      <c r="P312" s="214"/>
      <c r="Q312" s="214"/>
      <c r="R312" s="214"/>
      <c r="S312" s="214"/>
      <c r="T312" s="215"/>
      <c r="AT312" s="209" t="s">
        <v>163</v>
      </c>
      <c r="AU312" s="209" t="s">
        <v>89</v>
      </c>
      <c r="AV312" s="13" t="s">
        <v>89</v>
      </c>
      <c r="AW312" s="13" t="s">
        <v>42</v>
      </c>
      <c r="AX312" s="13" t="s">
        <v>82</v>
      </c>
      <c r="AY312" s="209" t="s">
        <v>152</v>
      </c>
    </row>
    <row r="313" spans="2:65" s="13" customFormat="1">
      <c r="B313" s="208"/>
      <c r="D313" s="196" t="s">
        <v>163</v>
      </c>
      <c r="E313" s="209" t="s">
        <v>5</v>
      </c>
      <c r="F313" s="210" t="s">
        <v>2554</v>
      </c>
      <c r="H313" s="211">
        <v>54.3</v>
      </c>
      <c r="I313" s="212"/>
      <c r="L313" s="208"/>
      <c r="M313" s="213"/>
      <c r="N313" s="214"/>
      <c r="O313" s="214"/>
      <c r="P313" s="214"/>
      <c r="Q313" s="214"/>
      <c r="R313" s="214"/>
      <c r="S313" s="214"/>
      <c r="T313" s="215"/>
      <c r="AT313" s="209" t="s">
        <v>163</v>
      </c>
      <c r="AU313" s="209" t="s">
        <v>89</v>
      </c>
      <c r="AV313" s="13" t="s">
        <v>89</v>
      </c>
      <c r="AW313" s="13" t="s">
        <v>42</v>
      </c>
      <c r="AX313" s="13" t="s">
        <v>82</v>
      </c>
      <c r="AY313" s="209" t="s">
        <v>152</v>
      </c>
    </row>
    <row r="314" spans="2:65" s="13" customFormat="1">
      <c r="B314" s="208"/>
      <c r="D314" s="196" t="s">
        <v>163</v>
      </c>
      <c r="E314" s="209" t="s">
        <v>5</v>
      </c>
      <c r="F314" s="210" t="s">
        <v>2555</v>
      </c>
      <c r="H314" s="211">
        <v>68.95</v>
      </c>
      <c r="I314" s="212"/>
      <c r="L314" s="208"/>
      <c r="M314" s="213"/>
      <c r="N314" s="214"/>
      <c r="O314" s="214"/>
      <c r="P314" s="214"/>
      <c r="Q314" s="214"/>
      <c r="R314" s="214"/>
      <c r="S314" s="214"/>
      <c r="T314" s="215"/>
      <c r="AT314" s="209" t="s">
        <v>163</v>
      </c>
      <c r="AU314" s="209" t="s">
        <v>89</v>
      </c>
      <c r="AV314" s="13" t="s">
        <v>89</v>
      </c>
      <c r="AW314" s="13" t="s">
        <v>42</v>
      </c>
      <c r="AX314" s="13" t="s">
        <v>82</v>
      </c>
      <c r="AY314" s="209" t="s">
        <v>152</v>
      </c>
    </row>
    <row r="315" spans="2:65" s="13" customFormat="1">
      <c r="B315" s="208"/>
      <c r="D315" s="196" t="s">
        <v>163</v>
      </c>
      <c r="E315" s="209" t="s">
        <v>5</v>
      </c>
      <c r="F315" s="210" t="s">
        <v>2556</v>
      </c>
      <c r="H315" s="211">
        <v>47.75</v>
      </c>
      <c r="I315" s="212"/>
      <c r="L315" s="208"/>
      <c r="M315" s="213"/>
      <c r="N315" s="214"/>
      <c r="O315" s="214"/>
      <c r="P315" s="214"/>
      <c r="Q315" s="214"/>
      <c r="R315" s="214"/>
      <c r="S315" s="214"/>
      <c r="T315" s="215"/>
      <c r="AT315" s="209" t="s">
        <v>163</v>
      </c>
      <c r="AU315" s="209" t="s">
        <v>89</v>
      </c>
      <c r="AV315" s="13" t="s">
        <v>89</v>
      </c>
      <c r="AW315" s="13" t="s">
        <v>42</v>
      </c>
      <c r="AX315" s="13" t="s">
        <v>82</v>
      </c>
      <c r="AY315" s="209" t="s">
        <v>152</v>
      </c>
    </row>
    <row r="316" spans="2:65" s="13" customFormat="1">
      <c r="B316" s="208"/>
      <c r="D316" s="196" t="s">
        <v>163</v>
      </c>
      <c r="E316" s="209" t="s">
        <v>5</v>
      </c>
      <c r="F316" s="210" t="s">
        <v>2557</v>
      </c>
      <c r="H316" s="211">
        <v>30.4</v>
      </c>
      <c r="I316" s="212"/>
      <c r="L316" s="208"/>
      <c r="M316" s="213"/>
      <c r="N316" s="214"/>
      <c r="O316" s="214"/>
      <c r="P316" s="214"/>
      <c r="Q316" s="214"/>
      <c r="R316" s="214"/>
      <c r="S316" s="214"/>
      <c r="T316" s="215"/>
      <c r="AT316" s="209" t="s">
        <v>163</v>
      </c>
      <c r="AU316" s="209" t="s">
        <v>89</v>
      </c>
      <c r="AV316" s="13" t="s">
        <v>89</v>
      </c>
      <c r="AW316" s="13" t="s">
        <v>42</v>
      </c>
      <c r="AX316" s="13" t="s">
        <v>82</v>
      </c>
      <c r="AY316" s="209" t="s">
        <v>152</v>
      </c>
    </row>
    <row r="317" spans="2:65" s="15" customFormat="1">
      <c r="B317" s="224"/>
      <c r="D317" s="225" t="s">
        <v>163</v>
      </c>
      <c r="E317" s="226" t="s">
        <v>5</v>
      </c>
      <c r="F317" s="227" t="s">
        <v>170</v>
      </c>
      <c r="H317" s="228">
        <v>364.6</v>
      </c>
      <c r="I317" s="229"/>
      <c r="L317" s="224"/>
      <c r="M317" s="230"/>
      <c r="N317" s="231"/>
      <c r="O317" s="231"/>
      <c r="P317" s="231"/>
      <c r="Q317" s="231"/>
      <c r="R317" s="231"/>
      <c r="S317" s="231"/>
      <c r="T317" s="232"/>
      <c r="AT317" s="233" t="s">
        <v>163</v>
      </c>
      <c r="AU317" s="233" t="s">
        <v>89</v>
      </c>
      <c r="AV317" s="15" t="s">
        <v>159</v>
      </c>
      <c r="AW317" s="15" t="s">
        <v>42</v>
      </c>
      <c r="AX317" s="15" t="s">
        <v>45</v>
      </c>
      <c r="AY317" s="233" t="s">
        <v>152</v>
      </c>
    </row>
    <row r="318" spans="2:65" s="1" customFormat="1" ht="22.5" customHeight="1">
      <c r="B318" s="183"/>
      <c r="C318" s="237" t="s">
        <v>360</v>
      </c>
      <c r="D318" s="237" t="s">
        <v>266</v>
      </c>
      <c r="E318" s="238" t="s">
        <v>2562</v>
      </c>
      <c r="F318" s="239" t="s">
        <v>2563</v>
      </c>
      <c r="G318" s="240" t="s">
        <v>157</v>
      </c>
      <c r="H318" s="241">
        <v>412.35399999999998</v>
      </c>
      <c r="I318" s="242"/>
      <c r="J318" s="243">
        <f>ROUND(I318*H318,2)</f>
        <v>0</v>
      </c>
      <c r="K318" s="239" t="s">
        <v>158</v>
      </c>
      <c r="L318" s="244"/>
      <c r="M318" s="245" t="s">
        <v>5</v>
      </c>
      <c r="N318" s="246" t="s">
        <v>53</v>
      </c>
      <c r="O318" s="44"/>
      <c r="P318" s="193">
        <f>O318*H318</f>
        <v>0</v>
      </c>
      <c r="Q318" s="193">
        <v>2.4289999999999998</v>
      </c>
      <c r="R318" s="193">
        <f>Q318*H318</f>
        <v>1001.6078659999999</v>
      </c>
      <c r="S318" s="193">
        <v>0</v>
      </c>
      <c r="T318" s="194">
        <f>S318*H318</f>
        <v>0</v>
      </c>
      <c r="AR318" s="25" t="s">
        <v>206</v>
      </c>
      <c r="AT318" s="25" t="s">
        <v>266</v>
      </c>
      <c r="AU318" s="25" t="s">
        <v>89</v>
      </c>
      <c r="AY318" s="25" t="s">
        <v>152</v>
      </c>
      <c r="BE318" s="195">
        <f>IF(N318="základní",J318,0)</f>
        <v>0</v>
      </c>
      <c r="BF318" s="195">
        <f>IF(N318="snížená",J318,0)</f>
        <v>0</v>
      </c>
      <c r="BG318" s="195">
        <f>IF(N318="zákl. přenesená",J318,0)</f>
        <v>0</v>
      </c>
      <c r="BH318" s="195">
        <f>IF(N318="sníž. přenesená",J318,0)</f>
        <v>0</v>
      </c>
      <c r="BI318" s="195">
        <f>IF(N318="nulová",J318,0)</f>
        <v>0</v>
      </c>
      <c r="BJ318" s="25" t="s">
        <v>45</v>
      </c>
      <c r="BK318" s="195">
        <f>ROUND(I318*H318,2)</f>
        <v>0</v>
      </c>
      <c r="BL318" s="25" t="s">
        <v>159</v>
      </c>
      <c r="BM318" s="25" t="s">
        <v>2564</v>
      </c>
    </row>
    <row r="319" spans="2:65" s="12" customFormat="1">
      <c r="B319" s="200"/>
      <c r="D319" s="196" t="s">
        <v>163</v>
      </c>
      <c r="E319" s="201" t="s">
        <v>5</v>
      </c>
      <c r="F319" s="202" t="s">
        <v>2550</v>
      </c>
      <c r="H319" s="203" t="s">
        <v>5</v>
      </c>
      <c r="I319" s="204"/>
      <c r="L319" s="200"/>
      <c r="M319" s="205"/>
      <c r="N319" s="206"/>
      <c r="O319" s="206"/>
      <c r="P319" s="206"/>
      <c r="Q319" s="206"/>
      <c r="R319" s="206"/>
      <c r="S319" s="206"/>
      <c r="T319" s="207"/>
      <c r="AT319" s="203" t="s">
        <v>163</v>
      </c>
      <c r="AU319" s="203" t="s">
        <v>89</v>
      </c>
      <c r="AV319" s="12" t="s">
        <v>45</v>
      </c>
      <c r="AW319" s="12" t="s">
        <v>42</v>
      </c>
      <c r="AX319" s="12" t="s">
        <v>82</v>
      </c>
      <c r="AY319" s="203" t="s">
        <v>152</v>
      </c>
    </row>
    <row r="320" spans="2:65" s="12" customFormat="1">
      <c r="B320" s="200"/>
      <c r="D320" s="196" t="s">
        <v>163</v>
      </c>
      <c r="E320" s="201" t="s">
        <v>5</v>
      </c>
      <c r="F320" s="202" t="s">
        <v>2551</v>
      </c>
      <c r="H320" s="203" t="s">
        <v>5</v>
      </c>
      <c r="I320" s="204"/>
      <c r="L320" s="200"/>
      <c r="M320" s="205"/>
      <c r="N320" s="206"/>
      <c r="O320" s="206"/>
      <c r="P320" s="206"/>
      <c r="Q320" s="206"/>
      <c r="R320" s="206"/>
      <c r="S320" s="206"/>
      <c r="T320" s="207"/>
      <c r="AT320" s="203" t="s">
        <v>163</v>
      </c>
      <c r="AU320" s="203" t="s">
        <v>89</v>
      </c>
      <c r="AV320" s="12" t="s">
        <v>45</v>
      </c>
      <c r="AW320" s="12" t="s">
        <v>42</v>
      </c>
      <c r="AX320" s="12" t="s">
        <v>82</v>
      </c>
      <c r="AY320" s="203" t="s">
        <v>152</v>
      </c>
    </row>
    <row r="321" spans="2:65" s="13" customFormat="1">
      <c r="B321" s="208"/>
      <c r="D321" s="196" t="s">
        <v>163</v>
      </c>
      <c r="E321" s="209" t="s">
        <v>5</v>
      </c>
      <c r="F321" s="210" t="s">
        <v>2565</v>
      </c>
      <c r="H321" s="211">
        <v>54.286999999999999</v>
      </c>
      <c r="I321" s="212"/>
      <c r="L321" s="208"/>
      <c r="M321" s="213"/>
      <c r="N321" s="214"/>
      <c r="O321" s="214"/>
      <c r="P321" s="214"/>
      <c r="Q321" s="214"/>
      <c r="R321" s="214"/>
      <c r="S321" s="214"/>
      <c r="T321" s="215"/>
      <c r="AT321" s="209" t="s">
        <v>163</v>
      </c>
      <c r="AU321" s="209" t="s">
        <v>89</v>
      </c>
      <c r="AV321" s="13" t="s">
        <v>89</v>
      </c>
      <c r="AW321" s="13" t="s">
        <v>42</v>
      </c>
      <c r="AX321" s="13" t="s">
        <v>82</v>
      </c>
      <c r="AY321" s="209" t="s">
        <v>152</v>
      </c>
    </row>
    <row r="322" spans="2:65" s="13" customFormat="1">
      <c r="B322" s="208"/>
      <c r="D322" s="196" t="s">
        <v>163</v>
      </c>
      <c r="E322" s="209" t="s">
        <v>5</v>
      </c>
      <c r="F322" s="210" t="s">
        <v>2566</v>
      </c>
      <c r="H322" s="211">
        <v>130.28800000000001</v>
      </c>
      <c r="I322" s="212"/>
      <c r="L322" s="208"/>
      <c r="M322" s="213"/>
      <c r="N322" s="214"/>
      <c r="O322" s="214"/>
      <c r="P322" s="214"/>
      <c r="Q322" s="214"/>
      <c r="R322" s="214"/>
      <c r="S322" s="214"/>
      <c r="T322" s="215"/>
      <c r="AT322" s="209" t="s">
        <v>163</v>
      </c>
      <c r="AU322" s="209" t="s">
        <v>89</v>
      </c>
      <c r="AV322" s="13" t="s">
        <v>89</v>
      </c>
      <c r="AW322" s="13" t="s">
        <v>42</v>
      </c>
      <c r="AX322" s="13" t="s">
        <v>82</v>
      </c>
      <c r="AY322" s="209" t="s">
        <v>152</v>
      </c>
    </row>
    <row r="323" spans="2:65" s="13" customFormat="1">
      <c r="B323" s="208"/>
      <c r="D323" s="196" t="s">
        <v>163</v>
      </c>
      <c r="E323" s="209" t="s">
        <v>5</v>
      </c>
      <c r="F323" s="210" t="s">
        <v>2567</v>
      </c>
      <c r="H323" s="211">
        <v>61.411999999999999</v>
      </c>
      <c r="I323" s="212"/>
      <c r="L323" s="208"/>
      <c r="M323" s="213"/>
      <c r="N323" s="214"/>
      <c r="O323" s="214"/>
      <c r="P323" s="214"/>
      <c r="Q323" s="214"/>
      <c r="R323" s="214"/>
      <c r="S323" s="214"/>
      <c r="T323" s="215"/>
      <c r="AT323" s="209" t="s">
        <v>163</v>
      </c>
      <c r="AU323" s="209" t="s">
        <v>89</v>
      </c>
      <c r="AV323" s="13" t="s">
        <v>89</v>
      </c>
      <c r="AW323" s="13" t="s">
        <v>42</v>
      </c>
      <c r="AX323" s="13" t="s">
        <v>82</v>
      </c>
      <c r="AY323" s="209" t="s">
        <v>152</v>
      </c>
    </row>
    <row r="324" spans="2:65" s="13" customFormat="1">
      <c r="B324" s="208"/>
      <c r="D324" s="196" t="s">
        <v>163</v>
      </c>
      <c r="E324" s="209" t="s">
        <v>5</v>
      </c>
      <c r="F324" s="210" t="s">
        <v>2568</v>
      </c>
      <c r="H324" s="211">
        <v>77.980999999999995</v>
      </c>
      <c r="I324" s="212"/>
      <c r="L324" s="208"/>
      <c r="M324" s="213"/>
      <c r="N324" s="214"/>
      <c r="O324" s="214"/>
      <c r="P324" s="214"/>
      <c r="Q324" s="214"/>
      <c r="R324" s="214"/>
      <c r="S324" s="214"/>
      <c r="T324" s="215"/>
      <c r="AT324" s="209" t="s">
        <v>163</v>
      </c>
      <c r="AU324" s="209" t="s">
        <v>89</v>
      </c>
      <c r="AV324" s="13" t="s">
        <v>89</v>
      </c>
      <c r="AW324" s="13" t="s">
        <v>42</v>
      </c>
      <c r="AX324" s="13" t="s">
        <v>82</v>
      </c>
      <c r="AY324" s="209" t="s">
        <v>152</v>
      </c>
    </row>
    <row r="325" spans="2:65" s="13" customFormat="1">
      <c r="B325" s="208"/>
      <c r="D325" s="196" t="s">
        <v>163</v>
      </c>
      <c r="E325" s="209" t="s">
        <v>5</v>
      </c>
      <c r="F325" s="210" t="s">
        <v>2569</v>
      </c>
      <c r="H325" s="211">
        <v>54.003999999999998</v>
      </c>
      <c r="I325" s="212"/>
      <c r="L325" s="208"/>
      <c r="M325" s="213"/>
      <c r="N325" s="214"/>
      <c r="O325" s="214"/>
      <c r="P325" s="214"/>
      <c r="Q325" s="214"/>
      <c r="R325" s="214"/>
      <c r="S325" s="214"/>
      <c r="T325" s="215"/>
      <c r="AT325" s="209" t="s">
        <v>163</v>
      </c>
      <c r="AU325" s="209" t="s">
        <v>89</v>
      </c>
      <c r="AV325" s="13" t="s">
        <v>89</v>
      </c>
      <c r="AW325" s="13" t="s">
        <v>42</v>
      </c>
      <c r="AX325" s="13" t="s">
        <v>82</v>
      </c>
      <c r="AY325" s="209" t="s">
        <v>152</v>
      </c>
    </row>
    <row r="326" spans="2:65" s="13" customFormat="1">
      <c r="B326" s="208"/>
      <c r="D326" s="196" t="s">
        <v>163</v>
      </c>
      <c r="E326" s="209" t="s">
        <v>5</v>
      </c>
      <c r="F326" s="210" t="s">
        <v>2570</v>
      </c>
      <c r="H326" s="211">
        <v>34.381999999999998</v>
      </c>
      <c r="I326" s="212"/>
      <c r="L326" s="208"/>
      <c r="M326" s="213"/>
      <c r="N326" s="214"/>
      <c r="O326" s="214"/>
      <c r="P326" s="214"/>
      <c r="Q326" s="214"/>
      <c r="R326" s="214"/>
      <c r="S326" s="214"/>
      <c r="T326" s="215"/>
      <c r="AT326" s="209" t="s">
        <v>163</v>
      </c>
      <c r="AU326" s="209" t="s">
        <v>89</v>
      </c>
      <c r="AV326" s="13" t="s">
        <v>89</v>
      </c>
      <c r="AW326" s="13" t="s">
        <v>42</v>
      </c>
      <c r="AX326" s="13" t="s">
        <v>82</v>
      </c>
      <c r="AY326" s="209" t="s">
        <v>152</v>
      </c>
    </row>
    <row r="327" spans="2:65" s="15" customFormat="1">
      <c r="B327" s="224"/>
      <c r="D327" s="225" t="s">
        <v>163</v>
      </c>
      <c r="E327" s="226" t="s">
        <v>5</v>
      </c>
      <c r="F327" s="227" t="s">
        <v>170</v>
      </c>
      <c r="H327" s="228">
        <v>412.35399999999998</v>
      </c>
      <c r="I327" s="229"/>
      <c r="L327" s="224"/>
      <c r="M327" s="230"/>
      <c r="N327" s="231"/>
      <c r="O327" s="231"/>
      <c r="P327" s="231"/>
      <c r="Q327" s="231"/>
      <c r="R327" s="231"/>
      <c r="S327" s="231"/>
      <c r="T327" s="232"/>
      <c r="AT327" s="233" t="s">
        <v>163</v>
      </c>
      <c r="AU327" s="233" t="s">
        <v>89</v>
      </c>
      <c r="AV327" s="15" t="s">
        <v>159</v>
      </c>
      <c r="AW327" s="15" t="s">
        <v>42</v>
      </c>
      <c r="AX327" s="15" t="s">
        <v>45</v>
      </c>
      <c r="AY327" s="233" t="s">
        <v>152</v>
      </c>
    </row>
    <row r="328" spans="2:65" s="1" customFormat="1" ht="22.5" customHeight="1">
      <c r="B328" s="183"/>
      <c r="C328" s="184" t="s">
        <v>366</v>
      </c>
      <c r="D328" s="184" t="s">
        <v>154</v>
      </c>
      <c r="E328" s="185" t="s">
        <v>2571</v>
      </c>
      <c r="F328" s="186" t="s">
        <v>2572</v>
      </c>
      <c r="G328" s="187" t="s">
        <v>193</v>
      </c>
      <c r="H328" s="188">
        <v>37.110999999999997</v>
      </c>
      <c r="I328" s="189"/>
      <c r="J328" s="190">
        <f>ROUND(I328*H328,2)</f>
        <v>0</v>
      </c>
      <c r="K328" s="186" t="s">
        <v>158</v>
      </c>
      <c r="L328" s="43"/>
      <c r="M328" s="191" t="s">
        <v>5</v>
      </c>
      <c r="N328" s="192" t="s">
        <v>53</v>
      </c>
      <c r="O328" s="44"/>
      <c r="P328" s="193">
        <f>O328*H328</f>
        <v>0</v>
      </c>
      <c r="Q328" s="193">
        <v>1.1133200000000001</v>
      </c>
      <c r="R328" s="193">
        <f>Q328*H328</f>
        <v>41.316418519999999</v>
      </c>
      <c r="S328" s="193">
        <v>0</v>
      </c>
      <c r="T328" s="194">
        <f>S328*H328</f>
        <v>0</v>
      </c>
      <c r="AR328" s="25" t="s">
        <v>159</v>
      </c>
      <c r="AT328" s="25" t="s">
        <v>154</v>
      </c>
      <c r="AU328" s="25" t="s">
        <v>89</v>
      </c>
      <c r="AY328" s="25" t="s">
        <v>152</v>
      </c>
      <c r="BE328" s="195">
        <f>IF(N328="základní",J328,0)</f>
        <v>0</v>
      </c>
      <c r="BF328" s="195">
        <f>IF(N328="snížená",J328,0)</f>
        <v>0</v>
      </c>
      <c r="BG328" s="195">
        <f>IF(N328="zákl. přenesená",J328,0)</f>
        <v>0</v>
      </c>
      <c r="BH328" s="195">
        <f>IF(N328="sníž. přenesená",J328,0)</f>
        <v>0</v>
      </c>
      <c r="BI328" s="195">
        <f>IF(N328="nulová",J328,0)</f>
        <v>0</v>
      </c>
      <c r="BJ328" s="25" t="s">
        <v>45</v>
      </c>
      <c r="BK328" s="195">
        <f>ROUND(I328*H328,2)</f>
        <v>0</v>
      </c>
      <c r="BL328" s="25" t="s">
        <v>159</v>
      </c>
      <c r="BM328" s="25" t="s">
        <v>2573</v>
      </c>
    </row>
    <row r="329" spans="2:65" s="1" customFormat="1" ht="54">
      <c r="B329" s="43"/>
      <c r="D329" s="196" t="s">
        <v>161</v>
      </c>
      <c r="F329" s="197" t="s">
        <v>2574</v>
      </c>
      <c r="I329" s="198"/>
      <c r="L329" s="43"/>
      <c r="M329" s="199"/>
      <c r="N329" s="44"/>
      <c r="O329" s="44"/>
      <c r="P329" s="44"/>
      <c r="Q329" s="44"/>
      <c r="R329" s="44"/>
      <c r="S329" s="44"/>
      <c r="T329" s="72"/>
      <c r="AT329" s="25" t="s">
        <v>161</v>
      </c>
      <c r="AU329" s="25" t="s">
        <v>89</v>
      </c>
    </row>
    <row r="330" spans="2:65" s="12" customFormat="1">
      <c r="B330" s="200"/>
      <c r="D330" s="196" t="s">
        <v>163</v>
      </c>
      <c r="E330" s="201" t="s">
        <v>5</v>
      </c>
      <c r="F330" s="202" t="s">
        <v>461</v>
      </c>
      <c r="H330" s="203" t="s">
        <v>5</v>
      </c>
      <c r="I330" s="204"/>
      <c r="L330" s="200"/>
      <c r="M330" s="205"/>
      <c r="N330" s="206"/>
      <c r="O330" s="206"/>
      <c r="P330" s="206"/>
      <c r="Q330" s="206"/>
      <c r="R330" s="206"/>
      <c r="S330" s="206"/>
      <c r="T330" s="207"/>
      <c r="AT330" s="203" t="s">
        <v>163</v>
      </c>
      <c r="AU330" s="203" t="s">
        <v>89</v>
      </c>
      <c r="AV330" s="12" t="s">
        <v>45</v>
      </c>
      <c r="AW330" s="12" t="s">
        <v>42</v>
      </c>
      <c r="AX330" s="12" t="s">
        <v>82</v>
      </c>
      <c r="AY330" s="203" t="s">
        <v>152</v>
      </c>
    </row>
    <row r="331" spans="2:65" s="12" customFormat="1">
      <c r="B331" s="200"/>
      <c r="D331" s="196" t="s">
        <v>163</v>
      </c>
      <c r="E331" s="201" t="s">
        <v>5</v>
      </c>
      <c r="F331" s="202" t="s">
        <v>2575</v>
      </c>
      <c r="H331" s="203" t="s">
        <v>5</v>
      </c>
      <c r="I331" s="204"/>
      <c r="L331" s="200"/>
      <c r="M331" s="205"/>
      <c r="N331" s="206"/>
      <c r="O331" s="206"/>
      <c r="P331" s="206"/>
      <c r="Q331" s="206"/>
      <c r="R331" s="206"/>
      <c r="S331" s="206"/>
      <c r="T331" s="207"/>
      <c r="AT331" s="203" t="s">
        <v>163</v>
      </c>
      <c r="AU331" s="203" t="s">
        <v>89</v>
      </c>
      <c r="AV331" s="12" t="s">
        <v>45</v>
      </c>
      <c r="AW331" s="12" t="s">
        <v>42</v>
      </c>
      <c r="AX331" s="12" t="s">
        <v>82</v>
      </c>
      <c r="AY331" s="203" t="s">
        <v>152</v>
      </c>
    </row>
    <row r="332" spans="2:65" s="13" customFormat="1">
      <c r="B332" s="208"/>
      <c r="D332" s="196" t="s">
        <v>163</v>
      </c>
      <c r="E332" s="209" t="s">
        <v>5</v>
      </c>
      <c r="F332" s="210" t="s">
        <v>2576</v>
      </c>
      <c r="H332" s="211">
        <v>4.8860000000000001</v>
      </c>
      <c r="I332" s="212"/>
      <c r="L332" s="208"/>
      <c r="M332" s="213"/>
      <c r="N332" s="214"/>
      <c r="O332" s="214"/>
      <c r="P332" s="214"/>
      <c r="Q332" s="214"/>
      <c r="R332" s="214"/>
      <c r="S332" s="214"/>
      <c r="T332" s="215"/>
      <c r="AT332" s="209" t="s">
        <v>163</v>
      </c>
      <c r="AU332" s="209" t="s">
        <v>89</v>
      </c>
      <c r="AV332" s="13" t="s">
        <v>89</v>
      </c>
      <c r="AW332" s="13" t="s">
        <v>42</v>
      </c>
      <c r="AX332" s="13" t="s">
        <v>82</v>
      </c>
      <c r="AY332" s="209" t="s">
        <v>152</v>
      </c>
    </row>
    <row r="333" spans="2:65" s="13" customFormat="1">
      <c r="B333" s="208"/>
      <c r="D333" s="196" t="s">
        <v>163</v>
      </c>
      <c r="E333" s="209" t="s">
        <v>5</v>
      </c>
      <c r="F333" s="210" t="s">
        <v>2577</v>
      </c>
      <c r="H333" s="211">
        <v>11.726000000000001</v>
      </c>
      <c r="I333" s="212"/>
      <c r="L333" s="208"/>
      <c r="M333" s="213"/>
      <c r="N333" s="214"/>
      <c r="O333" s="214"/>
      <c r="P333" s="214"/>
      <c r="Q333" s="214"/>
      <c r="R333" s="214"/>
      <c r="S333" s="214"/>
      <c r="T333" s="215"/>
      <c r="AT333" s="209" t="s">
        <v>163</v>
      </c>
      <c r="AU333" s="209" t="s">
        <v>89</v>
      </c>
      <c r="AV333" s="13" t="s">
        <v>89</v>
      </c>
      <c r="AW333" s="13" t="s">
        <v>42</v>
      </c>
      <c r="AX333" s="13" t="s">
        <v>82</v>
      </c>
      <c r="AY333" s="209" t="s">
        <v>152</v>
      </c>
    </row>
    <row r="334" spans="2:65" s="13" customFormat="1">
      <c r="B334" s="208"/>
      <c r="D334" s="196" t="s">
        <v>163</v>
      </c>
      <c r="E334" s="209" t="s">
        <v>5</v>
      </c>
      <c r="F334" s="210" t="s">
        <v>2578</v>
      </c>
      <c r="H334" s="211">
        <v>5.5270000000000001</v>
      </c>
      <c r="I334" s="212"/>
      <c r="L334" s="208"/>
      <c r="M334" s="213"/>
      <c r="N334" s="214"/>
      <c r="O334" s="214"/>
      <c r="P334" s="214"/>
      <c r="Q334" s="214"/>
      <c r="R334" s="214"/>
      <c r="S334" s="214"/>
      <c r="T334" s="215"/>
      <c r="AT334" s="209" t="s">
        <v>163</v>
      </c>
      <c r="AU334" s="209" t="s">
        <v>89</v>
      </c>
      <c r="AV334" s="13" t="s">
        <v>89</v>
      </c>
      <c r="AW334" s="13" t="s">
        <v>42</v>
      </c>
      <c r="AX334" s="13" t="s">
        <v>82</v>
      </c>
      <c r="AY334" s="209" t="s">
        <v>152</v>
      </c>
    </row>
    <row r="335" spans="2:65" s="13" customFormat="1">
      <c r="B335" s="208"/>
      <c r="D335" s="196" t="s">
        <v>163</v>
      </c>
      <c r="E335" s="209" t="s">
        <v>5</v>
      </c>
      <c r="F335" s="210" t="s">
        <v>2579</v>
      </c>
      <c r="H335" s="211">
        <v>7.0179999999999998</v>
      </c>
      <c r="I335" s="212"/>
      <c r="L335" s="208"/>
      <c r="M335" s="213"/>
      <c r="N335" s="214"/>
      <c r="O335" s="214"/>
      <c r="P335" s="214"/>
      <c r="Q335" s="214"/>
      <c r="R335" s="214"/>
      <c r="S335" s="214"/>
      <c r="T335" s="215"/>
      <c r="AT335" s="209" t="s">
        <v>163</v>
      </c>
      <c r="AU335" s="209" t="s">
        <v>89</v>
      </c>
      <c r="AV335" s="13" t="s">
        <v>89</v>
      </c>
      <c r="AW335" s="13" t="s">
        <v>42</v>
      </c>
      <c r="AX335" s="13" t="s">
        <v>82</v>
      </c>
      <c r="AY335" s="209" t="s">
        <v>152</v>
      </c>
    </row>
    <row r="336" spans="2:65" s="13" customFormat="1">
      <c r="B336" s="208"/>
      <c r="D336" s="196" t="s">
        <v>163</v>
      </c>
      <c r="E336" s="209" t="s">
        <v>5</v>
      </c>
      <c r="F336" s="210" t="s">
        <v>2580</v>
      </c>
      <c r="H336" s="211">
        <v>4.8600000000000003</v>
      </c>
      <c r="I336" s="212"/>
      <c r="L336" s="208"/>
      <c r="M336" s="213"/>
      <c r="N336" s="214"/>
      <c r="O336" s="214"/>
      <c r="P336" s="214"/>
      <c r="Q336" s="214"/>
      <c r="R336" s="214"/>
      <c r="S336" s="214"/>
      <c r="T336" s="215"/>
      <c r="AT336" s="209" t="s">
        <v>163</v>
      </c>
      <c r="AU336" s="209" t="s">
        <v>89</v>
      </c>
      <c r="AV336" s="13" t="s">
        <v>89</v>
      </c>
      <c r="AW336" s="13" t="s">
        <v>42</v>
      </c>
      <c r="AX336" s="13" t="s">
        <v>82</v>
      </c>
      <c r="AY336" s="209" t="s">
        <v>152</v>
      </c>
    </row>
    <row r="337" spans="2:65" s="13" customFormat="1">
      <c r="B337" s="208"/>
      <c r="D337" s="196" t="s">
        <v>163</v>
      </c>
      <c r="E337" s="209" t="s">
        <v>5</v>
      </c>
      <c r="F337" s="210" t="s">
        <v>2581</v>
      </c>
      <c r="H337" s="211">
        <v>3.0939999999999999</v>
      </c>
      <c r="I337" s="212"/>
      <c r="L337" s="208"/>
      <c r="M337" s="213"/>
      <c r="N337" s="214"/>
      <c r="O337" s="214"/>
      <c r="P337" s="214"/>
      <c r="Q337" s="214"/>
      <c r="R337" s="214"/>
      <c r="S337" s="214"/>
      <c r="T337" s="215"/>
      <c r="AT337" s="209" t="s">
        <v>163</v>
      </c>
      <c r="AU337" s="209" t="s">
        <v>89</v>
      </c>
      <c r="AV337" s="13" t="s">
        <v>89</v>
      </c>
      <c r="AW337" s="13" t="s">
        <v>42</v>
      </c>
      <c r="AX337" s="13" t="s">
        <v>82</v>
      </c>
      <c r="AY337" s="209" t="s">
        <v>152</v>
      </c>
    </row>
    <row r="338" spans="2:65" s="15" customFormat="1">
      <c r="B338" s="224"/>
      <c r="D338" s="225" t="s">
        <v>163</v>
      </c>
      <c r="E338" s="226" t="s">
        <v>5</v>
      </c>
      <c r="F338" s="227" t="s">
        <v>170</v>
      </c>
      <c r="H338" s="228">
        <v>37.110999999999997</v>
      </c>
      <c r="I338" s="229"/>
      <c r="L338" s="224"/>
      <c r="M338" s="230"/>
      <c r="N338" s="231"/>
      <c r="O338" s="231"/>
      <c r="P338" s="231"/>
      <c r="Q338" s="231"/>
      <c r="R338" s="231"/>
      <c r="S338" s="231"/>
      <c r="T338" s="232"/>
      <c r="AT338" s="233" t="s">
        <v>163</v>
      </c>
      <c r="AU338" s="233" t="s">
        <v>89</v>
      </c>
      <c r="AV338" s="15" t="s">
        <v>159</v>
      </c>
      <c r="AW338" s="15" t="s">
        <v>42</v>
      </c>
      <c r="AX338" s="15" t="s">
        <v>45</v>
      </c>
      <c r="AY338" s="233" t="s">
        <v>152</v>
      </c>
    </row>
    <row r="339" spans="2:65" s="1" customFormat="1" ht="31.5" customHeight="1">
      <c r="B339" s="183"/>
      <c r="C339" s="184" t="s">
        <v>377</v>
      </c>
      <c r="D339" s="184" t="s">
        <v>154</v>
      </c>
      <c r="E339" s="185" t="s">
        <v>207</v>
      </c>
      <c r="F339" s="186" t="s">
        <v>208</v>
      </c>
      <c r="G339" s="187" t="s">
        <v>157</v>
      </c>
      <c r="H339" s="188">
        <v>143.625</v>
      </c>
      <c r="I339" s="189"/>
      <c r="J339" s="190">
        <f>ROUND(I339*H339,2)</f>
        <v>0</v>
      </c>
      <c r="K339" s="186" t="s">
        <v>158</v>
      </c>
      <c r="L339" s="43"/>
      <c r="M339" s="191" t="s">
        <v>5</v>
      </c>
      <c r="N339" s="192" t="s">
        <v>53</v>
      </c>
      <c r="O339" s="44"/>
      <c r="P339" s="193">
        <f>O339*H339</f>
        <v>0</v>
      </c>
      <c r="Q339" s="193">
        <v>2.16</v>
      </c>
      <c r="R339" s="193">
        <f>Q339*H339</f>
        <v>310.23</v>
      </c>
      <c r="S339" s="193">
        <v>0</v>
      </c>
      <c r="T339" s="194">
        <f>S339*H339</f>
        <v>0</v>
      </c>
      <c r="AR339" s="25" t="s">
        <v>159</v>
      </c>
      <c r="AT339" s="25" t="s">
        <v>154</v>
      </c>
      <c r="AU339" s="25" t="s">
        <v>89</v>
      </c>
      <c r="AY339" s="25" t="s">
        <v>152</v>
      </c>
      <c r="BE339" s="195">
        <f>IF(N339="základní",J339,0)</f>
        <v>0</v>
      </c>
      <c r="BF339" s="195">
        <f>IF(N339="snížená",J339,0)</f>
        <v>0</v>
      </c>
      <c r="BG339" s="195">
        <f>IF(N339="zákl. přenesená",J339,0)</f>
        <v>0</v>
      </c>
      <c r="BH339" s="195">
        <f>IF(N339="sníž. přenesená",J339,0)</f>
        <v>0</v>
      </c>
      <c r="BI339" s="195">
        <f>IF(N339="nulová",J339,0)</f>
        <v>0</v>
      </c>
      <c r="BJ339" s="25" t="s">
        <v>45</v>
      </c>
      <c r="BK339" s="195">
        <f>ROUND(I339*H339,2)</f>
        <v>0</v>
      </c>
      <c r="BL339" s="25" t="s">
        <v>159</v>
      </c>
      <c r="BM339" s="25" t="s">
        <v>2582</v>
      </c>
    </row>
    <row r="340" spans="2:65" s="1" customFormat="1" ht="54">
      <c r="B340" s="43"/>
      <c r="D340" s="196" t="s">
        <v>161</v>
      </c>
      <c r="F340" s="197" t="s">
        <v>210</v>
      </c>
      <c r="I340" s="198"/>
      <c r="L340" s="43"/>
      <c r="M340" s="199"/>
      <c r="N340" s="44"/>
      <c r="O340" s="44"/>
      <c r="P340" s="44"/>
      <c r="Q340" s="44"/>
      <c r="R340" s="44"/>
      <c r="S340" s="44"/>
      <c r="T340" s="72"/>
      <c r="AT340" s="25" t="s">
        <v>161</v>
      </c>
      <c r="AU340" s="25" t="s">
        <v>89</v>
      </c>
    </row>
    <row r="341" spans="2:65" s="12" customFormat="1">
      <c r="B341" s="200"/>
      <c r="D341" s="196" t="s">
        <v>163</v>
      </c>
      <c r="E341" s="201" t="s">
        <v>5</v>
      </c>
      <c r="F341" s="202" t="s">
        <v>461</v>
      </c>
      <c r="H341" s="203" t="s">
        <v>5</v>
      </c>
      <c r="I341" s="204"/>
      <c r="L341" s="200"/>
      <c r="M341" s="205"/>
      <c r="N341" s="206"/>
      <c r="O341" s="206"/>
      <c r="P341" s="206"/>
      <c r="Q341" s="206"/>
      <c r="R341" s="206"/>
      <c r="S341" s="206"/>
      <c r="T341" s="207"/>
      <c r="AT341" s="203" t="s">
        <v>163</v>
      </c>
      <c r="AU341" s="203" t="s">
        <v>89</v>
      </c>
      <c r="AV341" s="12" t="s">
        <v>45</v>
      </c>
      <c r="AW341" s="12" t="s">
        <v>42</v>
      </c>
      <c r="AX341" s="12" t="s">
        <v>82</v>
      </c>
      <c r="AY341" s="203" t="s">
        <v>152</v>
      </c>
    </row>
    <row r="342" spans="2:65" s="13" customFormat="1">
      <c r="B342" s="208"/>
      <c r="D342" s="196" t="s">
        <v>163</v>
      </c>
      <c r="E342" s="209" t="s">
        <v>5</v>
      </c>
      <c r="F342" s="210" t="s">
        <v>2583</v>
      </c>
      <c r="H342" s="211">
        <v>25.007999999999999</v>
      </c>
      <c r="I342" s="212"/>
      <c r="L342" s="208"/>
      <c r="M342" s="213"/>
      <c r="N342" s="214"/>
      <c r="O342" s="214"/>
      <c r="P342" s="214"/>
      <c r="Q342" s="214"/>
      <c r="R342" s="214"/>
      <c r="S342" s="214"/>
      <c r="T342" s="215"/>
      <c r="AT342" s="209" t="s">
        <v>163</v>
      </c>
      <c r="AU342" s="209" t="s">
        <v>89</v>
      </c>
      <c r="AV342" s="13" t="s">
        <v>89</v>
      </c>
      <c r="AW342" s="13" t="s">
        <v>42</v>
      </c>
      <c r="AX342" s="13" t="s">
        <v>82</v>
      </c>
      <c r="AY342" s="209" t="s">
        <v>152</v>
      </c>
    </row>
    <row r="343" spans="2:65" s="13" customFormat="1">
      <c r="B343" s="208"/>
      <c r="D343" s="196" t="s">
        <v>163</v>
      </c>
      <c r="E343" s="209" t="s">
        <v>5</v>
      </c>
      <c r="F343" s="210" t="s">
        <v>2584</v>
      </c>
      <c r="H343" s="211">
        <v>22.46</v>
      </c>
      <c r="I343" s="212"/>
      <c r="L343" s="208"/>
      <c r="M343" s="213"/>
      <c r="N343" s="214"/>
      <c r="O343" s="214"/>
      <c r="P343" s="214"/>
      <c r="Q343" s="214"/>
      <c r="R343" s="214"/>
      <c r="S343" s="214"/>
      <c r="T343" s="215"/>
      <c r="AT343" s="209" t="s">
        <v>163</v>
      </c>
      <c r="AU343" s="209" t="s">
        <v>89</v>
      </c>
      <c r="AV343" s="13" t="s">
        <v>89</v>
      </c>
      <c r="AW343" s="13" t="s">
        <v>42</v>
      </c>
      <c r="AX343" s="13" t="s">
        <v>82</v>
      </c>
      <c r="AY343" s="209" t="s">
        <v>152</v>
      </c>
    </row>
    <row r="344" spans="2:65" s="13" customFormat="1">
      <c r="B344" s="208"/>
      <c r="D344" s="196" t="s">
        <v>163</v>
      </c>
      <c r="E344" s="209" t="s">
        <v>5</v>
      </c>
      <c r="F344" s="210" t="s">
        <v>2585</v>
      </c>
      <c r="H344" s="211">
        <v>16.710999999999999</v>
      </c>
      <c r="I344" s="212"/>
      <c r="L344" s="208"/>
      <c r="M344" s="213"/>
      <c r="N344" s="214"/>
      <c r="O344" s="214"/>
      <c r="P344" s="214"/>
      <c r="Q344" s="214"/>
      <c r="R344" s="214"/>
      <c r="S344" s="214"/>
      <c r="T344" s="215"/>
      <c r="AT344" s="209" t="s">
        <v>163</v>
      </c>
      <c r="AU344" s="209" t="s">
        <v>89</v>
      </c>
      <c r="AV344" s="13" t="s">
        <v>89</v>
      </c>
      <c r="AW344" s="13" t="s">
        <v>42</v>
      </c>
      <c r="AX344" s="13" t="s">
        <v>82</v>
      </c>
      <c r="AY344" s="209" t="s">
        <v>152</v>
      </c>
    </row>
    <row r="345" spans="2:65" s="13" customFormat="1">
      <c r="B345" s="208"/>
      <c r="D345" s="196" t="s">
        <v>163</v>
      </c>
      <c r="E345" s="209" t="s">
        <v>5</v>
      </c>
      <c r="F345" s="210" t="s">
        <v>2586</v>
      </c>
      <c r="H345" s="211">
        <v>9.8829999999999991</v>
      </c>
      <c r="I345" s="212"/>
      <c r="L345" s="208"/>
      <c r="M345" s="213"/>
      <c r="N345" s="214"/>
      <c r="O345" s="214"/>
      <c r="P345" s="214"/>
      <c r="Q345" s="214"/>
      <c r="R345" s="214"/>
      <c r="S345" s="214"/>
      <c r="T345" s="215"/>
      <c r="AT345" s="209" t="s">
        <v>163</v>
      </c>
      <c r="AU345" s="209" t="s">
        <v>89</v>
      </c>
      <c r="AV345" s="13" t="s">
        <v>89</v>
      </c>
      <c r="AW345" s="13" t="s">
        <v>42</v>
      </c>
      <c r="AX345" s="13" t="s">
        <v>82</v>
      </c>
      <c r="AY345" s="209" t="s">
        <v>152</v>
      </c>
    </row>
    <row r="346" spans="2:65" s="13" customFormat="1">
      <c r="B346" s="208"/>
      <c r="D346" s="196" t="s">
        <v>163</v>
      </c>
      <c r="E346" s="209" t="s">
        <v>5</v>
      </c>
      <c r="F346" s="210" t="s">
        <v>2587</v>
      </c>
      <c r="H346" s="211">
        <v>18.329999999999998</v>
      </c>
      <c r="I346" s="212"/>
      <c r="L346" s="208"/>
      <c r="M346" s="213"/>
      <c r="N346" s="214"/>
      <c r="O346" s="214"/>
      <c r="P346" s="214"/>
      <c r="Q346" s="214"/>
      <c r="R346" s="214"/>
      <c r="S346" s="214"/>
      <c r="T346" s="215"/>
      <c r="AT346" s="209" t="s">
        <v>163</v>
      </c>
      <c r="AU346" s="209" t="s">
        <v>89</v>
      </c>
      <c r="AV346" s="13" t="s">
        <v>89</v>
      </c>
      <c r="AW346" s="13" t="s">
        <v>42</v>
      </c>
      <c r="AX346" s="13" t="s">
        <v>82</v>
      </c>
      <c r="AY346" s="209" t="s">
        <v>152</v>
      </c>
    </row>
    <row r="347" spans="2:65" s="13" customFormat="1">
      <c r="B347" s="208"/>
      <c r="D347" s="196" t="s">
        <v>163</v>
      </c>
      <c r="E347" s="209" t="s">
        <v>5</v>
      </c>
      <c r="F347" s="210" t="s">
        <v>2588</v>
      </c>
      <c r="H347" s="211">
        <v>4.4800000000000004</v>
      </c>
      <c r="I347" s="212"/>
      <c r="L347" s="208"/>
      <c r="M347" s="213"/>
      <c r="N347" s="214"/>
      <c r="O347" s="214"/>
      <c r="P347" s="214"/>
      <c r="Q347" s="214"/>
      <c r="R347" s="214"/>
      <c r="S347" s="214"/>
      <c r="T347" s="215"/>
      <c r="AT347" s="209" t="s">
        <v>163</v>
      </c>
      <c r="AU347" s="209" t="s">
        <v>89</v>
      </c>
      <c r="AV347" s="13" t="s">
        <v>89</v>
      </c>
      <c r="AW347" s="13" t="s">
        <v>42</v>
      </c>
      <c r="AX347" s="13" t="s">
        <v>82</v>
      </c>
      <c r="AY347" s="209" t="s">
        <v>152</v>
      </c>
    </row>
    <row r="348" spans="2:65" s="13" customFormat="1">
      <c r="B348" s="208"/>
      <c r="D348" s="196" t="s">
        <v>163</v>
      </c>
      <c r="E348" s="209" t="s">
        <v>5</v>
      </c>
      <c r="F348" s="210" t="s">
        <v>2589</v>
      </c>
      <c r="H348" s="211">
        <v>3.72</v>
      </c>
      <c r="I348" s="212"/>
      <c r="L348" s="208"/>
      <c r="M348" s="213"/>
      <c r="N348" s="214"/>
      <c r="O348" s="214"/>
      <c r="P348" s="214"/>
      <c r="Q348" s="214"/>
      <c r="R348" s="214"/>
      <c r="S348" s="214"/>
      <c r="T348" s="215"/>
      <c r="AT348" s="209" t="s">
        <v>163</v>
      </c>
      <c r="AU348" s="209" t="s">
        <v>89</v>
      </c>
      <c r="AV348" s="13" t="s">
        <v>89</v>
      </c>
      <c r="AW348" s="13" t="s">
        <v>42</v>
      </c>
      <c r="AX348" s="13" t="s">
        <v>82</v>
      </c>
      <c r="AY348" s="209" t="s">
        <v>152</v>
      </c>
    </row>
    <row r="349" spans="2:65" s="13" customFormat="1">
      <c r="B349" s="208"/>
      <c r="D349" s="196" t="s">
        <v>163</v>
      </c>
      <c r="E349" s="209" t="s">
        <v>5</v>
      </c>
      <c r="F349" s="210" t="s">
        <v>2590</v>
      </c>
      <c r="H349" s="211">
        <v>4.5910000000000002</v>
      </c>
      <c r="I349" s="212"/>
      <c r="L349" s="208"/>
      <c r="M349" s="213"/>
      <c r="N349" s="214"/>
      <c r="O349" s="214"/>
      <c r="P349" s="214"/>
      <c r="Q349" s="214"/>
      <c r="R349" s="214"/>
      <c r="S349" s="214"/>
      <c r="T349" s="215"/>
      <c r="AT349" s="209" t="s">
        <v>163</v>
      </c>
      <c r="AU349" s="209" t="s">
        <v>89</v>
      </c>
      <c r="AV349" s="13" t="s">
        <v>89</v>
      </c>
      <c r="AW349" s="13" t="s">
        <v>42</v>
      </c>
      <c r="AX349" s="13" t="s">
        <v>82</v>
      </c>
      <c r="AY349" s="209" t="s">
        <v>152</v>
      </c>
    </row>
    <row r="350" spans="2:65" s="13" customFormat="1">
      <c r="B350" s="208"/>
      <c r="D350" s="196" t="s">
        <v>163</v>
      </c>
      <c r="E350" s="209" t="s">
        <v>5</v>
      </c>
      <c r="F350" s="210" t="s">
        <v>2591</v>
      </c>
      <c r="H350" s="211">
        <v>20.532</v>
      </c>
      <c r="I350" s="212"/>
      <c r="L350" s="208"/>
      <c r="M350" s="213"/>
      <c r="N350" s="214"/>
      <c r="O350" s="214"/>
      <c r="P350" s="214"/>
      <c r="Q350" s="214"/>
      <c r="R350" s="214"/>
      <c r="S350" s="214"/>
      <c r="T350" s="215"/>
      <c r="AT350" s="209" t="s">
        <v>163</v>
      </c>
      <c r="AU350" s="209" t="s">
        <v>89</v>
      </c>
      <c r="AV350" s="13" t="s">
        <v>89</v>
      </c>
      <c r="AW350" s="13" t="s">
        <v>42</v>
      </c>
      <c r="AX350" s="13" t="s">
        <v>82</v>
      </c>
      <c r="AY350" s="209" t="s">
        <v>152</v>
      </c>
    </row>
    <row r="351" spans="2:65" s="13" customFormat="1">
      <c r="B351" s="208"/>
      <c r="D351" s="196" t="s">
        <v>163</v>
      </c>
      <c r="E351" s="209" t="s">
        <v>5</v>
      </c>
      <c r="F351" s="210" t="s">
        <v>2592</v>
      </c>
      <c r="H351" s="211">
        <v>5.61</v>
      </c>
      <c r="I351" s="212"/>
      <c r="L351" s="208"/>
      <c r="M351" s="213"/>
      <c r="N351" s="214"/>
      <c r="O351" s="214"/>
      <c r="P351" s="214"/>
      <c r="Q351" s="214"/>
      <c r="R351" s="214"/>
      <c r="S351" s="214"/>
      <c r="T351" s="215"/>
      <c r="AT351" s="209" t="s">
        <v>163</v>
      </c>
      <c r="AU351" s="209" t="s">
        <v>89</v>
      </c>
      <c r="AV351" s="13" t="s">
        <v>89</v>
      </c>
      <c r="AW351" s="13" t="s">
        <v>42</v>
      </c>
      <c r="AX351" s="13" t="s">
        <v>82</v>
      </c>
      <c r="AY351" s="209" t="s">
        <v>152</v>
      </c>
    </row>
    <row r="352" spans="2:65" s="13" customFormat="1">
      <c r="B352" s="208"/>
      <c r="D352" s="196" t="s">
        <v>163</v>
      </c>
      <c r="E352" s="209" t="s">
        <v>5</v>
      </c>
      <c r="F352" s="210" t="s">
        <v>2593</v>
      </c>
      <c r="H352" s="211">
        <v>0.6</v>
      </c>
      <c r="I352" s="212"/>
      <c r="L352" s="208"/>
      <c r="M352" s="213"/>
      <c r="N352" s="214"/>
      <c r="O352" s="214"/>
      <c r="P352" s="214"/>
      <c r="Q352" s="214"/>
      <c r="R352" s="214"/>
      <c r="S352" s="214"/>
      <c r="T352" s="215"/>
      <c r="AT352" s="209" t="s">
        <v>163</v>
      </c>
      <c r="AU352" s="209" t="s">
        <v>89</v>
      </c>
      <c r="AV352" s="13" t="s">
        <v>89</v>
      </c>
      <c r="AW352" s="13" t="s">
        <v>42</v>
      </c>
      <c r="AX352" s="13" t="s">
        <v>82</v>
      </c>
      <c r="AY352" s="209" t="s">
        <v>152</v>
      </c>
    </row>
    <row r="353" spans="2:65" s="13" customFormat="1">
      <c r="B353" s="208"/>
      <c r="D353" s="196" t="s">
        <v>163</v>
      </c>
      <c r="E353" s="209" t="s">
        <v>5</v>
      </c>
      <c r="F353" s="210" t="s">
        <v>2594</v>
      </c>
      <c r="H353" s="211">
        <v>11.7</v>
      </c>
      <c r="I353" s="212"/>
      <c r="L353" s="208"/>
      <c r="M353" s="213"/>
      <c r="N353" s="214"/>
      <c r="O353" s="214"/>
      <c r="P353" s="214"/>
      <c r="Q353" s="214"/>
      <c r="R353" s="214"/>
      <c r="S353" s="214"/>
      <c r="T353" s="215"/>
      <c r="AT353" s="209" t="s">
        <v>163</v>
      </c>
      <c r="AU353" s="209" t="s">
        <v>89</v>
      </c>
      <c r="AV353" s="13" t="s">
        <v>89</v>
      </c>
      <c r="AW353" s="13" t="s">
        <v>42</v>
      </c>
      <c r="AX353" s="13" t="s">
        <v>82</v>
      </c>
      <c r="AY353" s="209" t="s">
        <v>152</v>
      </c>
    </row>
    <row r="354" spans="2:65" s="15" customFormat="1">
      <c r="B354" s="224"/>
      <c r="D354" s="225" t="s">
        <v>163</v>
      </c>
      <c r="E354" s="226" t="s">
        <v>5</v>
      </c>
      <c r="F354" s="227" t="s">
        <v>170</v>
      </c>
      <c r="H354" s="228">
        <v>143.625</v>
      </c>
      <c r="I354" s="229"/>
      <c r="L354" s="224"/>
      <c r="M354" s="230"/>
      <c r="N354" s="231"/>
      <c r="O354" s="231"/>
      <c r="P354" s="231"/>
      <c r="Q354" s="231"/>
      <c r="R354" s="231"/>
      <c r="S354" s="231"/>
      <c r="T354" s="232"/>
      <c r="AT354" s="233" t="s">
        <v>163</v>
      </c>
      <c r="AU354" s="233" t="s">
        <v>89</v>
      </c>
      <c r="AV354" s="15" t="s">
        <v>159</v>
      </c>
      <c r="AW354" s="15" t="s">
        <v>42</v>
      </c>
      <c r="AX354" s="15" t="s">
        <v>45</v>
      </c>
      <c r="AY354" s="233" t="s">
        <v>152</v>
      </c>
    </row>
    <row r="355" spans="2:65" s="1" customFormat="1" ht="22.5" customHeight="1">
      <c r="B355" s="183"/>
      <c r="C355" s="184" t="s">
        <v>383</v>
      </c>
      <c r="D355" s="184" t="s">
        <v>154</v>
      </c>
      <c r="E355" s="185" t="s">
        <v>2595</v>
      </c>
      <c r="F355" s="186" t="s">
        <v>2596</v>
      </c>
      <c r="G355" s="187" t="s">
        <v>157</v>
      </c>
      <c r="H355" s="188">
        <v>350</v>
      </c>
      <c r="I355" s="189"/>
      <c r="J355" s="190">
        <f>ROUND(I355*H355,2)</f>
        <v>0</v>
      </c>
      <c r="K355" s="186" t="s">
        <v>5</v>
      </c>
      <c r="L355" s="43"/>
      <c r="M355" s="191" t="s">
        <v>5</v>
      </c>
      <c r="N355" s="192" t="s">
        <v>53</v>
      </c>
      <c r="O355" s="44"/>
      <c r="P355" s="193">
        <f>O355*H355</f>
        <v>0</v>
      </c>
      <c r="Q355" s="193">
        <v>2.5</v>
      </c>
      <c r="R355" s="193">
        <f>Q355*H355</f>
        <v>875</v>
      </c>
      <c r="S355" s="193">
        <v>0</v>
      </c>
      <c r="T355" s="194">
        <f>S355*H355</f>
        <v>0</v>
      </c>
      <c r="AR355" s="25" t="s">
        <v>159</v>
      </c>
      <c r="AT355" s="25" t="s">
        <v>154</v>
      </c>
      <c r="AU355" s="25" t="s">
        <v>89</v>
      </c>
      <c r="AY355" s="25" t="s">
        <v>152</v>
      </c>
      <c r="BE355" s="195">
        <f>IF(N355="základní",J355,0)</f>
        <v>0</v>
      </c>
      <c r="BF355" s="195">
        <f>IF(N355="snížená",J355,0)</f>
        <v>0</v>
      </c>
      <c r="BG355" s="195">
        <f>IF(N355="zákl. přenesená",J355,0)</f>
        <v>0</v>
      </c>
      <c r="BH355" s="195">
        <f>IF(N355="sníž. přenesená",J355,0)</f>
        <v>0</v>
      </c>
      <c r="BI355" s="195">
        <f>IF(N355="nulová",J355,0)</f>
        <v>0</v>
      </c>
      <c r="BJ355" s="25" t="s">
        <v>45</v>
      </c>
      <c r="BK355" s="195">
        <f>ROUND(I355*H355,2)</f>
        <v>0</v>
      </c>
      <c r="BL355" s="25" t="s">
        <v>159</v>
      </c>
      <c r="BM355" s="25" t="s">
        <v>2597</v>
      </c>
    </row>
    <row r="356" spans="2:65" s="1" customFormat="1" ht="31.5" customHeight="1">
      <c r="B356" s="183"/>
      <c r="C356" s="184" t="s">
        <v>397</v>
      </c>
      <c r="D356" s="184" t="s">
        <v>154</v>
      </c>
      <c r="E356" s="185" t="s">
        <v>2598</v>
      </c>
      <c r="F356" s="186" t="s">
        <v>2599</v>
      </c>
      <c r="G356" s="187" t="s">
        <v>157</v>
      </c>
      <c r="H356" s="188">
        <v>17.222999999999999</v>
      </c>
      <c r="I356" s="189"/>
      <c r="J356" s="190">
        <f>ROUND(I356*H356,2)</f>
        <v>0</v>
      </c>
      <c r="K356" s="186" t="s">
        <v>158</v>
      </c>
      <c r="L356" s="43"/>
      <c r="M356" s="191" t="s">
        <v>5</v>
      </c>
      <c r="N356" s="192" t="s">
        <v>53</v>
      </c>
      <c r="O356" s="44"/>
      <c r="P356" s="193">
        <f>O356*H356</f>
        <v>0</v>
      </c>
      <c r="Q356" s="193">
        <v>2.45329</v>
      </c>
      <c r="R356" s="193">
        <f>Q356*H356</f>
        <v>42.253013669999994</v>
      </c>
      <c r="S356" s="193">
        <v>0</v>
      </c>
      <c r="T356" s="194">
        <f>S356*H356</f>
        <v>0</v>
      </c>
      <c r="AR356" s="25" t="s">
        <v>159</v>
      </c>
      <c r="AT356" s="25" t="s">
        <v>154</v>
      </c>
      <c r="AU356" s="25" t="s">
        <v>89</v>
      </c>
      <c r="AY356" s="25" t="s">
        <v>152</v>
      </c>
      <c r="BE356" s="195">
        <f>IF(N356="základní",J356,0)</f>
        <v>0</v>
      </c>
      <c r="BF356" s="195">
        <f>IF(N356="snížená",J356,0)</f>
        <v>0</v>
      </c>
      <c r="BG356" s="195">
        <f>IF(N356="zákl. přenesená",J356,0)</f>
        <v>0</v>
      </c>
      <c r="BH356" s="195">
        <f>IF(N356="sníž. přenesená",J356,0)</f>
        <v>0</v>
      </c>
      <c r="BI356" s="195">
        <f>IF(N356="nulová",J356,0)</f>
        <v>0</v>
      </c>
      <c r="BJ356" s="25" t="s">
        <v>45</v>
      </c>
      <c r="BK356" s="195">
        <f>ROUND(I356*H356,2)</f>
        <v>0</v>
      </c>
      <c r="BL356" s="25" t="s">
        <v>159</v>
      </c>
      <c r="BM356" s="25" t="s">
        <v>2600</v>
      </c>
    </row>
    <row r="357" spans="2:65" s="1" customFormat="1" ht="108">
      <c r="B357" s="43"/>
      <c r="D357" s="196" t="s">
        <v>161</v>
      </c>
      <c r="F357" s="197" t="s">
        <v>227</v>
      </c>
      <c r="I357" s="198"/>
      <c r="L357" s="43"/>
      <c r="M357" s="199"/>
      <c r="N357" s="44"/>
      <c r="O357" s="44"/>
      <c r="P357" s="44"/>
      <c r="Q357" s="44"/>
      <c r="R357" s="44"/>
      <c r="S357" s="44"/>
      <c r="T357" s="72"/>
      <c r="AT357" s="25" t="s">
        <v>161</v>
      </c>
      <c r="AU357" s="25" t="s">
        <v>89</v>
      </c>
    </row>
    <row r="358" spans="2:65" s="12" customFormat="1">
      <c r="B358" s="200"/>
      <c r="D358" s="196" t="s">
        <v>163</v>
      </c>
      <c r="E358" s="201" t="s">
        <v>5</v>
      </c>
      <c r="F358" s="202" t="s">
        <v>461</v>
      </c>
      <c r="H358" s="203" t="s">
        <v>5</v>
      </c>
      <c r="I358" s="204"/>
      <c r="L358" s="200"/>
      <c r="M358" s="205"/>
      <c r="N358" s="206"/>
      <c r="O358" s="206"/>
      <c r="P358" s="206"/>
      <c r="Q358" s="206"/>
      <c r="R358" s="206"/>
      <c r="S358" s="206"/>
      <c r="T358" s="207"/>
      <c r="AT358" s="203" t="s">
        <v>163</v>
      </c>
      <c r="AU358" s="203" t="s">
        <v>89</v>
      </c>
      <c r="AV358" s="12" t="s">
        <v>45</v>
      </c>
      <c r="AW358" s="12" t="s">
        <v>42</v>
      </c>
      <c r="AX358" s="12" t="s">
        <v>82</v>
      </c>
      <c r="AY358" s="203" t="s">
        <v>152</v>
      </c>
    </row>
    <row r="359" spans="2:65" s="12" customFormat="1">
      <c r="B359" s="200"/>
      <c r="D359" s="196" t="s">
        <v>163</v>
      </c>
      <c r="E359" s="201" t="s">
        <v>5</v>
      </c>
      <c r="F359" s="202" t="s">
        <v>2601</v>
      </c>
      <c r="H359" s="203" t="s">
        <v>5</v>
      </c>
      <c r="I359" s="204"/>
      <c r="L359" s="200"/>
      <c r="M359" s="205"/>
      <c r="N359" s="206"/>
      <c r="O359" s="206"/>
      <c r="P359" s="206"/>
      <c r="Q359" s="206"/>
      <c r="R359" s="206"/>
      <c r="S359" s="206"/>
      <c r="T359" s="207"/>
      <c r="AT359" s="203" t="s">
        <v>163</v>
      </c>
      <c r="AU359" s="203" t="s">
        <v>89</v>
      </c>
      <c r="AV359" s="12" t="s">
        <v>45</v>
      </c>
      <c r="AW359" s="12" t="s">
        <v>42</v>
      </c>
      <c r="AX359" s="12" t="s">
        <v>82</v>
      </c>
      <c r="AY359" s="203" t="s">
        <v>152</v>
      </c>
    </row>
    <row r="360" spans="2:65" s="13" customFormat="1">
      <c r="B360" s="208"/>
      <c r="D360" s="196" t="s">
        <v>163</v>
      </c>
      <c r="E360" s="209" t="s">
        <v>5</v>
      </c>
      <c r="F360" s="210" t="s">
        <v>2602</v>
      </c>
      <c r="H360" s="211">
        <v>16.721</v>
      </c>
      <c r="I360" s="212"/>
      <c r="L360" s="208"/>
      <c r="M360" s="213"/>
      <c r="N360" s="214"/>
      <c r="O360" s="214"/>
      <c r="P360" s="214"/>
      <c r="Q360" s="214"/>
      <c r="R360" s="214"/>
      <c r="S360" s="214"/>
      <c r="T360" s="215"/>
      <c r="AT360" s="209" t="s">
        <v>163</v>
      </c>
      <c r="AU360" s="209" t="s">
        <v>89</v>
      </c>
      <c r="AV360" s="13" t="s">
        <v>89</v>
      </c>
      <c r="AW360" s="13" t="s">
        <v>42</v>
      </c>
      <c r="AX360" s="13" t="s">
        <v>82</v>
      </c>
      <c r="AY360" s="209" t="s">
        <v>152</v>
      </c>
    </row>
    <row r="361" spans="2:65" s="13" customFormat="1">
      <c r="B361" s="208"/>
      <c r="D361" s="196" t="s">
        <v>163</v>
      </c>
      <c r="E361" s="209" t="s">
        <v>5</v>
      </c>
      <c r="F361" s="210" t="s">
        <v>2603</v>
      </c>
      <c r="H361" s="211">
        <v>0.502</v>
      </c>
      <c r="I361" s="212"/>
      <c r="L361" s="208"/>
      <c r="M361" s="213"/>
      <c r="N361" s="214"/>
      <c r="O361" s="214"/>
      <c r="P361" s="214"/>
      <c r="Q361" s="214"/>
      <c r="R361" s="214"/>
      <c r="S361" s="214"/>
      <c r="T361" s="215"/>
      <c r="AT361" s="209" t="s">
        <v>163</v>
      </c>
      <c r="AU361" s="209" t="s">
        <v>89</v>
      </c>
      <c r="AV361" s="13" t="s">
        <v>89</v>
      </c>
      <c r="AW361" s="13" t="s">
        <v>42</v>
      </c>
      <c r="AX361" s="13" t="s">
        <v>82</v>
      </c>
      <c r="AY361" s="209" t="s">
        <v>152</v>
      </c>
    </row>
    <row r="362" spans="2:65" s="15" customFormat="1">
      <c r="B362" s="224"/>
      <c r="D362" s="225" t="s">
        <v>163</v>
      </c>
      <c r="E362" s="226" t="s">
        <v>5</v>
      </c>
      <c r="F362" s="227" t="s">
        <v>170</v>
      </c>
      <c r="H362" s="228">
        <v>17.222999999999999</v>
      </c>
      <c r="I362" s="229"/>
      <c r="L362" s="224"/>
      <c r="M362" s="230"/>
      <c r="N362" s="231"/>
      <c r="O362" s="231"/>
      <c r="P362" s="231"/>
      <c r="Q362" s="231"/>
      <c r="R362" s="231"/>
      <c r="S362" s="231"/>
      <c r="T362" s="232"/>
      <c r="AT362" s="233" t="s">
        <v>163</v>
      </c>
      <c r="AU362" s="233" t="s">
        <v>89</v>
      </c>
      <c r="AV362" s="15" t="s">
        <v>159</v>
      </c>
      <c r="AW362" s="15" t="s">
        <v>42</v>
      </c>
      <c r="AX362" s="15" t="s">
        <v>45</v>
      </c>
      <c r="AY362" s="233" t="s">
        <v>152</v>
      </c>
    </row>
    <row r="363" spans="2:65" s="1" customFormat="1" ht="22.5" customHeight="1">
      <c r="B363" s="183"/>
      <c r="C363" s="184" t="s">
        <v>402</v>
      </c>
      <c r="D363" s="184" t="s">
        <v>154</v>
      </c>
      <c r="E363" s="185" t="s">
        <v>2604</v>
      </c>
      <c r="F363" s="186" t="s">
        <v>2605</v>
      </c>
      <c r="G363" s="187" t="s">
        <v>193</v>
      </c>
      <c r="H363" s="188">
        <v>1.55</v>
      </c>
      <c r="I363" s="189"/>
      <c r="J363" s="190">
        <f>ROUND(I363*H363,2)</f>
        <v>0</v>
      </c>
      <c r="K363" s="186" t="s">
        <v>158</v>
      </c>
      <c r="L363" s="43"/>
      <c r="M363" s="191" t="s">
        <v>5</v>
      </c>
      <c r="N363" s="192" t="s">
        <v>53</v>
      </c>
      <c r="O363" s="44"/>
      <c r="P363" s="193">
        <f>O363*H363</f>
        <v>0</v>
      </c>
      <c r="Q363" s="193">
        <v>1.0601700000000001</v>
      </c>
      <c r="R363" s="193">
        <f>Q363*H363</f>
        <v>1.6432635000000002</v>
      </c>
      <c r="S363" s="193">
        <v>0</v>
      </c>
      <c r="T363" s="194">
        <f>S363*H363</f>
        <v>0</v>
      </c>
      <c r="AR363" s="25" t="s">
        <v>159</v>
      </c>
      <c r="AT363" s="25" t="s">
        <v>154</v>
      </c>
      <c r="AU363" s="25" t="s">
        <v>89</v>
      </c>
      <c r="AY363" s="25" t="s">
        <v>152</v>
      </c>
      <c r="BE363" s="195">
        <f>IF(N363="základní",J363,0)</f>
        <v>0</v>
      </c>
      <c r="BF363" s="195">
        <f>IF(N363="snížená",J363,0)</f>
        <v>0</v>
      </c>
      <c r="BG363" s="195">
        <f>IF(N363="zákl. přenesená",J363,0)</f>
        <v>0</v>
      </c>
      <c r="BH363" s="195">
        <f>IF(N363="sníž. přenesená",J363,0)</f>
        <v>0</v>
      </c>
      <c r="BI363" s="195">
        <f>IF(N363="nulová",J363,0)</f>
        <v>0</v>
      </c>
      <c r="BJ363" s="25" t="s">
        <v>45</v>
      </c>
      <c r="BK363" s="195">
        <f>ROUND(I363*H363,2)</f>
        <v>0</v>
      </c>
      <c r="BL363" s="25" t="s">
        <v>159</v>
      </c>
      <c r="BM363" s="25" t="s">
        <v>2606</v>
      </c>
    </row>
    <row r="364" spans="2:65" s="1" customFormat="1" ht="40.5">
      <c r="B364" s="43"/>
      <c r="D364" s="196" t="s">
        <v>161</v>
      </c>
      <c r="F364" s="197" t="s">
        <v>235</v>
      </c>
      <c r="I364" s="198"/>
      <c r="L364" s="43"/>
      <c r="M364" s="199"/>
      <c r="N364" s="44"/>
      <c r="O364" s="44"/>
      <c r="P364" s="44"/>
      <c r="Q364" s="44"/>
      <c r="R364" s="44"/>
      <c r="S364" s="44"/>
      <c r="T364" s="72"/>
      <c r="AT364" s="25" t="s">
        <v>161</v>
      </c>
      <c r="AU364" s="25" t="s">
        <v>89</v>
      </c>
    </row>
    <row r="365" spans="2:65" s="12" customFormat="1">
      <c r="B365" s="200"/>
      <c r="D365" s="196" t="s">
        <v>163</v>
      </c>
      <c r="E365" s="201" t="s">
        <v>5</v>
      </c>
      <c r="F365" s="202" t="s">
        <v>461</v>
      </c>
      <c r="H365" s="203" t="s">
        <v>5</v>
      </c>
      <c r="I365" s="204"/>
      <c r="L365" s="200"/>
      <c r="M365" s="205"/>
      <c r="N365" s="206"/>
      <c r="O365" s="206"/>
      <c r="P365" s="206"/>
      <c r="Q365" s="206"/>
      <c r="R365" s="206"/>
      <c r="S365" s="206"/>
      <c r="T365" s="207"/>
      <c r="AT365" s="203" t="s">
        <v>163</v>
      </c>
      <c r="AU365" s="203" t="s">
        <v>89</v>
      </c>
      <c r="AV365" s="12" t="s">
        <v>45</v>
      </c>
      <c r="AW365" s="12" t="s">
        <v>42</v>
      </c>
      <c r="AX365" s="12" t="s">
        <v>82</v>
      </c>
      <c r="AY365" s="203" t="s">
        <v>152</v>
      </c>
    </row>
    <row r="366" spans="2:65" s="12" customFormat="1">
      <c r="B366" s="200"/>
      <c r="D366" s="196" t="s">
        <v>163</v>
      </c>
      <c r="E366" s="201" t="s">
        <v>5</v>
      </c>
      <c r="F366" s="202" t="s">
        <v>2607</v>
      </c>
      <c r="H366" s="203" t="s">
        <v>5</v>
      </c>
      <c r="I366" s="204"/>
      <c r="L366" s="200"/>
      <c r="M366" s="205"/>
      <c r="N366" s="206"/>
      <c r="O366" s="206"/>
      <c r="P366" s="206"/>
      <c r="Q366" s="206"/>
      <c r="R366" s="206"/>
      <c r="S366" s="206"/>
      <c r="T366" s="207"/>
      <c r="AT366" s="203" t="s">
        <v>163</v>
      </c>
      <c r="AU366" s="203" t="s">
        <v>89</v>
      </c>
      <c r="AV366" s="12" t="s">
        <v>45</v>
      </c>
      <c r="AW366" s="12" t="s">
        <v>42</v>
      </c>
      <c r="AX366" s="12" t="s">
        <v>82</v>
      </c>
      <c r="AY366" s="203" t="s">
        <v>152</v>
      </c>
    </row>
    <row r="367" spans="2:65" s="13" customFormat="1">
      <c r="B367" s="208"/>
      <c r="D367" s="196" t="s">
        <v>163</v>
      </c>
      <c r="E367" s="209" t="s">
        <v>5</v>
      </c>
      <c r="F367" s="210" t="s">
        <v>2608</v>
      </c>
      <c r="H367" s="211">
        <v>1.55</v>
      </c>
      <c r="I367" s="212"/>
      <c r="L367" s="208"/>
      <c r="M367" s="213"/>
      <c r="N367" s="214"/>
      <c r="O367" s="214"/>
      <c r="P367" s="214"/>
      <c r="Q367" s="214"/>
      <c r="R367" s="214"/>
      <c r="S367" s="214"/>
      <c r="T367" s="215"/>
      <c r="AT367" s="209" t="s">
        <v>163</v>
      </c>
      <c r="AU367" s="209" t="s">
        <v>89</v>
      </c>
      <c r="AV367" s="13" t="s">
        <v>89</v>
      </c>
      <c r="AW367" s="13" t="s">
        <v>42</v>
      </c>
      <c r="AX367" s="13" t="s">
        <v>82</v>
      </c>
      <c r="AY367" s="209" t="s">
        <v>152</v>
      </c>
    </row>
    <row r="368" spans="2:65" s="15" customFormat="1">
      <c r="B368" s="224"/>
      <c r="D368" s="225" t="s">
        <v>163</v>
      </c>
      <c r="E368" s="226" t="s">
        <v>5</v>
      </c>
      <c r="F368" s="227" t="s">
        <v>170</v>
      </c>
      <c r="H368" s="228">
        <v>1.55</v>
      </c>
      <c r="I368" s="229"/>
      <c r="L368" s="224"/>
      <c r="M368" s="230"/>
      <c r="N368" s="231"/>
      <c r="O368" s="231"/>
      <c r="P368" s="231"/>
      <c r="Q368" s="231"/>
      <c r="R368" s="231"/>
      <c r="S368" s="231"/>
      <c r="T368" s="232"/>
      <c r="AT368" s="233" t="s">
        <v>163</v>
      </c>
      <c r="AU368" s="233" t="s">
        <v>89</v>
      </c>
      <c r="AV368" s="15" t="s">
        <v>159</v>
      </c>
      <c r="AW368" s="15" t="s">
        <v>42</v>
      </c>
      <c r="AX368" s="15" t="s">
        <v>45</v>
      </c>
      <c r="AY368" s="233" t="s">
        <v>152</v>
      </c>
    </row>
    <row r="369" spans="2:65" s="1" customFormat="1" ht="31.5" customHeight="1">
      <c r="B369" s="183"/>
      <c r="C369" s="184" t="s">
        <v>410</v>
      </c>
      <c r="D369" s="184" t="s">
        <v>154</v>
      </c>
      <c r="E369" s="185" t="s">
        <v>2609</v>
      </c>
      <c r="F369" s="186" t="s">
        <v>2610</v>
      </c>
      <c r="G369" s="187" t="s">
        <v>247</v>
      </c>
      <c r="H369" s="188">
        <v>480.26799999999997</v>
      </c>
      <c r="I369" s="189"/>
      <c r="J369" s="190">
        <f>ROUND(I369*H369,2)</f>
        <v>0</v>
      </c>
      <c r="K369" s="186" t="s">
        <v>158</v>
      </c>
      <c r="L369" s="43"/>
      <c r="M369" s="191" t="s">
        <v>5</v>
      </c>
      <c r="N369" s="192" t="s">
        <v>53</v>
      </c>
      <c r="O369" s="44"/>
      <c r="P369" s="193">
        <f>O369*H369</f>
        <v>0</v>
      </c>
      <c r="Q369" s="193">
        <v>1.13666</v>
      </c>
      <c r="R369" s="193">
        <f>Q369*H369</f>
        <v>545.90142487999992</v>
      </c>
      <c r="S369" s="193">
        <v>0</v>
      </c>
      <c r="T369" s="194">
        <f>S369*H369</f>
        <v>0</v>
      </c>
      <c r="AR369" s="25" t="s">
        <v>159</v>
      </c>
      <c r="AT369" s="25" t="s">
        <v>154</v>
      </c>
      <c r="AU369" s="25" t="s">
        <v>89</v>
      </c>
      <c r="AY369" s="25" t="s">
        <v>152</v>
      </c>
      <c r="BE369" s="195">
        <f>IF(N369="základní",J369,0)</f>
        <v>0</v>
      </c>
      <c r="BF369" s="195">
        <f>IF(N369="snížená",J369,0)</f>
        <v>0</v>
      </c>
      <c r="BG369" s="195">
        <f>IF(N369="zákl. přenesená",J369,0)</f>
        <v>0</v>
      </c>
      <c r="BH369" s="195">
        <f>IF(N369="sníž. přenesená",J369,0)</f>
        <v>0</v>
      </c>
      <c r="BI369" s="195">
        <f>IF(N369="nulová",J369,0)</f>
        <v>0</v>
      </c>
      <c r="BJ369" s="25" t="s">
        <v>45</v>
      </c>
      <c r="BK369" s="195">
        <f>ROUND(I369*H369,2)</f>
        <v>0</v>
      </c>
      <c r="BL369" s="25" t="s">
        <v>159</v>
      </c>
      <c r="BM369" s="25" t="s">
        <v>2611</v>
      </c>
    </row>
    <row r="370" spans="2:65" s="1" customFormat="1" ht="54">
      <c r="B370" s="43"/>
      <c r="D370" s="196" t="s">
        <v>161</v>
      </c>
      <c r="F370" s="197" t="s">
        <v>2612</v>
      </c>
      <c r="I370" s="198"/>
      <c r="L370" s="43"/>
      <c r="M370" s="199"/>
      <c r="N370" s="44"/>
      <c r="O370" s="44"/>
      <c r="P370" s="44"/>
      <c r="Q370" s="44"/>
      <c r="R370" s="44"/>
      <c r="S370" s="44"/>
      <c r="T370" s="72"/>
      <c r="AT370" s="25" t="s">
        <v>161</v>
      </c>
      <c r="AU370" s="25" t="s">
        <v>89</v>
      </c>
    </row>
    <row r="371" spans="2:65" s="12" customFormat="1">
      <c r="B371" s="200"/>
      <c r="D371" s="196" t="s">
        <v>163</v>
      </c>
      <c r="E371" s="201" t="s">
        <v>5</v>
      </c>
      <c r="F371" s="202" t="s">
        <v>2613</v>
      </c>
      <c r="H371" s="203" t="s">
        <v>5</v>
      </c>
      <c r="I371" s="204"/>
      <c r="L371" s="200"/>
      <c r="M371" s="205"/>
      <c r="N371" s="206"/>
      <c r="O371" s="206"/>
      <c r="P371" s="206"/>
      <c r="Q371" s="206"/>
      <c r="R371" s="206"/>
      <c r="S371" s="206"/>
      <c r="T371" s="207"/>
      <c r="AT371" s="203" t="s">
        <v>163</v>
      </c>
      <c r="AU371" s="203" t="s">
        <v>89</v>
      </c>
      <c r="AV371" s="12" t="s">
        <v>45</v>
      </c>
      <c r="AW371" s="12" t="s">
        <v>42</v>
      </c>
      <c r="AX371" s="12" t="s">
        <v>82</v>
      </c>
      <c r="AY371" s="203" t="s">
        <v>152</v>
      </c>
    </row>
    <row r="372" spans="2:65" s="13" customFormat="1">
      <c r="B372" s="208"/>
      <c r="D372" s="196" t="s">
        <v>163</v>
      </c>
      <c r="E372" s="209" t="s">
        <v>5</v>
      </c>
      <c r="F372" s="210" t="s">
        <v>2614</v>
      </c>
      <c r="H372" s="211">
        <v>480.26799999999997</v>
      </c>
      <c r="I372" s="212"/>
      <c r="L372" s="208"/>
      <c r="M372" s="213"/>
      <c r="N372" s="214"/>
      <c r="O372" s="214"/>
      <c r="P372" s="214"/>
      <c r="Q372" s="214"/>
      <c r="R372" s="214"/>
      <c r="S372" s="214"/>
      <c r="T372" s="215"/>
      <c r="AT372" s="209" t="s">
        <v>163</v>
      </c>
      <c r="AU372" s="209" t="s">
        <v>89</v>
      </c>
      <c r="AV372" s="13" t="s">
        <v>89</v>
      </c>
      <c r="AW372" s="13" t="s">
        <v>42</v>
      </c>
      <c r="AX372" s="13" t="s">
        <v>82</v>
      </c>
      <c r="AY372" s="209" t="s">
        <v>152</v>
      </c>
    </row>
    <row r="373" spans="2:65" s="15" customFormat="1">
      <c r="B373" s="224"/>
      <c r="D373" s="225" t="s">
        <v>163</v>
      </c>
      <c r="E373" s="226" t="s">
        <v>5</v>
      </c>
      <c r="F373" s="227" t="s">
        <v>170</v>
      </c>
      <c r="H373" s="228">
        <v>480.26799999999997</v>
      </c>
      <c r="I373" s="229"/>
      <c r="L373" s="224"/>
      <c r="M373" s="230"/>
      <c r="N373" s="231"/>
      <c r="O373" s="231"/>
      <c r="P373" s="231"/>
      <c r="Q373" s="231"/>
      <c r="R373" s="231"/>
      <c r="S373" s="231"/>
      <c r="T373" s="232"/>
      <c r="AT373" s="233" t="s">
        <v>163</v>
      </c>
      <c r="AU373" s="233" t="s">
        <v>89</v>
      </c>
      <c r="AV373" s="15" t="s">
        <v>159</v>
      </c>
      <c r="AW373" s="15" t="s">
        <v>42</v>
      </c>
      <c r="AX373" s="15" t="s">
        <v>45</v>
      </c>
      <c r="AY373" s="233" t="s">
        <v>152</v>
      </c>
    </row>
    <row r="374" spans="2:65" s="1" customFormat="1" ht="22.5" customHeight="1">
      <c r="B374" s="183"/>
      <c r="C374" s="237" t="s">
        <v>415</v>
      </c>
      <c r="D374" s="237" t="s">
        <v>266</v>
      </c>
      <c r="E374" s="238" t="s">
        <v>2615</v>
      </c>
      <c r="F374" s="239" t="s">
        <v>2616</v>
      </c>
      <c r="G374" s="240" t="s">
        <v>157</v>
      </c>
      <c r="H374" s="241">
        <v>-153.29599999999999</v>
      </c>
      <c r="I374" s="242"/>
      <c r="J374" s="243">
        <f>ROUND(I374*H374,2)</f>
        <v>0</v>
      </c>
      <c r="K374" s="239" t="s">
        <v>158</v>
      </c>
      <c r="L374" s="244"/>
      <c r="M374" s="245" t="s">
        <v>5</v>
      </c>
      <c r="N374" s="246" t="s">
        <v>53</v>
      </c>
      <c r="O374" s="44"/>
      <c r="P374" s="193">
        <f>O374*H374</f>
        <v>0</v>
      </c>
      <c r="Q374" s="193">
        <v>2.234</v>
      </c>
      <c r="R374" s="193">
        <f>Q374*H374</f>
        <v>-342.46326399999998</v>
      </c>
      <c r="S374" s="193">
        <v>0</v>
      </c>
      <c r="T374" s="194">
        <f>S374*H374</f>
        <v>0</v>
      </c>
      <c r="AR374" s="25" t="s">
        <v>206</v>
      </c>
      <c r="AT374" s="25" t="s">
        <v>266</v>
      </c>
      <c r="AU374" s="25" t="s">
        <v>89</v>
      </c>
      <c r="AY374" s="25" t="s">
        <v>152</v>
      </c>
      <c r="BE374" s="195">
        <f>IF(N374="základní",J374,0)</f>
        <v>0</v>
      </c>
      <c r="BF374" s="195">
        <f>IF(N374="snížená",J374,0)</f>
        <v>0</v>
      </c>
      <c r="BG374" s="195">
        <f>IF(N374="zákl. přenesená",J374,0)</f>
        <v>0</v>
      </c>
      <c r="BH374" s="195">
        <f>IF(N374="sníž. přenesená",J374,0)</f>
        <v>0</v>
      </c>
      <c r="BI374" s="195">
        <f>IF(N374="nulová",J374,0)</f>
        <v>0</v>
      </c>
      <c r="BJ374" s="25" t="s">
        <v>45</v>
      </c>
      <c r="BK374" s="195">
        <f>ROUND(I374*H374,2)</f>
        <v>0</v>
      </c>
      <c r="BL374" s="25" t="s">
        <v>159</v>
      </c>
      <c r="BM374" s="25" t="s">
        <v>2617</v>
      </c>
    </row>
    <row r="375" spans="2:65" s="12" customFormat="1">
      <c r="B375" s="200"/>
      <c r="D375" s="196" t="s">
        <v>163</v>
      </c>
      <c r="E375" s="201" t="s">
        <v>5</v>
      </c>
      <c r="F375" s="202" t="s">
        <v>2618</v>
      </c>
      <c r="H375" s="203" t="s">
        <v>5</v>
      </c>
      <c r="I375" s="204"/>
      <c r="L375" s="200"/>
      <c r="M375" s="205"/>
      <c r="N375" s="206"/>
      <c r="O375" s="206"/>
      <c r="P375" s="206"/>
      <c r="Q375" s="206"/>
      <c r="R375" s="206"/>
      <c r="S375" s="206"/>
      <c r="T375" s="207"/>
      <c r="AT375" s="203" t="s">
        <v>163</v>
      </c>
      <c r="AU375" s="203" t="s">
        <v>89</v>
      </c>
      <c r="AV375" s="12" t="s">
        <v>45</v>
      </c>
      <c r="AW375" s="12" t="s">
        <v>42</v>
      </c>
      <c r="AX375" s="12" t="s">
        <v>82</v>
      </c>
      <c r="AY375" s="203" t="s">
        <v>152</v>
      </c>
    </row>
    <row r="376" spans="2:65" s="13" customFormat="1">
      <c r="B376" s="208"/>
      <c r="D376" s="196" t="s">
        <v>163</v>
      </c>
      <c r="E376" s="209" t="s">
        <v>5</v>
      </c>
      <c r="F376" s="210" t="s">
        <v>2619</v>
      </c>
      <c r="H376" s="211">
        <v>-153.29599999999999</v>
      </c>
      <c r="I376" s="212"/>
      <c r="L376" s="208"/>
      <c r="M376" s="213"/>
      <c r="N376" s="214"/>
      <c r="O376" s="214"/>
      <c r="P376" s="214"/>
      <c r="Q376" s="214"/>
      <c r="R376" s="214"/>
      <c r="S376" s="214"/>
      <c r="T376" s="215"/>
      <c r="AT376" s="209" t="s">
        <v>163</v>
      </c>
      <c r="AU376" s="209" t="s">
        <v>89</v>
      </c>
      <c r="AV376" s="13" t="s">
        <v>89</v>
      </c>
      <c r="AW376" s="13" t="s">
        <v>42</v>
      </c>
      <c r="AX376" s="13" t="s">
        <v>82</v>
      </c>
      <c r="AY376" s="209" t="s">
        <v>152</v>
      </c>
    </row>
    <row r="377" spans="2:65" s="15" customFormat="1">
      <c r="B377" s="224"/>
      <c r="D377" s="225" t="s">
        <v>163</v>
      </c>
      <c r="E377" s="226" t="s">
        <v>5</v>
      </c>
      <c r="F377" s="227" t="s">
        <v>170</v>
      </c>
      <c r="H377" s="228">
        <v>-153.29599999999999</v>
      </c>
      <c r="I377" s="229"/>
      <c r="L377" s="224"/>
      <c r="M377" s="230"/>
      <c r="N377" s="231"/>
      <c r="O377" s="231"/>
      <c r="P377" s="231"/>
      <c r="Q377" s="231"/>
      <c r="R377" s="231"/>
      <c r="S377" s="231"/>
      <c r="T377" s="232"/>
      <c r="AT377" s="233" t="s">
        <v>163</v>
      </c>
      <c r="AU377" s="233" t="s">
        <v>89</v>
      </c>
      <c r="AV377" s="15" t="s">
        <v>159</v>
      </c>
      <c r="AW377" s="15" t="s">
        <v>42</v>
      </c>
      <c r="AX377" s="15" t="s">
        <v>45</v>
      </c>
      <c r="AY377" s="233" t="s">
        <v>152</v>
      </c>
    </row>
    <row r="378" spans="2:65" s="1" customFormat="1" ht="31.5" customHeight="1">
      <c r="B378" s="183"/>
      <c r="C378" s="184" t="s">
        <v>424</v>
      </c>
      <c r="D378" s="184" t="s">
        <v>154</v>
      </c>
      <c r="E378" s="185" t="s">
        <v>2620</v>
      </c>
      <c r="F378" s="186" t="s">
        <v>2621</v>
      </c>
      <c r="G378" s="187" t="s">
        <v>157</v>
      </c>
      <c r="H378" s="188">
        <v>16.13</v>
      </c>
      <c r="I378" s="189"/>
      <c r="J378" s="190">
        <f>ROUND(I378*H378,2)</f>
        <v>0</v>
      </c>
      <c r="K378" s="186" t="s">
        <v>158</v>
      </c>
      <c r="L378" s="43"/>
      <c r="M378" s="191" t="s">
        <v>5</v>
      </c>
      <c r="N378" s="192" t="s">
        <v>53</v>
      </c>
      <c r="O378" s="44"/>
      <c r="P378" s="193">
        <f>O378*H378</f>
        <v>0</v>
      </c>
      <c r="Q378" s="193">
        <v>2.45329</v>
      </c>
      <c r="R378" s="193">
        <f>Q378*H378</f>
        <v>39.571567699999996</v>
      </c>
      <c r="S378" s="193">
        <v>0</v>
      </c>
      <c r="T378" s="194">
        <f>S378*H378</f>
        <v>0</v>
      </c>
      <c r="AR378" s="25" t="s">
        <v>159</v>
      </c>
      <c r="AT378" s="25" t="s">
        <v>154</v>
      </c>
      <c r="AU378" s="25" t="s">
        <v>89</v>
      </c>
      <c r="AY378" s="25" t="s">
        <v>152</v>
      </c>
      <c r="BE378" s="195">
        <f>IF(N378="základní",J378,0)</f>
        <v>0</v>
      </c>
      <c r="BF378" s="195">
        <f>IF(N378="snížená",J378,0)</f>
        <v>0</v>
      </c>
      <c r="BG378" s="195">
        <f>IF(N378="zákl. přenesená",J378,0)</f>
        <v>0</v>
      </c>
      <c r="BH378" s="195">
        <f>IF(N378="sníž. přenesená",J378,0)</f>
        <v>0</v>
      </c>
      <c r="BI378" s="195">
        <f>IF(N378="nulová",J378,0)</f>
        <v>0</v>
      </c>
      <c r="BJ378" s="25" t="s">
        <v>45</v>
      </c>
      <c r="BK378" s="195">
        <f>ROUND(I378*H378,2)</f>
        <v>0</v>
      </c>
      <c r="BL378" s="25" t="s">
        <v>159</v>
      </c>
      <c r="BM378" s="25" t="s">
        <v>2622</v>
      </c>
    </row>
    <row r="379" spans="2:65" s="12" customFormat="1">
      <c r="B379" s="200"/>
      <c r="D379" s="196" t="s">
        <v>163</v>
      </c>
      <c r="E379" s="201" t="s">
        <v>5</v>
      </c>
      <c r="F379" s="202" t="s">
        <v>2414</v>
      </c>
      <c r="H379" s="203" t="s">
        <v>5</v>
      </c>
      <c r="I379" s="204"/>
      <c r="L379" s="200"/>
      <c r="M379" s="205"/>
      <c r="N379" s="206"/>
      <c r="O379" s="206"/>
      <c r="P379" s="206"/>
      <c r="Q379" s="206"/>
      <c r="R379" s="206"/>
      <c r="S379" s="206"/>
      <c r="T379" s="207"/>
      <c r="AT379" s="203" t="s">
        <v>163</v>
      </c>
      <c r="AU379" s="203" t="s">
        <v>89</v>
      </c>
      <c r="AV379" s="12" t="s">
        <v>45</v>
      </c>
      <c r="AW379" s="12" t="s">
        <v>42</v>
      </c>
      <c r="AX379" s="12" t="s">
        <v>82</v>
      </c>
      <c r="AY379" s="203" t="s">
        <v>152</v>
      </c>
    </row>
    <row r="380" spans="2:65" s="12" customFormat="1">
      <c r="B380" s="200"/>
      <c r="D380" s="196" t="s">
        <v>163</v>
      </c>
      <c r="E380" s="201" t="s">
        <v>5</v>
      </c>
      <c r="F380" s="202" t="s">
        <v>2623</v>
      </c>
      <c r="H380" s="203" t="s">
        <v>5</v>
      </c>
      <c r="I380" s="204"/>
      <c r="L380" s="200"/>
      <c r="M380" s="205"/>
      <c r="N380" s="206"/>
      <c r="O380" s="206"/>
      <c r="P380" s="206"/>
      <c r="Q380" s="206"/>
      <c r="R380" s="206"/>
      <c r="S380" s="206"/>
      <c r="T380" s="207"/>
      <c r="AT380" s="203" t="s">
        <v>163</v>
      </c>
      <c r="AU380" s="203" t="s">
        <v>89</v>
      </c>
      <c r="AV380" s="12" t="s">
        <v>45</v>
      </c>
      <c r="AW380" s="12" t="s">
        <v>42</v>
      </c>
      <c r="AX380" s="12" t="s">
        <v>82</v>
      </c>
      <c r="AY380" s="203" t="s">
        <v>152</v>
      </c>
    </row>
    <row r="381" spans="2:65" s="13" customFormat="1">
      <c r="B381" s="208"/>
      <c r="D381" s="196" t="s">
        <v>163</v>
      </c>
      <c r="E381" s="209" t="s">
        <v>5</v>
      </c>
      <c r="F381" s="210" t="s">
        <v>2624</v>
      </c>
      <c r="H381" s="211">
        <v>15.66</v>
      </c>
      <c r="I381" s="212"/>
      <c r="L381" s="208"/>
      <c r="M381" s="213"/>
      <c r="N381" s="214"/>
      <c r="O381" s="214"/>
      <c r="P381" s="214"/>
      <c r="Q381" s="214"/>
      <c r="R381" s="214"/>
      <c r="S381" s="214"/>
      <c r="T381" s="215"/>
      <c r="AT381" s="209" t="s">
        <v>163</v>
      </c>
      <c r="AU381" s="209" t="s">
        <v>89</v>
      </c>
      <c r="AV381" s="13" t="s">
        <v>89</v>
      </c>
      <c r="AW381" s="13" t="s">
        <v>42</v>
      </c>
      <c r="AX381" s="13" t="s">
        <v>82</v>
      </c>
      <c r="AY381" s="209" t="s">
        <v>152</v>
      </c>
    </row>
    <row r="382" spans="2:65" s="13" customFormat="1">
      <c r="B382" s="208"/>
      <c r="D382" s="196" t="s">
        <v>163</v>
      </c>
      <c r="E382" s="209" t="s">
        <v>5</v>
      </c>
      <c r="F382" s="210" t="s">
        <v>2625</v>
      </c>
      <c r="H382" s="211">
        <v>0.47</v>
      </c>
      <c r="I382" s="212"/>
      <c r="L382" s="208"/>
      <c r="M382" s="213"/>
      <c r="N382" s="214"/>
      <c r="O382" s="214"/>
      <c r="P382" s="214"/>
      <c r="Q382" s="214"/>
      <c r="R382" s="214"/>
      <c r="S382" s="214"/>
      <c r="T382" s="215"/>
      <c r="AT382" s="209" t="s">
        <v>163</v>
      </c>
      <c r="AU382" s="209" t="s">
        <v>89</v>
      </c>
      <c r="AV382" s="13" t="s">
        <v>89</v>
      </c>
      <c r="AW382" s="13" t="s">
        <v>42</v>
      </c>
      <c r="AX382" s="13" t="s">
        <v>82</v>
      </c>
      <c r="AY382" s="209" t="s">
        <v>152</v>
      </c>
    </row>
    <row r="383" spans="2:65" s="15" customFormat="1">
      <c r="B383" s="224"/>
      <c r="D383" s="225" t="s">
        <v>163</v>
      </c>
      <c r="E383" s="226" t="s">
        <v>5</v>
      </c>
      <c r="F383" s="227" t="s">
        <v>170</v>
      </c>
      <c r="H383" s="228">
        <v>16.13</v>
      </c>
      <c r="I383" s="229"/>
      <c r="L383" s="224"/>
      <c r="M383" s="230"/>
      <c r="N383" s="231"/>
      <c r="O383" s="231"/>
      <c r="P383" s="231"/>
      <c r="Q383" s="231"/>
      <c r="R383" s="231"/>
      <c r="S383" s="231"/>
      <c r="T383" s="232"/>
      <c r="AT383" s="233" t="s">
        <v>163</v>
      </c>
      <c r="AU383" s="233" t="s">
        <v>89</v>
      </c>
      <c r="AV383" s="15" t="s">
        <v>159</v>
      </c>
      <c r="AW383" s="15" t="s">
        <v>42</v>
      </c>
      <c r="AX383" s="15" t="s">
        <v>45</v>
      </c>
      <c r="AY383" s="233" t="s">
        <v>152</v>
      </c>
    </row>
    <row r="384" spans="2:65" s="1" customFormat="1" ht="22.5" customHeight="1">
      <c r="B384" s="183"/>
      <c r="C384" s="184" t="s">
        <v>435</v>
      </c>
      <c r="D384" s="184" t="s">
        <v>154</v>
      </c>
      <c r="E384" s="185" t="s">
        <v>2626</v>
      </c>
      <c r="F384" s="186" t="s">
        <v>2627</v>
      </c>
      <c r="G384" s="187" t="s">
        <v>247</v>
      </c>
      <c r="H384" s="188">
        <v>417.62400000000002</v>
      </c>
      <c r="I384" s="189"/>
      <c r="J384" s="190">
        <f>ROUND(I384*H384,2)</f>
        <v>0</v>
      </c>
      <c r="K384" s="186" t="s">
        <v>158</v>
      </c>
      <c r="L384" s="43"/>
      <c r="M384" s="191" t="s">
        <v>5</v>
      </c>
      <c r="N384" s="192" t="s">
        <v>53</v>
      </c>
      <c r="O384" s="44"/>
      <c r="P384" s="193">
        <f>O384*H384</f>
        <v>0</v>
      </c>
      <c r="Q384" s="193">
        <v>0.108</v>
      </c>
      <c r="R384" s="193">
        <f>Q384*H384</f>
        <v>45.103391999999999</v>
      </c>
      <c r="S384" s="193">
        <v>0</v>
      </c>
      <c r="T384" s="194">
        <f>S384*H384</f>
        <v>0</v>
      </c>
      <c r="AR384" s="25" t="s">
        <v>159</v>
      </c>
      <c r="AT384" s="25" t="s">
        <v>154</v>
      </c>
      <c r="AU384" s="25" t="s">
        <v>89</v>
      </c>
      <c r="AY384" s="25" t="s">
        <v>152</v>
      </c>
      <c r="BE384" s="195">
        <f>IF(N384="základní",J384,0)</f>
        <v>0</v>
      </c>
      <c r="BF384" s="195">
        <f>IF(N384="snížená",J384,0)</f>
        <v>0</v>
      </c>
      <c r="BG384" s="195">
        <f>IF(N384="zákl. přenesená",J384,0)</f>
        <v>0</v>
      </c>
      <c r="BH384" s="195">
        <f>IF(N384="sníž. přenesená",J384,0)</f>
        <v>0</v>
      </c>
      <c r="BI384" s="195">
        <f>IF(N384="nulová",J384,0)</f>
        <v>0</v>
      </c>
      <c r="BJ384" s="25" t="s">
        <v>45</v>
      </c>
      <c r="BK384" s="195">
        <f>ROUND(I384*H384,2)</f>
        <v>0</v>
      </c>
      <c r="BL384" s="25" t="s">
        <v>159</v>
      </c>
      <c r="BM384" s="25" t="s">
        <v>2628</v>
      </c>
    </row>
    <row r="385" spans="2:65" s="1" customFormat="1" ht="94.5">
      <c r="B385" s="43"/>
      <c r="D385" s="196" t="s">
        <v>161</v>
      </c>
      <c r="F385" s="197" t="s">
        <v>2629</v>
      </c>
      <c r="I385" s="198"/>
      <c r="L385" s="43"/>
      <c r="M385" s="199"/>
      <c r="N385" s="44"/>
      <c r="O385" s="44"/>
      <c r="P385" s="44"/>
      <c r="Q385" s="44"/>
      <c r="R385" s="44"/>
      <c r="S385" s="44"/>
      <c r="T385" s="72"/>
      <c r="AT385" s="25" t="s">
        <v>161</v>
      </c>
      <c r="AU385" s="25" t="s">
        <v>89</v>
      </c>
    </row>
    <row r="386" spans="2:65" s="12" customFormat="1">
      <c r="B386" s="200"/>
      <c r="D386" s="196" t="s">
        <v>163</v>
      </c>
      <c r="E386" s="201" t="s">
        <v>5</v>
      </c>
      <c r="F386" s="202" t="s">
        <v>2630</v>
      </c>
      <c r="H386" s="203" t="s">
        <v>5</v>
      </c>
      <c r="I386" s="204"/>
      <c r="L386" s="200"/>
      <c r="M386" s="205"/>
      <c r="N386" s="206"/>
      <c r="O386" s="206"/>
      <c r="P386" s="206"/>
      <c r="Q386" s="206"/>
      <c r="R386" s="206"/>
      <c r="S386" s="206"/>
      <c r="T386" s="207"/>
      <c r="AT386" s="203" t="s">
        <v>163</v>
      </c>
      <c r="AU386" s="203" t="s">
        <v>89</v>
      </c>
      <c r="AV386" s="12" t="s">
        <v>45</v>
      </c>
      <c r="AW386" s="12" t="s">
        <v>42</v>
      </c>
      <c r="AX386" s="12" t="s">
        <v>82</v>
      </c>
      <c r="AY386" s="203" t="s">
        <v>152</v>
      </c>
    </row>
    <row r="387" spans="2:65" s="13" customFormat="1">
      <c r="B387" s="208"/>
      <c r="D387" s="196" t="s">
        <v>163</v>
      </c>
      <c r="E387" s="209" t="s">
        <v>5</v>
      </c>
      <c r="F387" s="210" t="s">
        <v>2631</v>
      </c>
      <c r="H387" s="211">
        <v>417.62400000000002</v>
      </c>
      <c r="I387" s="212"/>
      <c r="L387" s="208"/>
      <c r="M387" s="213"/>
      <c r="N387" s="214"/>
      <c r="O387" s="214"/>
      <c r="P387" s="214"/>
      <c r="Q387" s="214"/>
      <c r="R387" s="214"/>
      <c r="S387" s="214"/>
      <c r="T387" s="215"/>
      <c r="AT387" s="209" t="s">
        <v>163</v>
      </c>
      <c r="AU387" s="209" t="s">
        <v>89</v>
      </c>
      <c r="AV387" s="13" t="s">
        <v>89</v>
      </c>
      <c r="AW387" s="13" t="s">
        <v>42</v>
      </c>
      <c r="AX387" s="13" t="s">
        <v>82</v>
      </c>
      <c r="AY387" s="209" t="s">
        <v>152</v>
      </c>
    </row>
    <row r="388" spans="2:65" s="15" customFormat="1">
      <c r="B388" s="224"/>
      <c r="D388" s="225" t="s">
        <v>163</v>
      </c>
      <c r="E388" s="226" t="s">
        <v>5</v>
      </c>
      <c r="F388" s="227" t="s">
        <v>170</v>
      </c>
      <c r="H388" s="228">
        <v>417.62400000000002</v>
      </c>
      <c r="I388" s="229"/>
      <c r="L388" s="224"/>
      <c r="M388" s="230"/>
      <c r="N388" s="231"/>
      <c r="O388" s="231"/>
      <c r="P388" s="231"/>
      <c r="Q388" s="231"/>
      <c r="R388" s="231"/>
      <c r="S388" s="231"/>
      <c r="T388" s="232"/>
      <c r="AT388" s="233" t="s">
        <v>163</v>
      </c>
      <c r="AU388" s="233" t="s">
        <v>89</v>
      </c>
      <c r="AV388" s="15" t="s">
        <v>159</v>
      </c>
      <c r="AW388" s="15" t="s">
        <v>42</v>
      </c>
      <c r="AX388" s="15" t="s">
        <v>45</v>
      </c>
      <c r="AY388" s="233" t="s">
        <v>152</v>
      </c>
    </row>
    <row r="389" spans="2:65" s="1" customFormat="1" ht="22.5" customHeight="1">
      <c r="B389" s="183"/>
      <c r="C389" s="237" t="s">
        <v>442</v>
      </c>
      <c r="D389" s="237" t="s">
        <v>266</v>
      </c>
      <c r="E389" s="238" t="s">
        <v>2632</v>
      </c>
      <c r="F389" s="239" t="s">
        <v>2633</v>
      </c>
      <c r="G389" s="240" t="s">
        <v>293</v>
      </c>
      <c r="H389" s="241">
        <v>116</v>
      </c>
      <c r="I389" s="242"/>
      <c r="J389" s="243">
        <f>ROUND(I389*H389,2)</f>
        <v>0</v>
      </c>
      <c r="K389" s="239" t="s">
        <v>158</v>
      </c>
      <c r="L389" s="244"/>
      <c r="M389" s="245" t="s">
        <v>5</v>
      </c>
      <c r="N389" s="246" t="s">
        <v>53</v>
      </c>
      <c r="O389" s="44"/>
      <c r="P389" s="193">
        <f>O389*H389</f>
        <v>0</v>
      </c>
      <c r="Q389" s="193">
        <v>1.9079999999999999</v>
      </c>
      <c r="R389" s="193">
        <f>Q389*H389</f>
        <v>221.328</v>
      </c>
      <c r="S389" s="193">
        <v>0</v>
      </c>
      <c r="T389" s="194">
        <f>S389*H389</f>
        <v>0</v>
      </c>
      <c r="AR389" s="25" t="s">
        <v>206</v>
      </c>
      <c r="AT389" s="25" t="s">
        <v>266</v>
      </c>
      <c r="AU389" s="25" t="s">
        <v>89</v>
      </c>
      <c r="AY389" s="25" t="s">
        <v>152</v>
      </c>
      <c r="BE389" s="195">
        <f>IF(N389="základní",J389,0)</f>
        <v>0</v>
      </c>
      <c r="BF389" s="195">
        <f>IF(N389="snížená",J389,0)</f>
        <v>0</v>
      </c>
      <c r="BG389" s="195">
        <f>IF(N389="zákl. přenesená",J389,0)</f>
        <v>0</v>
      </c>
      <c r="BH389" s="195">
        <f>IF(N389="sníž. přenesená",J389,0)</f>
        <v>0</v>
      </c>
      <c r="BI389" s="195">
        <f>IF(N389="nulová",J389,0)</f>
        <v>0</v>
      </c>
      <c r="BJ389" s="25" t="s">
        <v>45</v>
      </c>
      <c r="BK389" s="195">
        <f>ROUND(I389*H389,2)</f>
        <v>0</v>
      </c>
      <c r="BL389" s="25" t="s">
        <v>159</v>
      </c>
      <c r="BM389" s="25" t="s">
        <v>2634</v>
      </c>
    </row>
    <row r="390" spans="2:65" s="1" customFormat="1" ht="27">
      <c r="B390" s="43"/>
      <c r="D390" s="196" t="s">
        <v>642</v>
      </c>
      <c r="F390" s="197" t="s">
        <v>2635</v>
      </c>
      <c r="I390" s="198"/>
      <c r="L390" s="43"/>
      <c r="M390" s="199"/>
      <c r="N390" s="44"/>
      <c r="O390" s="44"/>
      <c r="P390" s="44"/>
      <c r="Q390" s="44"/>
      <c r="R390" s="44"/>
      <c r="S390" s="44"/>
      <c r="T390" s="72"/>
      <c r="AT390" s="25" t="s">
        <v>642</v>
      </c>
      <c r="AU390" s="25" t="s">
        <v>89</v>
      </c>
    </row>
    <row r="391" spans="2:65" s="11" customFormat="1" ht="29.85" customHeight="1">
      <c r="B391" s="169"/>
      <c r="D391" s="180" t="s">
        <v>81</v>
      </c>
      <c r="E391" s="181" t="s">
        <v>169</v>
      </c>
      <c r="F391" s="181" t="s">
        <v>276</v>
      </c>
      <c r="I391" s="172"/>
      <c r="J391" s="182">
        <f>BK391</f>
        <v>0</v>
      </c>
      <c r="L391" s="169"/>
      <c r="M391" s="174"/>
      <c r="N391" s="175"/>
      <c r="O391" s="175"/>
      <c r="P391" s="176">
        <f>SUM(P392:P570)</f>
        <v>0</v>
      </c>
      <c r="Q391" s="175"/>
      <c r="R391" s="176">
        <f>SUM(R392:R570)</f>
        <v>2788.7389071700004</v>
      </c>
      <c r="S391" s="175"/>
      <c r="T391" s="177">
        <f>SUM(T392:T570)</f>
        <v>0</v>
      </c>
      <c r="AR391" s="170" t="s">
        <v>45</v>
      </c>
      <c r="AT391" s="178" t="s">
        <v>81</v>
      </c>
      <c r="AU391" s="178" t="s">
        <v>45</v>
      </c>
      <c r="AY391" s="170" t="s">
        <v>152</v>
      </c>
      <c r="BK391" s="179">
        <f>SUM(BK392:BK570)</f>
        <v>0</v>
      </c>
    </row>
    <row r="392" spans="2:65" s="1" customFormat="1" ht="31.5" customHeight="1">
      <c r="B392" s="183"/>
      <c r="C392" s="184" t="s">
        <v>447</v>
      </c>
      <c r="D392" s="184" t="s">
        <v>154</v>
      </c>
      <c r="E392" s="185" t="s">
        <v>2636</v>
      </c>
      <c r="F392" s="186" t="s">
        <v>2637</v>
      </c>
      <c r="G392" s="187" t="s">
        <v>157</v>
      </c>
      <c r="H392" s="188">
        <v>508.29300000000001</v>
      </c>
      <c r="I392" s="189"/>
      <c r="J392" s="190">
        <f>ROUND(I392*H392,2)</f>
        <v>0</v>
      </c>
      <c r="K392" s="186" t="s">
        <v>158</v>
      </c>
      <c r="L392" s="43"/>
      <c r="M392" s="191" t="s">
        <v>5</v>
      </c>
      <c r="N392" s="192" t="s">
        <v>53</v>
      </c>
      <c r="O392" s="44"/>
      <c r="P392" s="193">
        <f>O392*H392</f>
        <v>0</v>
      </c>
      <c r="Q392" s="193">
        <v>2.4607899999999998</v>
      </c>
      <c r="R392" s="193">
        <f>Q392*H392</f>
        <v>1250.8023314699999</v>
      </c>
      <c r="S392" s="193">
        <v>0</v>
      </c>
      <c r="T392" s="194">
        <f>S392*H392</f>
        <v>0</v>
      </c>
      <c r="AR392" s="25" t="s">
        <v>159</v>
      </c>
      <c r="AT392" s="25" t="s">
        <v>154</v>
      </c>
      <c r="AU392" s="25" t="s">
        <v>89</v>
      </c>
      <c r="AY392" s="25" t="s">
        <v>152</v>
      </c>
      <c r="BE392" s="195">
        <f>IF(N392="základní",J392,0)</f>
        <v>0</v>
      </c>
      <c r="BF392" s="195">
        <f>IF(N392="snížená",J392,0)</f>
        <v>0</v>
      </c>
      <c r="BG392" s="195">
        <f>IF(N392="zákl. přenesená",J392,0)</f>
        <v>0</v>
      </c>
      <c r="BH392" s="195">
        <f>IF(N392="sníž. přenesená",J392,0)</f>
        <v>0</v>
      </c>
      <c r="BI392" s="195">
        <f>IF(N392="nulová",J392,0)</f>
        <v>0</v>
      </c>
      <c r="BJ392" s="25" t="s">
        <v>45</v>
      </c>
      <c r="BK392" s="195">
        <f>ROUND(I392*H392,2)</f>
        <v>0</v>
      </c>
      <c r="BL392" s="25" t="s">
        <v>159</v>
      </c>
      <c r="BM392" s="25" t="s">
        <v>2638</v>
      </c>
    </row>
    <row r="393" spans="2:65" s="1" customFormat="1" ht="148.5">
      <c r="B393" s="43"/>
      <c r="D393" s="196" t="s">
        <v>161</v>
      </c>
      <c r="F393" s="197" t="s">
        <v>2639</v>
      </c>
      <c r="I393" s="198"/>
      <c r="L393" s="43"/>
      <c r="M393" s="199"/>
      <c r="N393" s="44"/>
      <c r="O393" s="44"/>
      <c r="P393" s="44"/>
      <c r="Q393" s="44"/>
      <c r="R393" s="44"/>
      <c r="S393" s="44"/>
      <c r="T393" s="72"/>
      <c r="AT393" s="25" t="s">
        <v>161</v>
      </c>
      <c r="AU393" s="25" t="s">
        <v>89</v>
      </c>
    </row>
    <row r="394" spans="2:65" s="12" customFormat="1">
      <c r="B394" s="200"/>
      <c r="D394" s="196" t="s">
        <v>163</v>
      </c>
      <c r="E394" s="201" t="s">
        <v>5</v>
      </c>
      <c r="F394" s="202" t="s">
        <v>461</v>
      </c>
      <c r="H394" s="203" t="s">
        <v>5</v>
      </c>
      <c r="I394" s="204"/>
      <c r="L394" s="200"/>
      <c r="M394" s="205"/>
      <c r="N394" s="206"/>
      <c r="O394" s="206"/>
      <c r="P394" s="206"/>
      <c r="Q394" s="206"/>
      <c r="R394" s="206"/>
      <c r="S394" s="206"/>
      <c r="T394" s="207"/>
      <c r="AT394" s="203" t="s">
        <v>163</v>
      </c>
      <c r="AU394" s="203" t="s">
        <v>89</v>
      </c>
      <c r="AV394" s="12" t="s">
        <v>45</v>
      </c>
      <c r="AW394" s="12" t="s">
        <v>42</v>
      </c>
      <c r="AX394" s="12" t="s">
        <v>82</v>
      </c>
      <c r="AY394" s="203" t="s">
        <v>152</v>
      </c>
    </row>
    <row r="395" spans="2:65" s="12" customFormat="1">
      <c r="B395" s="200"/>
      <c r="D395" s="196" t="s">
        <v>163</v>
      </c>
      <c r="E395" s="201" t="s">
        <v>5</v>
      </c>
      <c r="F395" s="202" t="s">
        <v>2640</v>
      </c>
      <c r="H395" s="203" t="s">
        <v>5</v>
      </c>
      <c r="I395" s="204"/>
      <c r="L395" s="200"/>
      <c r="M395" s="205"/>
      <c r="N395" s="206"/>
      <c r="O395" s="206"/>
      <c r="P395" s="206"/>
      <c r="Q395" s="206"/>
      <c r="R395" s="206"/>
      <c r="S395" s="206"/>
      <c r="T395" s="207"/>
      <c r="AT395" s="203" t="s">
        <v>163</v>
      </c>
      <c r="AU395" s="203" t="s">
        <v>89</v>
      </c>
      <c r="AV395" s="12" t="s">
        <v>45</v>
      </c>
      <c r="AW395" s="12" t="s">
        <v>42</v>
      </c>
      <c r="AX395" s="12" t="s">
        <v>82</v>
      </c>
      <c r="AY395" s="203" t="s">
        <v>152</v>
      </c>
    </row>
    <row r="396" spans="2:65" s="12" customFormat="1">
      <c r="B396" s="200"/>
      <c r="D396" s="196" t="s">
        <v>163</v>
      </c>
      <c r="E396" s="201" t="s">
        <v>5</v>
      </c>
      <c r="F396" s="202" t="s">
        <v>2641</v>
      </c>
      <c r="H396" s="203" t="s">
        <v>5</v>
      </c>
      <c r="I396" s="204"/>
      <c r="L396" s="200"/>
      <c r="M396" s="205"/>
      <c r="N396" s="206"/>
      <c r="O396" s="206"/>
      <c r="P396" s="206"/>
      <c r="Q396" s="206"/>
      <c r="R396" s="206"/>
      <c r="S396" s="206"/>
      <c r="T396" s="207"/>
      <c r="AT396" s="203" t="s">
        <v>163</v>
      </c>
      <c r="AU396" s="203" t="s">
        <v>89</v>
      </c>
      <c r="AV396" s="12" t="s">
        <v>45</v>
      </c>
      <c r="AW396" s="12" t="s">
        <v>42</v>
      </c>
      <c r="AX396" s="12" t="s">
        <v>82</v>
      </c>
      <c r="AY396" s="203" t="s">
        <v>152</v>
      </c>
    </row>
    <row r="397" spans="2:65" s="13" customFormat="1">
      <c r="B397" s="208"/>
      <c r="D397" s="196" t="s">
        <v>163</v>
      </c>
      <c r="E397" s="209" t="s">
        <v>5</v>
      </c>
      <c r="F397" s="210" t="s">
        <v>2642</v>
      </c>
      <c r="H397" s="211">
        <v>11.388999999999999</v>
      </c>
      <c r="I397" s="212"/>
      <c r="L397" s="208"/>
      <c r="M397" s="213"/>
      <c r="N397" s="214"/>
      <c r="O397" s="214"/>
      <c r="P397" s="214"/>
      <c r="Q397" s="214"/>
      <c r="R397" s="214"/>
      <c r="S397" s="214"/>
      <c r="T397" s="215"/>
      <c r="AT397" s="209" t="s">
        <v>163</v>
      </c>
      <c r="AU397" s="209" t="s">
        <v>89</v>
      </c>
      <c r="AV397" s="13" t="s">
        <v>89</v>
      </c>
      <c r="AW397" s="13" t="s">
        <v>42</v>
      </c>
      <c r="AX397" s="13" t="s">
        <v>82</v>
      </c>
      <c r="AY397" s="209" t="s">
        <v>152</v>
      </c>
    </row>
    <row r="398" spans="2:65" s="14" customFormat="1">
      <c r="B398" s="216"/>
      <c r="D398" s="196" t="s">
        <v>163</v>
      </c>
      <c r="E398" s="217" t="s">
        <v>5</v>
      </c>
      <c r="F398" s="218" t="s">
        <v>2643</v>
      </c>
      <c r="H398" s="219">
        <v>11.388999999999999</v>
      </c>
      <c r="I398" s="220"/>
      <c r="L398" s="216"/>
      <c r="M398" s="221"/>
      <c r="N398" s="222"/>
      <c r="O398" s="222"/>
      <c r="P398" s="222"/>
      <c r="Q398" s="222"/>
      <c r="R398" s="222"/>
      <c r="S398" s="222"/>
      <c r="T398" s="223"/>
      <c r="AT398" s="217" t="s">
        <v>163</v>
      </c>
      <c r="AU398" s="217" t="s">
        <v>89</v>
      </c>
      <c r="AV398" s="14" t="s">
        <v>169</v>
      </c>
      <c r="AW398" s="14" t="s">
        <v>42</v>
      </c>
      <c r="AX398" s="14" t="s">
        <v>82</v>
      </c>
      <c r="AY398" s="217" t="s">
        <v>152</v>
      </c>
    </row>
    <row r="399" spans="2:65" s="12" customFormat="1">
      <c r="B399" s="200"/>
      <c r="D399" s="196" t="s">
        <v>163</v>
      </c>
      <c r="E399" s="201" t="s">
        <v>5</v>
      </c>
      <c r="F399" s="202" t="s">
        <v>2644</v>
      </c>
      <c r="H399" s="203" t="s">
        <v>5</v>
      </c>
      <c r="I399" s="204"/>
      <c r="L399" s="200"/>
      <c r="M399" s="205"/>
      <c r="N399" s="206"/>
      <c r="O399" s="206"/>
      <c r="P399" s="206"/>
      <c r="Q399" s="206"/>
      <c r="R399" s="206"/>
      <c r="S399" s="206"/>
      <c r="T399" s="207"/>
      <c r="AT399" s="203" t="s">
        <v>163</v>
      </c>
      <c r="AU399" s="203" t="s">
        <v>89</v>
      </c>
      <c r="AV399" s="12" t="s">
        <v>45</v>
      </c>
      <c r="AW399" s="12" t="s">
        <v>42</v>
      </c>
      <c r="AX399" s="12" t="s">
        <v>82</v>
      </c>
      <c r="AY399" s="203" t="s">
        <v>152</v>
      </c>
    </row>
    <row r="400" spans="2:65" s="12" customFormat="1">
      <c r="B400" s="200"/>
      <c r="D400" s="196" t="s">
        <v>163</v>
      </c>
      <c r="E400" s="201" t="s">
        <v>5</v>
      </c>
      <c r="F400" s="202" t="s">
        <v>2645</v>
      </c>
      <c r="H400" s="203" t="s">
        <v>5</v>
      </c>
      <c r="I400" s="204"/>
      <c r="L400" s="200"/>
      <c r="M400" s="205"/>
      <c r="N400" s="206"/>
      <c r="O400" s="206"/>
      <c r="P400" s="206"/>
      <c r="Q400" s="206"/>
      <c r="R400" s="206"/>
      <c r="S400" s="206"/>
      <c r="T400" s="207"/>
      <c r="AT400" s="203" t="s">
        <v>163</v>
      </c>
      <c r="AU400" s="203" t="s">
        <v>89</v>
      </c>
      <c r="AV400" s="12" t="s">
        <v>45</v>
      </c>
      <c r="AW400" s="12" t="s">
        <v>42</v>
      </c>
      <c r="AX400" s="12" t="s">
        <v>82</v>
      </c>
      <c r="AY400" s="203" t="s">
        <v>152</v>
      </c>
    </row>
    <row r="401" spans="2:51" s="13" customFormat="1">
      <c r="B401" s="208"/>
      <c r="D401" s="196" t="s">
        <v>163</v>
      </c>
      <c r="E401" s="209" t="s">
        <v>5</v>
      </c>
      <c r="F401" s="210" t="s">
        <v>2646</v>
      </c>
      <c r="H401" s="211">
        <v>31.300999999999998</v>
      </c>
      <c r="I401" s="212"/>
      <c r="L401" s="208"/>
      <c r="M401" s="213"/>
      <c r="N401" s="214"/>
      <c r="O401" s="214"/>
      <c r="P401" s="214"/>
      <c r="Q401" s="214"/>
      <c r="R401" s="214"/>
      <c r="S401" s="214"/>
      <c r="T401" s="215"/>
      <c r="AT401" s="209" t="s">
        <v>163</v>
      </c>
      <c r="AU401" s="209" t="s">
        <v>89</v>
      </c>
      <c r="AV401" s="13" t="s">
        <v>89</v>
      </c>
      <c r="AW401" s="13" t="s">
        <v>42</v>
      </c>
      <c r="AX401" s="13" t="s">
        <v>82</v>
      </c>
      <c r="AY401" s="209" t="s">
        <v>152</v>
      </c>
    </row>
    <row r="402" spans="2:51" s="14" customFormat="1">
      <c r="B402" s="216"/>
      <c r="D402" s="196" t="s">
        <v>163</v>
      </c>
      <c r="E402" s="217" t="s">
        <v>5</v>
      </c>
      <c r="F402" s="218" t="s">
        <v>2647</v>
      </c>
      <c r="H402" s="219">
        <v>31.300999999999998</v>
      </c>
      <c r="I402" s="220"/>
      <c r="L402" s="216"/>
      <c r="M402" s="221"/>
      <c r="N402" s="222"/>
      <c r="O402" s="222"/>
      <c r="P402" s="222"/>
      <c r="Q402" s="222"/>
      <c r="R402" s="222"/>
      <c r="S402" s="222"/>
      <c r="T402" s="223"/>
      <c r="AT402" s="217" t="s">
        <v>163</v>
      </c>
      <c r="AU402" s="217" t="s">
        <v>89</v>
      </c>
      <c r="AV402" s="14" t="s">
        <v>169</v>
      </c>
      <c r="AW402" s="14" t="s">
        <v>42</v>
      </c>
      <c r="AX402" s="14" t="s">
        <v>82</v>
      </c>
      <c r="AY402" s="217" t="s">
        <v>152</v>
      </c>
    </row>
    <row r="403" spans="2:51" s="12" customFormat="1">
      <c r="B403" s="200"/>
      <c r="D403" s="196" t="s">
        <v>163</v>
      </c>
      <c r="E403" s="201" t="s">
        <v>5</v>
      </c>
      <c r="F403" s="202" t="s">
        <v>540</v>
      </c>
      <c r="H403" s="203" t="s">
        <v>5</v>
      </c>
      <c r="I403" s="204"/>
      <c r="L403" s="200"/>
      <c r="M403" s="205"/>
      <c r="N403" s="206"/>
      <c r="O403" s="206"/>
      <c r="P403" s="206"/>
      <c r="Q403" s="206"/>
      <c r="R403" s="206"/>
      <c r="S403" s="206"/>
      <c r="T403" s="207"/>
      <c r="AT403" s="203" t="s">
        <v>163</v>
      </c>
      <c r="AU403" s="203" t="s">
        <v>89</v>
      </c>
      <c r="AV403" s="12" t="s">
        <v>45</v>
      </c>
      <c r="AW403" s="12" t="s">
        <v>42</v>
      </c>
      <c r="AX403" s="12" t="s">
        <v>82</v>
      </c>
      <c r="AY403" s="203" t="s">
        <v>152</v>
      </c>
    </row>
    <row r="404" spans="2:51" s="12" customFormat="1">
      <c r="B404" s="200"/>
      <c r="D404" s="196" t="s">
        <v>163</v>
      </c>
      <c r="E404" s="201" t="s">
        <v>5</v>
      </c>
      <c r="F404" s="202" t="s">
        <v>2648</v>
      </c>
      <c r="H404" s="203" t="s">
        <v>5</v>
      </c>
      <c r="I404" s="204"/>
      <c r="L404" s="200"/>
      <c r="M404" s="205"/>
      <c r="N404" s="206"/>
      <c r="O404" s="206"/>
      <c r="P404" s="206"/>
      <c r="Q404" s="206"/>
      <c r="R404" s="206"/>
      <c r="S404" s="206"/>
      <c r="T404" s="207"/>
      <c r="AT404" s="203" t="s">
        <v>163</v>
      </c>
      <c r="AU404" s="203" t="s">
        <v>89</v>
      </c>
      <c r="AV404" s="12" t="s">
        <v>45</v>
      </c>
      <c r="AW404" s="12" t="s">
        <v>42</v>
      </c>
      <c r="AX404" s="12" t="s">
        <v>82</v>
      </c>
      <c r="AY404" s="203" t="s">
        <v>152</v>
      </c>
    </row>
    <row r="405" spans="2:51" s="13" customFormat="1">
      <c r="B405" s="208"/>
      <c r="D405" s="196" t="s">
        <v>163</v>
      </c>
      <c r="E405" s="209" t="s">
        <v>5</v>
      </c>
      <c r="F405" s="210" t="s">
        <v>2649</v>
      </c>
      <c r="H405" s="211">
        <v>52.817999999999998</v>
      </c>
      <c r="I405" s="212"/>
      <c r="L405" s="208"/>
      <c r="M405" s="213"/>
      <c r="N405" s="214"/>
      <c r="O405" s="214"/>
      <c r="P405" s="214"/>
      <c r="Q405" s="214"/>
      <c r="R405" s="214"/>
      <c r="S405" s="214"/>
      <c r="T405" s="215"/>
      <c r="AT405" s="209" t="s">
        <v>163</v>
      </c>
      <c r="AU405" s="209" t="s">
        <v>89</v>
      </c>
      <c r="AV405" s="13" t="s">
        <v>89</v>
      </c>
      <c r="AW405" s="13" t="s">
        <v>42</v>
      </c>
      <c r="AX405" s="13" t="s">
        <v>82</v>
      </c>
      <c r="AY405" s="209" t="s">
        <v>152</v>
      </c>
    </row>
    <row r="406" spans="2:51" s="13" customFormat="1">
      <c r="B406" s="208"/>
      <c r="D406" s="196" t="s">
        <v>163</v>
      </c>
      <c r="E406" s="209" t="s">
        <v>5</v>
      </c>
      <c r="F406" s="210" t="s">
        <v>2650</v>
      </c>
      <c r="H406" s="211">
        <v>5.8159999999999998</v>
      </c>
      <c r="I406" s="212"/>
      <c r="L406" s="208"/>
      <c r="M406" s="213"/>
      <c r="N406" s="214"/>
      <c r="O406" s="214"/>
      <c r="P406" s="214"/>
      <c r="Q406" s="214"/>
      <c r="R406" s="214"/>
      <c r="S406" s="214"/>
      <c r="T406" s="215"/>
      <c r="AT406" s="209" t="s">
        <v>163</v>
      </c>
      <c r="AU406" s="209" t="s">
        <v>89</v>
      </c>
      <c r="AV406" s="13" t="s">
        <v>89</v>
      </c>
      <c r="AW406" s="13" t="s">
        <v>42</v>
      </c>
      <c r="AX406" s="13" t="s">
        <v>82</v>
      </c>
      <c r="AY406" s="209" t="s">
        <v>152</v>
      </c>
    </row>
    <row r="407" spans="2:51" s="13" customFormat="1">
      <c r="B407" s="208"/>
      <c r="D407" s="196" t="s">
        <v>163</v>
      </c>
      <c r="E407" s="209" t="s">
        <v>5</v>
      </c>
      <c r="F407" s="210" t="s">
        <v>2651</v>
      </c>
      <c r="H407" s="211">
        <v>43.743000000000002</v>
      </c>
      <c r="I407" s="212"/>
      <c r="L407" s="208"/>
      <c r="M407" s="213"/>
      <c r="N407" s="214"/>
      <c r="O407" s="214"/>
      <c r="P407" s="214"/>
      <c r="Q407" s="214"/>
      <c r="R407" s="214"/>
      <c r="S407" s="214"/>
      <c r="T407" s="215"/>
      <c r="AT407" s="209" t="s">
        <v>163</v>
      </c>
      <c r="AU407" s="209" t="s">
        <v>89</v>
      </c>
      <c r="AV407" s="13" t="s">
        <v>89</v>
      </c>
      <c r="AW407" s="13" t="s">
        <v>42</v>
      </c>
      <c r="AX407" s="13" t="s">
        <v>82</v>
      </c>
      <c r="AY407" s="209" t="s">
        <v>152</v>
      </c>
    </row>
    <row r="408" spans="2:51" s="13" customFormat="1">
      <c r="B408" s="208"/>
      <c r="D408" s="196" t="s">
        <v>163</v>
      </c>
      <c r="E408" s="209" t="s">
        <v>5</v>
      </c>
      <c r="F408" s="210" t="s">
        <v>2652</v>
      </c>
      <c r="H408" s="211">
        <v>11.276</v>
      </c>
      <c r="I408" s="212"/>
      <c r="L408" s="208"/>
      <c r="M408" s="213"/>
      <c r="N408" s="214"/>
      <c r="O408" s="214"/>
      <c r="P408" s="214"/>
      <c r="Q408" s="214"/>
      <c r="R408" s="214"/>
      <c r="S408" s="214"/>
      <c r="T408" s="215"/>
      <c r="AT408" s="209" t="s">
        <v>163</v>
      </c>
      <c r="AU408" s="209" t="s">
        <v>89</v>
      </c>
      <c r="AV408" s="13" t="s">
        <v>89</v>
      </c>
      <c r="AW408" s="13" t="s">
        <v>42</v>
      </c>
      <c r="AX408" s="13" t="s">
        <v>82</v>
      </c>
      <c r="AY408" s="209" t="s">
        <v>152</v>
      </c>
    </row>
    <row r="409" spans="2:51" s="14" customFormat="1">
      <c r="B409" s="216"/>
      <c r="D409" s="196" t="s">
        <v>163</v>
      </c>
      <c r="E409" s="217" t="s">
        <v>5</v>
      </c>
      <c r="F409" s="218" t="s">
        <v>1507</v>
      </c>
      <c r="H409" s="219">
        <v>113.65300000000001</v>
      </c>
      <c r="I409" s="220"/>
      <c r="L409" s="216"/>
      <c r="M409" s="221"/>
      <c r="N409" s="222"/>
      <c r="O409" s="222"/>
      <c r="P409" s="222"/>
      <c r="Q409" s="222"/>
      <c r="R409" s="222"/>
      <c r="S409" s="222"/>
      <c r="T409" s="223"/>
      <c r="AT409" s="217" t="s">
        <v>163</v>
      </c>
      <c r="AU409" s="217" t="s">
        <v>89</v>
      </c>
      <c r="AV409" s="14" t="s">
        <v>169</v>
      </c>
      <c r="AW409" s="14" t="s">
        <v>42</v>
      </c>
      <c r="AX409" s="14" t="s">
        <v>82</v>
      </c>
      <c r="AY409" s="217" t="s">
        <v>152</v>
      </c>
    </row>
    <row r="410" spans="2:51" s="12" customFormat="1">
      <c r="B410" s="200"/>
      <c r="D410" s="196" t="s">
        <v>163</v>
      </c>
      <c r="E410" s="201" t="s">
        <v>5</v>
      </c>
      <c r="F410" s="202" t="s">
        <v>2653</v>
      </c>
      <c r="H410" s="203" t="s">
        <v>5</v>
      </c>
      <c r="I410" s="204"/>
      <c r="L410" s="200"/>
      <c r="M410" s="205"/>
      <c r="N410" s="206"/>
      <c r="O410" s="206"/>
      <c r="P410" s="206"/>
      <c r="Q410" s="206"/>
      <c r="R410" s="206"/>
      <c r="S410" s="206"/>
      <c r="T410" s="207"/>
      <c r="AT410" s="203" t="s">
        <v>163</v>
      </c>
      <c r="AU410" s="203" t="s">
        <v>89</v>
      </c>
      <c r="AV410" s="12" t="s">
        <v>45</v>
      </c>
      <c r="AW410" s="12" t="s">
        <v>42</v>
      </c>
      <c r="AX410" s="12" t="s">
        <v>82</v>
      </c>
      <c r="AY410" s="203" t="s">
        <v>152</v>
      </c>
    </row>
    <row r="411" spans="2:51" s="12" customFormat="1">
      <c r="B411" s="200"/>
      <c r="D411" s="196" t="s">
        <v>163</v>
      </c>
      <c r="E411" s="201" t="s">
        <v>5</v>
      </c>
      <c r="F411" s="202" t="s">
        <v>2654</v>
      </c>
      <c r="H411" s="203" t="s">
        <v>5</v>
      </c>
      <c r="I411" s="204"/>
      <c r="L411" s="200"/>
      <c r="M411" s="205"/>
      <c r="N411" s="206"/>
      <c r="O411" s="206"/>
      <c r="P411" s="206"/>
      <c r="Q411" s="206"/>
      <c r="R411" s="206"/>
      <c r="S411" s="206"/>
      <c r="T411" s="207"/>
      <c r="AT411" s="203" t="s">
        <v>163</v>
      </c>
      <c r="AU411" s="203" t="s">
        <v>89</v>
      </c>
      <c r="AV411" s="12" t="s">
        <v>45</v>
      </c>
      <c r="AW411" s="12" t="s">
        <v>42</v>
      </c>
      <c r="AX411" s="12" t="s">
        <v>82</v>
      </c>
      <c r="AY411" s="203" t="s">
        <v>152</v>
      </c>
    </row>
    <row r="412" spans="2:51" s="13" customFormat="1">
      <c r="B412" s="208"/>
      <c r="D412" s="196" t="s">
        <v>163</v>
      </c>
      <c r="E412" s="209" t="s">
        <v>5</v>
      </c>
      <c r="F412" s="210" t="s">
        <v>2655</v>
      </c>
      <c r="H412" s="211">
        <v>266.59399999999999</v>
      </c>
      <c r="I412" s="212"/>
      <c r="L412" s="208"/>
      <c r="M412" s="213"/>
      <c r="N412" s="214"/>
      <c r="O412" s="214"/>
      <c r="P412" s="214"/>
      <c r="Q412" s="214"/>
      <c r="R412" s="214"/>
      <c r="S412" s="214"/>
      <c r="T412" s="215"/>
      <c r="AT412" s="209" t="s">
        <v>163</v>
      </c>
      <c r="AU412" s="209" t="s">
        <v>89</v>
      </c>
      <c r="AV412" s="13" t="s">
        <v>89</v>
      </c>
      <c r="AW412" s="13" t="s">
        <v>42</v>
      </c>
      <c r="AX412" s="13" t="s">
        <v>82</v>
      </c>
      <c r="AY412" s="209" t="s">
        <v>152</v>
      </c>
    </row>
    <row r="413" spans="2:51" s="13" customFormat="1">
      <c r="B413" s="208"/>
      <c r="D413" s="196" t="s">
        <v>163</v>
      </c>
      <c r="E413" s="209" t="s">
        <v>5</v>
      </c>
      <c r="F413" s="210" t="s">
        <v>2656</v>
      </c>
      <c r="H413" s="211">
        <v>-2.34</v>
      </c>
      <c r="I413" s="212"/>
      <c r="L413" s="208"/>
      <c r="M413" s="213"/>
      <c r="N413" s="214"/>
      <c r="O413" s="214"/>
      <c r="P413" s="214"/>
      <c r="Q413" s="214"/>
      <c r="R413" s="214"/>
      <c r="S413" s="214"/>
      <c r="T413" s="215"/>
      <c r="AT413" s="209" t="s">
        <v>163</v>
      </c>
      <c r="AU413" s="209" t="s">
        <v>89</v>
      </c>
      <c r="AV413" s="13" t="s">
        <v>89</v>
      </c>
      <c r="AW413" s="13" t="s">
        <v>42</v>
      </c>
      <c r="AX413" s="13" t="s">
        <v>82</v>
      </c>
      <c r="AY413" s="209" t="s">
        <v>152</v>
      </c>
    </row>
    <row r="414" spans="2:51" s="13" customFormat="1">
      <c r="B414" s="208"/>
      <c r="D414" s="196" t="s">
        <v>163</v>
      </c>
      <c r="E414" s="209" t="s">
        <v>5</v>
      </c>
      <c r="F414" s="210" t="s">
        <v>2657</v>
      </c>
      <c r="H414" s="211">
        <v>-1.8</v>
      </c>
      <c r="I414" s="212"/>
      <c r="L414" s="208"/>
      <c r="M414" s="213"/>
      <c r="N414" s="214"/>
      <c r="O414" s="214"/>
      <c r="P414" s="214"/>
      <c r="Q414" s="214"/>
      <c r="R414" s="214"/>
      <c r="S414" s="214"/>
      <c r="T414" s="215"/>
      <c r="AT414" s="209" t="s">
        <v>163</v>
      </c>
      <c r="AU414" s="209" t="s">
        <v>89</v>
      </c>
      <c r="AV414" s="13" t="s">
        <v>89</v>
      </c>
      <c r="AW414" s="13" t="s">
        <v>42</v>
      </c>
      <c r="AX414" s="13" t="s">
        <v>82</v>
      </c>
      <c r="AY414" s="209" t="s">
        <v>152</v>
      </c>
    </row>
    <row r="415" spans="2:51" s="13" customFormat="1">
      <c r="B415" s="208"/>
      <c r="D415" s="196" t="s">
        <v>163</v>
      </c>
      <c r="E415" s="209" t="s">
        <v>5</v>
      </c>
      <c r="F415" s="210" t="s">
        <v>2658</v>
      </c>
      <c r="H415" s="211">
        <v>-3.15</v>
      </c>
      <c r="I415" s="212"/>
      <c r="L415" s="208"/>
      <c r="M415" s="213"/>
      <c r="N415" s="214"/>
      <c r="O415" s="214"/>
      <c r="P415" s="214"/>
      <c r="Q415" s="214"/>
      <c r="R415" s="214"/>
      <c r="S415" s="214"/>
      <c r="T415" s="215"/>
      <c r="AT415" s="209" t="s">
        <v>163</v>
      </c>
      <c r="AU415" s="209" t="s">
        <v>89</v>
      </c>
      <c r="AV415" s="13" t="s">
        <v>89</v>
      </c>
      <c r="AW415" s="13" t="s">
        <v>42</v>
      </c>
      <c r="AX415" s="13" t="s">
        <v>82</v>
      </c>
      <c r="AY415" s="209" t="s">
        <v>152</v>
      </c>
    </row>
    <row r="416" spans="2:51" s="13" customFormat="1">
      <c r="B416" s="208"/>
      <c r="D416" s="196" t="s">
        <v>163</v>
      </c>
      <c r="E416" s="209" t="s">
        <v>5</v>
      </c>
      <c r="F416" s="210" t="s">
        <v>2659</v>
      </c>
      <c r="H416" s="211">
        <v>-0.63</v>
      </c>
      <c r="I416" s="212"/>
      <c r="L416" s="208"/>
      <c r="M416" s="213"/>
      <c r="N416" s="214"/>
      <c r="O416" s="214"/>
      <c r="P416" s="214"/>
      <c r="Q416" s="214"/>
      <c r="R416" s="214"/>
      <c r="S416" s="214"/>
      <c r="T416" s="215"/>
      <c r="AT416" s="209" t="s">
        <v>163</v>
      </c>
      <c r="AU416" s="209" t="s">
        <v>89</v>
      </c>
      <c r="AV416" s="13" t="s">
        <v>89</v>
      </c>
      <c r="AW416" s="13" t="s">
        <v>42</v>
      </c>
      <c r="AX416" s="13" t="s">
        <v>82</v>
      </c>
      <c r="AY416" s="209" t="s">
        <v>152</v>
      </c>
    </row>
    <row r="417" spans="2:65" s="13" customFormat="1">
      <c r="B417" s="208"/>
      <c r="D417" s="196" t="s">
        <v>163</v>
      </c>
      <c r="E417" s="209" t="s">
        <v>5</v>
      </c>
      <c r="F417" s="210" t="s">
        <v>2660</v>
      </c>
      <c r="H417" s="211">
        <v>-1.008</v>
      </c>
      <c r="I417" s="212"/>
      <c r="L417" s="208"/>
      <c r="M417" s="213"/>
      <c r="N417" s="214"/>
      <c r="O417" s="214"/>
      <c r="P417" s="214"/>
      <c r="Q417" s="214"/>
      <c r="R417" s="214"/>
      <c r="S417" s="214"/>
      <c r="T417" s="215"/>
      <c r="AT417" s="209" t="s">
        <v>163</v>
      </c>
      <c r="AU417" s="209" t="s">
        <v>89</v>
      </c>
      <c r="AV417" s="13" t="s">
        <v>89</v>
      </c>
      <c r="AW417" s="13" t="s">
        <v>42</v>
      </c>
      <c r="AX417" s="13" t="s">
        <v>82</v>
      </c>
      <c r="AY417" s="209" t="s">
        <v>152</v>
      </c>
    </row>
    <row r="418" spans="2:65" s="13" customFormat="1">
      <c r="B418" s="208"/>
      <c r="D418" s="196" t="s">
        <v>163</v>
      </c>
      <c r="E418" s="209" t="s">
        <v>5</v>
      </c>
      <c r="F418" s="210" t="s">
        <v>2661</v>
      </c>
      <c r="H418" s="211">
        <v>41.527000000000001</v>
      </c>
      <c r="I418" s="212"/>
      <c r="L418" s="208"/>
      <c r="M418" s="213"/>
      <c r="N418" s="214"/>
      <c r="O418" s="214"/>
      <c r="P418" s="214"/>
      <c r="Q418" s="214"/>
      <c r="R418" s="214"/>
      <c r="S418" s="214"/>
      <c r="T418" s="215"/>
      <c r="AT418" s="209" t="s">
        <v>163</v>
      </c>
      <c r="AU418" s="209" t="s">
        <v>89</v>
      </c>
      <c r="AV418" s="13" t="s">
        <v>89</v>
      </c>
      <c r="AW418" s="13" t="s">
        <v>42</v>
      </c>
      <c r="AX418" s="13" t="s">
        <v>82</v>
      </c>
      <c r="AY418" s="209" t="s">
        <v>152</v>
      </c>
    </row>
    <row r="419" spans="2:65" s="13" customFormat="1">
      <c r="B419" s="208"/>
      <c r="D419" s="196" t="s">
        <v>163</v>
      </c>
      <c r="E419" s="209" t="s">
        <v>5</v>
      </c>
      <c r="F419" s="210" t="s">
        <v>2662</v>
      </c>
      <c r="H419" s="211">
        <v>8.4600000000000009</v>
      </c>
      <c r="I419" s="212"/>
      <c r="L419" s="208"/>
      <c r="M419" s="213"/>
      <c r="N419" s="214"/>
      <c r="O419" s="214"/>
      <c r="P419" s="214"/>
      <c r="Q419" s="214"/>
      <c r="R419" s="214"/>
      <c r="S419" s="214"/>
      <c r="T419" s="215"/>
      <c r="AT419" s="209" t="s">
        <v>163</v>
      </c>
      <c r="AU419" s="209" t="s">
        <v>89</v>
      </c>
      <c r="AV419" s="13" t="s">
        <v>89</v>
      </c>
      <c r="AW419" s="13" t="s">
        <v>42</v>
      </c>
      <c r="AX419" s="13" t="s">
        <v>82</v>
      </c>
      <c r="AY419" s="209" t="s">
        <v>152</v>
      </c>
    </row>
    <row r="420" spans="2:65" s="13" customFormat="1">
      <c r="B420" s="208"/>
      <c r="D420" s="196" t="s">
        <v>163</v>
      </c>
      <c r="E420" s="209" t="s">
        <v>5</v>
      </c>
      <c r="F420" s="210" t="s">
        <v>2663</v>
      </c>
      <c r="H420" s="211">
        <v>3.6619999999999999</v>
      </c>
      <c r="I420" s="212"/>
      <c r="L420" s="208"/>
      <c r="M420" s="213"/>
      <c r="N420" s="214"/>
      <c r="O420" s="214"/>
      <c r="P420" s="214"/>
      <c r="Q420" s="214"/>
      <c r="R420" s="214"/>
      <c r="S420" s="214"/>
      <c r="T420" s="215"/>
      <c r="AT420" s="209" t="s">
        <v>163</v>
      </c>
      <c r="AU420" s="209" t="s">
        <v>89</v>
      </c>
      <c r="AV420" s="13" t="s">
        <v>89</v>
      </c>
      <c r="AW420" s="13" t="s">
        <v>42</v>
      </c>
      <c r="AX420" s="13" t="s">
        <v>82</v>
      </c>
      <c r="AY420" s="209" t="s">
        <v>152</v>
      </c>
    </row>
    <row r="421" spans="2:65" s="13" customFormat="1">
      <c r="B421" s="208"/>
      <c r="D421" s="196" t="s">
        <v>163</v>
      </c>
      <c r="E421" s="209" t="s">
        <v>5</v>
      </c>
      <c r="F421" s="210" t="s">
        <v>2664</v>
      </c>
      <c r="H421" s="211">
        <v>-0.33600000000000002</v>
      </c>
      <c r="I421" s="212"/>
      <c r="L421" s="208"/>
      <c r="M421" s="213"/>
      <c r="N421" s="214"/>
      <c r="O421" s="214"/>
      <c r="P421" s="214"/>
      <c r="Q421" s="214"/>
      <c r="R421" s="214"/>
      <c r="S421" s="214"/>
      <c r="T421" s="215"/>
      <c r="AT421" s="209" t="s">
        <v>163</v>
      </c>
      <c r="AU421" s="209" t="s">
        <v>89</v>
      </c>
      <c r="AV421" s="13" t="s">
        <v>89</v>
      </c>
      <c r="AW421" s="13" t="s">
        <v>42</v>
      </c>
      <c r="AX421" s="13" t="s">
        <v>82</v>
      </c>
      <c r="AY421" s="209" t="s">
        <v>152</v>
      </c>
    </row>
    <row r="422" spans="2:65" s="13" customFormat="1">
      <c r="B422" s="208"/>
      <c r="D422" s="196" t="s">
        <v>163</v>
      </c>
      <c r="E422" s="209" t="s">
        <v>5</v>
      </c>
      <c r="F422" s="210" t="s">
        <v>2665</v>
      </c>
      <c r="H422" s="211">
        <v>9.7129999999999992</v>
      </c>
      <c r="I422" s="212"/>
      <c r="L422" s="208"/>
      <c r="M422" s="213"/>
      <c r="N422" s="214"/>
      <c r="O422" s="214"/>
      <c r="P422" s="214"/>
      <c r="Q422" s="214"/>
      <c r="R422" s="214"/>
      <c r="S422" s="214"/>
      <c r="T422" s="215"/>
      <c r="AT422" s="209" t="s">
        <v>163</v>
      </c>
      <c r="AU422" s="209" t="s">
        <v>89</v>
      </c>
      <c r="AV422" s="13" t="s">
        <v>89</v>
      </c>
      <c r="AW422" s="13" t="s">
        <v>42</v>
      </c>
      <c r="AX422" s="13" t="s">
        <v>82</v>
      </c>
      <c r="AY422" s="209" t="s">
        <v>152</v>
      </c>
    </row>
    <row r="423" spans="2:65" s="13" customFormat="1">
      <c r="B423" s="208"/>
      <c r="D423" s="196" t="s">
        <v>163</v>
      </c>
      <c r="E423" s="209" t="s">
        <v>5</v>
      </c>
      <c r="F423" s="210" t="s">
        <v>2666</v>
      </c>
      <c r="H423" s="211">
        <v>-0.504</v>
      </c>
      <c r="I423" s="212"/>
      <c r="L423" s="208"/>
      <c r="M423" s="213"/>
      <c r="N423" s="214"/>
      <c r="O423" s="214"/>
      <c r="P423" s="214"/>
      <c r="Q423" s="214"/>
      <c r="R423" s="214"/>
      <c r="S423" s="214"/>
      <c r="T423" s="215"/>
      <c r="AT423" s="209" t="s">
        <v>163</v>
      </c>
      <c r="AU423" s="209" t="s">
        <v>89</v>
      </c>
      <c r="AV423" s="13" t="s">
        <v>89</v>
      </c>
      <c r="AW423" s="13" t="s">
        <v>42</v>
      </c>
      <c r="AX423" s="13" t="s">
        <v>82</v>
      </c>
      <c r="AY423" s="209" t="s">
        <v>152</v>
      </c>
    </row>
    <row r="424" spans="2:65" s="13" customFormat="1">
      <c r="B424" s="208"/>
      <c r="D424" s="196" t="s">
        <v>163</v>
      </c>
      <c r="E424" s="209" t="s">
        <v>5</v>
      </c>
      <c r="F424" s="210" t="s">
        <v>2667</v>
      </c>
      <c r="H424" s="211">
        <v>-1.1339999999999999</v>
      </c>
      <c r="I424" s="212"/>
      <c r="L424" s="208"/>
      <c r="M424" s="213"/>
      <c r="N424" s="214"/>
      <c r="O424" s="214"/>
      <c r="P424" s="214"/>
      <c r="Q424" s="214"/>
      <c r="R424" s="214"/>
      <c r="S424" s="214"/>
      <c r="T424" s="215"/>
      <c r="AT424" s="209" t="s">
        <v>163</v>
      </c>
      <c r="AU424" s="209" t="s">
        <v>89</v>
      </c>
      <c r="AV424" s="13" t="s">
        <v>89</v>
      </c>
      <c r="AW424" s="13" t="s">
        <v>42</v>
      </c>
      <c r="AX424" s="13" t="s">
        <v>82</v>
      </c>
      <c r="AY424" s="209" t="s">
        <v>152</v>
      </c>
    </row>
    <row r="425" spans="2:65" s="13" customFormat="1" ht="27">
      <c r="B425" s="208"/>
      <c r="D425" s="196" t="s">
        <v>163</v>
      </c>
      <c r="E425" s="209" t="s">
        <v>5</v>
      </c>
      <c r="F425" s="210" t="s">
        <v>2668</v>
      </c>
      <c r="H425" s="211">
        <v>26.126000000000001</v>
      </c>
      <c r="I425" s="212"/>
      <c r="L425" s="208"/>
      <c r="M425" s="213"/>
      <c r="N425" s="214"/>
      <c r="O425" s="214"/>
      <c r="P425" s="214"/>
      <c r="Q425" s="214"/>
      <c r="R425" s="214"/>
      <c r="S425" s="214"/>
      <c r="T425" s="215"/>
      <c r="AT425" s="209" t="s">
        <v>163</v>
      </c>
      <c r="AU425" s="209" t="s">
        <v>89</v>
      </c>
      <c r="AV425" s="13" t="s">
        <v>89</v>
      </c>
      <c r="AW425" s="13" t="s">
        <v>42</v>
      </c>
      <c r="AX425" s="13" t="s">
        <v>82</v>
      </c>
      <c r="AY425" s="209" t="s">
        <v>152</v>
      </c>
    </row>
    <row r="426" spans="2:65" s="13" customFormat="1">
      <c r="B426" s="208"/>
      <c r="D426" s="196" t="s">
        <v>163</v>
      </c>
      <c r="E426" s="209" t="s">
        <v>5</v>
      </c>
      <c r="F426" s="210" t="s">
        <v>2669</v>
      </c>
      <c r="H426" s="211">
        <v>-0.378</v>
      </c>
      <c r="I426" s="212"/>
      <c r="L426" s="208"/>
      <c r="M426" s="213"/>
      <c r="N426" s="214"/>
      <c r="O426" s="214"/>
      <c r="P426" s="214"/>
      <c r="Q426" s="214"/>
      <c r="R426" s="214"/>
      <c r="S426" s="214"/>
      <c r="T426" s="215"/>
      <c r="AT426" s="209" t="s">
        <v>163</v>
      </c>
      <c r="AU426" s="209" t="s">
        <v>89</v>
      </c>
      <c r="AV426" s="13" t="s">
        <v>89</v>
      </c>
      <c r="AW426" s="13" t="s">
        <v>42</v>
      </c>
      <c r="AX426" s="13" t="s">
        <v>82</v>
      </c>
      <c r="AY426" s="209" t="s">
        <v>152</v>
      </c>
    </row>
    <row r="427" spans="2:65" s="13" customFormat="1">
      <c r="B427" s="208"/>
      <c r="D427" s="196" t="s">
        <v>163</v>
      </c>
      <c r="E427" s="209" t="s">
        <v>5</v>
      </c>
      <c r="F427" s="210" t="s">
        <v>2670</v>
      </c>
      <c r="H427" s="211">
        <v>4.8680000000000003</v>
      </c>
      <c r="I427" s="212"/>
      <c r="L427" s="208"/>
      <c r="M427" s="213"/>
      <c r="N427" s="214"/>
      <c r="O427" s="214"/>
      <c r="P427" s="214"/>
      <c r="Q427" s="214"/>
      <c r="R427" s="214"/>
      <c r="S427" s="214"/>
      <c r="T427" s="215"/>
      <c r="AT427" s="209" t="s">
        <v>163</v>
      </c>
      <c r="AU427" s="209" t="s">
        <v>89</v>
      </c>
      <c r="AV427" s="13" t="s">
        <v>89</v>
      </c>
      <c r="AW427" s="13" t="s">
        <v>42</v>
      </c>
      <c r="AX427" s="13" t="s">
        <v>82</v>
      </c>
      <c r="AY427" s="209" t="s">
        <v>152</v>
      </c>
    </row>
    <row r="428" spans="2:65" s="13" customFormat="1">
      <c r="B428" s="208"/>
      <c r="D428" s="196" t="s">
        <v>163</v>
      </c>
      <c r="E428" s="209" t="s">
        <v>5</v>
      </c>
      <c r="F428" s="210" t="s">
        <v>2671</v>
      </c>
      <c r="H428" s="211">
        <v>2.2799999999999998</v>
      </c>
      <c r="I428" s="212"/>
      <c r="L428" s="208"/>
      <c r="M428" s="213"/>
      <c r="N428" s="214"/>
      <c r="O428" s="214"/>
      <c r="P428" s="214"/>
      <c r="Q428" s="214"/>
      <c r="R428" s="214"/>
      <c r="S428" s="214"/>
      <c r="T428" s="215"/>
      <c r="AT428" s="209" t="s">
        <v>163</v>
      </c>
      <c r="AU428" s="209" t="s">
        <v>89</v>
      </c>
      <c r="AV428" s="13" t="s">
        <v>89</v>
      </c>
      <c r="AW428" s="13" t="s">
        <v>42</v>
      </c>
      <c r="AX428" s="13" t="s">
        <v>82</v>
      </c>
      <c r="AY428" s="209" t="s">
        <v>152</v>
      </c>
    </row>
    <row r="429" spans="2:65" s="14" customFormat="1">
      <c r="B429" s="216"/>
      <c r="D429" s="196" t="s">
        <v>163</v>
      </c>
      <c r="E429" s="217" t="s">
        <v>5</v>
      </c>
      <c r="F429" s="218" t="s">
        <v>2672</v>
      </c>
      <c r="H429" s="219">
        <v>351.95</v>
      </c>
      <c r="I429" s="220"/>
      <c r="L429" s="216"/>
      <c r="M429" s="221"/>
      <c r="N429" s="222"/>
      <c r="O429" s="222"/>
      <c r="P429" s="222"/>
      <c r="Q429" s="222"/>
      <c r="R429" s="222"/>
      <c r="S429" s="222"/>
      <c r="T429" s="223"/>
      <c r="AT429" s="217" t="s">
        <v>163</v>
      </c>
      <c r="AU429" s="217" t="s">
        <v>89</v>
      </c>
      <c r="AV429" s="14" t="s">
        <v>169</v>
      </c>
      <c r="AW429" s="14" t="s">
        <v>42</v>
      </c>
      <c r="AX429" s="14" t="s">
        <v>82</v>
      </c>
      <c r="AY429" s="217" t="s">
        <v>152</v>
      </c>
    </row>
    <row r="430" spans="2:65" s="15" customFormat="1">
      <c r="B430" s="224"/>
      <c r="D430" s="225" t="s">
        <v>163</v>
      </c>
      <c r="E430" s="226" t="s">
        <v>5</v>
      </c>
      <c r="F430" s="227" t="s">
        <v>170</v>
      </c>
      <c r="H430" s="228">
        <v>508.29300000000001</v>
      </c>
      <c r="I430" s="229"/>
      <c r="L430" s="224"/>
      <c r="M430" s="230"/>
      <c r="N430" s="231"/>
      <c r="O430" s="231"/>
      <c r="P430" s="231"/>
      <c r="Q430" s="231"/>
      <c r="R430" s="231"/>
      <c r="S430" s="231"/>
      <c r="T430" s="232"/>
      <c r="AT430" s="233" t="s">
        <v>163</v>
      </c>
      <c r="AU430" s="233" t="s">
        <v>89</v>
      </c>
      <c r="AV430" s="15" t="s">
        <v>159</v>
      </c>
      <c r="AW430" s="15" t="s">
        <v>42</v>
      </c>
      <c r="AX430" s="15" t="s">
        <v>45</v>
      </c>
      <c r="AY430" s="233" t="s">
        <v>152</v>
      </c>
    </row>
    <row r="431" spans="2:65" s="1" customFormat="1" ht="57" customHeight="1">
      <c r="B431" s="183"/>
      <c r="C431" s="184" t="s">
        <v>457</v>
      </c>
      <c r="D431" s="184" t="s">
        <v>154</v>
      </c>
      <c r="E431" s="185" t="s">
        <v>2673</v>
      </c>
      <c r="F431" s="186" t="s">
        <v>2674</v>
      </c>
      <c r="G431" s="187" t="s">
        <v>247</v>
      </c>
      <c r="H431" s="188">
        <v>3672.3449999999998</v>
      </c>
      <c r="I431" s="189"/>
      <c r="J431" s="190">
        <f>ROUND(I431*H431,2)</f>
        <v>0</v>
      </c>
      <c r="K431" s="186" t="s">
        <v>158</v>
      </c>
      <c r="L431" s="43"/>
      <c r="M431" s="191" t="s">
        <v>5</v>
      </c>
      <c r="N431" s="192" t="s">
        <v>53</v>
      </c>
      <c r="O431" s="44"/>
      <c r="P431" s="193">
        <f>O431*H431</f>
        <v>0</v>
      </c>
      <c r="Q431" s="193">
        <v>8.5999999999999998E-4</v>
      </c>
      <c r="R431" s="193">
        <f>Q431*H431</f>
        <v>3.1582166999999997</v>
      </c>
      <c r="S431" s="193">
        <v>0</v>
      </c>
      <c r="T431" s="194">
        <f>S431*H431</f>
        <v>0</v>
      </c>
      <c r="AR431" s="25" t="s">
        <v>159</v>
      </c>
      <c r="AT431" s="25" t="s">
        <v>154</v>
      </c>
      <c r="AU431" s="25" t="s">
        <v>89</v>
      </c>
      <c r="AY431" s="25" t="s">
        <v>152</v>
      </c>
      <c r="BE431" s="195">
        <f>IF(N431="základní",J431,0)</f>
        <v>0</v>
      </c>
      <c r="BF431" s="195">
        <f>IF(N431="snížená",J431,0)</f>
        <v>0</v>
      </c>
      <c r="BG431" s="195">
        <f>IF(N431="zákl. přenesená",J431,0)</f>
        <v>0</v>
      </c>
      <c r="BH431" s="195">
        <f>IF(N431="sníž. přenesená",J431,0)</f>
        <v>0</v>
      </c>
      <c r="BI431" s="195">
        <f>IF(N431="nulová",J431,0)</f>
        <v>0</v>
      </c>
      <c r="BJ431" s="25" t="s">
        <v>45</v>
      </c>
      <c r="BK431" s="195">
        <f>ROUND(I431*H431,2)</f>
        <v>0</v>
      </c>
      <c r="BL431" s="25" t="s">
        <v>159</v>
      </c>
      <c r="BM431" s="25" t="s">
        <v>2675</v>
      </c>
    </row>
    <row r="432" spans="2:65" s="1" customFormat="1" ht="162">
      <c r="B432" s="43"/>
      <c r="D432" s="196" t="s">
        <v>161</v>
      </c>
      <c r="F432" s="197" t="s">
        <v>2676</v>
      </c>
      <c r="I432" s="198"/>
      <c r="L432" s="43"/>
      <c r="M432" s="199"/>
      <c r="N432" s="44"/>
      <c r="O432" s="44"/>
      <c r="P432" s="44"/>
      <c r="Q432" s="44"/>
      <c r="R432" s="44"/>
      <c r="S432" s="44"/>
      <c r="T432" s="72"/>
      <c r="AT432" s="25" t="s">
        <v>161</v>
      </c>
      <c r="AU432" s="25" t="s">
        <v>89</v>
      </c>
    </row>
    <row r="433" spans="2:51" s="12" customFormat="1">
      <c r="B433" s="200"/>
      <c r="D433" s="196" t="s">
        <v>163</v>
      </c>
      <c r="E433" s="201" t="s">
        <v>5</v>
      </c>
      <c r="F433" s="202" t="s">
        <v>461</v>
      </c>
      <c r="H433" s="203" t="s">
        <v>5</v>
      </c>
      <c r="I433" s="204"/>
      <c r="L433" s="200"/>
      <c r="M433" s="205"/>
      <c r="N433" s="206"/>
      <c r="O433" s="206"/>
      <c r="P433" s="206"/>
      <c r="Q433" s="206"/>
      <c r="R433" s="206"/>
      <c r="S433" s="206"/>
      <c r="T433" s="207"/>
      <c r="AT433" s="203" t="s">
        <v>163</v>
      </c>
      <c r="AU433" s="203" t="s">
        <v>89</v>
      </c>
      <c r="AV433" s="12" t="s">
        <v>45</v>
      </c>
      <c r="AW433" s="12" t="s">
        <v>42</v>
      </c>
      <c r="AX433" s="12" t="s">
        <v>82</v>
      </c>
      <c r="AY433" s="203" t="s">
        <v>152</v>
      </c>
    </row>
    <row r="434" spans="2:51" s="12" customFormat="1">
      <c r="B434" s="200"/>
      <c r="D434" s="196" t="s">
        <v>163</v>
      </c>
      <c r="E434" s="201" t="s">
        <v>5</v>
      </c>
      <c r="F434" s="202" t="s">
        <v>2640</v>
      </c>
      <c r="H434" s="203" t="s">
        <v>5</v>
      </c>
      <c r="I434" s="204"/>
      <c r="L434" s="200"/>
      <c r="M434" s="205"/>
      <c r="N434" s="206"/>
      <c r="O434" s="206"/>
      <c r="P434" s="206"/>
      <c r="Q434" s="206"/>
      <c r="R434" s="206"/>
      <c r="S434" s="206"/>
      <c r="T434" s="207"/>
      <c r="AT434" s="203" t="s">
        <v>163</v>
      </c>
      <c r="AU434" s="203" t="s">
        <v>89</v>
      </c>
      <c r="AV434" s="12" t="s">
        <v>45</v>
      </c>
      <c r="AW434" s="12" t="s">
        <v>42</v>
      </c>
      <c r="AX434" s="12" t="s">
        <v>82</v>
      </c>
      <c r="AY434" s="203" t="s">
        <v>152</v>
      </c>
    </row>
    <row r="435" spans="2:51" s="12" customFormat="1">
      <c r="B435" s="200"/>
      <c r="D435" s="196" t="s">
        <v>163</v>
      </c>
      <c r="E435" s="201" t="s">
        <v>5</v>
      </c>
      <c r="F435" s="202" t="s">
        <v>2641</v>
      </c>
      <c r="H435" s="203" t="s">
        <v>5</v>
      </c>
      <c r="I435" s="204"/>
      <c r="L435" s="200"/>
      <c r="M435" s="205"/>
      <c r="N435" s="206"/>
      <c r="O435" s="206"/>
      <c r="P435" s="206"/>
      <c r="Q435" s="206"/>
      <c r="R435" s="206"/>
      <c r="S435" s="206"/>
      <c r="T435" s="207"/>
      <c r="AT435" s="203" t="s">
        <v>163</v>
      </c>
      <c r="AU435" s="203" t="s">
        <v>89</v>
      </c>
      <c r="AV435" s="12" t="s">
        <v>45</v>
      </c>
      <c r="AW435" s="12" t="s">
        <v>42</v>
      </c>
      <c r="AX435" s="12" t="s">
        <v>82</v>
      </c>
      <c r="AY435" s="203" t="s">
        <v>152</v>
      </c>
    </row>
    <row r="436" spans="2:51" s="13" customFormat="1">
      <c r="B436" s="208"/>
      <c r="D436" s="196" t="s">
        <v>163</v>
      </c>
      <c r="E436" s="209" t="s">
        <v>5</v>
      </c>
      <c r="F436" s="210" t="s">
        <v>2677</v>
      </c>
      <c r="H436" s="211">
        <v>74.813999999999993</v>
      </c>
      <c r="I436" s="212"/>
      <c r="L436" s="208"/>
      <c r="M436" s="213"/>
      <c r="N436" s="214"/>
      <c r="O436" s="214"/>
      <c r="P436" s="214"/>
      <c r="Q436" s="214"/>
      <c r="R436" s="214"/>
      <c r="S436" s="214"/>
      <c r="T436" s="215"/>
      <c r="AT436" s="209" t="s">
        <v>163</v>
      </c>
      <c r="AU436" s="209" t="s">
        <v>89</v>
      </c>
      <c r="AV436" s="13" t="s">
        <v>89</v>
      </c>
      <c r="AW436" s="13" t="s">
        <v>42</v>
      </c>
      <c r="AX436" s="13" t="s">
        <v>82</v>
      </c>
      <c r="AY436" s="209" t="s">
        <v>152</v>
      </c>
    </row>
    <row r="437" spans="2:51" s="14" customFormat="1">
      <c r="B437" s="216"/>
      <c r="D437" s="196" t="s">
        <v>163</v>
      </c>
      <c r="E437" s="217" t="s">
        <v>5</v>
      </c>
      <c r="F437" s="218" t="s">
        <v>2643</v>
      </c>
      <c r="H437" s="219">
        <v>74.813999999999993</v>
      </c>
      <c r="I437" s="220"/>
      <c r="L437" s="216"/>
      <c r="M437" s="221"/>
      <c r="N437" s="222"/>
      <c r="O437" s="222"/>
      <c r="P437" s="222"/>
      <c r="Q437" s="222"/>
      <c r="R437" s="222"/>
      <c r="S437" s="222"/>
      <c r="T437" s="223"/>
      <c r="AT437" s="217" t="s">
        <v>163</v>
      </c>
      <c r="AU437" s="217" t="s">
        <v>89</v>
      </c>
      <c r="AV437" s="14" t="s">
        <v>169</v>
      </c>
      <c r="AW437" s="14" t="s">
        <v>42</v>
      </c>
      <c r="AX437" s="14" t="s">
        <v>82</v>
      </c>
      <c r="AY437" s="217" t="s">
        <v>152</v>
      </c>
    </row>
    <row r="438" spans="2:51" s="12" customFormat="1">
      <c r="B438" s="200"/>
      <c r="D438" s="196" t="s">
        <v>163</v>
      </c>
      <c r="E438" s="201" t="s">
        <v>5</v>
      </c>
      <c r="F438" s="202" t="s">
        <v>2644</v>
      </c>
      <c r="H438" s="203" t="s">
        <v>5</v>
      </c>
      <c r="I438" s="204"/>
      <c r="L438" s="200"/>
      <c r="M438" s="205"/>
      <c r="N438" s="206"/>
      <c r="O438" s="206"/>
      <c r="P438" s="206"/>
      <c r="Q438" s="206"/>
      <c r="R438" s="206"/>
      <c r="S438" s="206"/>
      <c r="T438" s="207"/>
      <c r="AT438" s="203" t="s">
        <v>163</v>
      </c>
      <c r="AU438" s="203" t="s">
        <v>89</v>
      </c>
      <c r="AV438" s="12" t="s">
        <v>45</v>
      </c>
      <c r="AW438" s="12" t="s">
        <v>42</v>
      </c>
      <c r="AX438" s="12" t="s">
        <v>82</v>
      </c>
      <c r="AY438" s="203" t="s">
        <v>152</v>
      </c>
    </row>
    <row r="439" spans="2:51" s="12" customFormat="1">
      <c r="B439" s="200"/>
      <c r="D439" s="196" t="s">
        <v>163</v>
      </c>
      <c r="E439" s="201" t="s">
        <v>5</v>
      </c>
      <c r="F439" s="202" t="s">
        <v>2645</v>
      </c>
      <c r="H439" s="203" t="s">
        <v>5</v>
      </c>
      <c r="I439" s="204"/>
      <c r="L439" s="200"/>
      <c r="M439" s="205"/>
      <c r="N439" s="206"/>
      <c r="O439" s="206"/>
      <c r="P439" s="206"/>
      <c r="Q439" s="206"/>
      <c r="R439" s="206"/>
      <c r="S439" s="206"/>
      <c r="T439" s="207"/>
      <c r="AT439" s="203" t="s">
        <v>163</v>
      </c>
      <c r="AU439" s="203" t="s">
        <v>89</v>
      </c>
      <c r="AV439" s="12" t="s">
        <v>45</v>
      </c>
      <c r="AW439" s="12" t="s">
        <v>42</v>
      </c>
      <c r="AX439" s="12" t="s">
        <v>82</v>
      </c>
      <c r="AY439" s="203" t="s">
        <v>152</v>
      </c>
    </row>
    <row r="440" spans="2:51" s="13" customFormat="1">
      <c r="B440" s="208"/>
      <c r="D440" s="196" t="s">
        <v>163</v>
      </c>
      <c r="E440" s="209" t="s">
        <v>5</v>
      </c>
      <c r="F440" s="210" t="s">
        <v>2678</v>
      </c>
      <c r="H440" s="211">
        <v>201.98699999999999</v>
      </c>
      <c r="I440" s="212"/>
      <c r="L440" s="208"/>
      <c r="M440" s="213"/>
      <c r="N440" s="214"/>
      <c r="O440" s="214"/>
      <c r="P440" s="214"/>
      <c r="Q440" s="214"/>
      <c r="R440" s="214"/>
      <c r="S440" s="214"/>
      <c r="T440" s="215"/>
      <c r="AT440" s="209" t="s">
        <v>163</v>
      </c>
      <c r="AU440" s="209" t="s">
        <v>89</v>
      </c>
      <c r="AV440" s="13" t="s">
        <v>89</v>
      </c>
      <c r="AW440" s="13" t="s">
        <v>42</v>
      </c>
      <c r="AX440" s="13" t="s">
        <v>82</v>
      </c>
      <c r="AY440" s="209" t="s">
        <v>152</v>
      </c>
    </row>
    <row r="441" spans="2:51" s="14" customFormat="1">
      <c r="B441" s="216"/>
      <c r="D441" s="196" t="s">
        <v>163</v>
      </c>
      <c r="E441" s="217" t="s">
        <v>5</v>
      </c>
      <c r="F441" s="218" t="s">
        <v>2647</v>
      </c>
      <c r="H441" s="219">
        <v>201.98699999999999</v>
      </c>
      <c r="I441" s="220"/>
      <c r="L441" s="216"/>
      <c r="M441" s="221"/>
      <c r="N441" s="222"/>
      <c r="O441" s="222"/>
      <c r="P441" s="222"/>
      <c r="Q441" s="222"/>
      <c r="R441" s="222"/>
      <c r="S441" s="222"/>
      <c r="T441" s="223"/>
      <c r="AT441" s="217" t="s">
        <v>163</v>
      </c>
      <c r="AU441" s="217" t="s">
        <v>89</v>
      </c>
      <c r="AV441" s="14" t="s">
        <v>169</v>
      </c>
      <c r="AW441" s="14" t="s">
        <v>42</v>
      </c>
      <c r="AX441" s="14" t="s">
        <v>82</v>
      </c>
      <c r="AY441" s="217" t="s">
        <v>152</v>
      </c>
    </row>
    <row r="442" spans="2:51" s="12" customFormat="1">
      <c r="B442" s="200"/>
      <c r="D442" s="196" t="s">
        <v>163</v>
      </c>
      <c r="E442" s="201" t="s">
        <v>5</v>
      </c>
      <c r="F442" s="202" t="s">
        <v>2679</v>
      </c>
      <c r="H442" s="203" t="s">
        <v>5</v>
      </c>
      <c r="I442" s="204"/>
      <c r="L442" s="200"/>
      <c r="M442" s="205"/>
      <c r="N442" s="206"/>
      <c r="O442" s="206"/>
      <c r="P442" s="206"/>
      <c r="Q442" s="206"/>
      <c r="R442" s="206"/>
      <c r="S442" s="206"/>
      <c r="T442" s="207"/>
      <c r="AT442" s="203" t="s">
        <v>163</v>
      </c>
      <c r="AU442" s="203" t="s">
        <v>89</v>
      </c>
      <c r="AV442" s="12" t="s">
        <v>45</v>
      </c>
      <c r="AW442" s="12" t="s">
        <v>42</v>
      </c>
      <c r="AX442" s="12" t="s">
        <v>82</v>
      </c>
      <c r="AY442" s="203" t="s">
        <v>152</v>
      </c>
    </row>
    <row r="443" spans="2:51" s="12" customFormat="1">
      <c r="B443" s="200"/>
      <c r="D443" s="196" t="s">
        <v>163</v>
      </c>
      <c r="E443" s="201" t="s">
        <v>5</v>
      </c>
      <c r="F443" s="202" t="s">
        <v>2680</v>
      </c>
      <c r="H443" s="203" t="s">
        <v>5</v>
      </c>
      <c r="I443" s="204"/>
      <c r="L443" s="200"/>
      <c r="M443" s="205"/>
      <c r="N443" s="206"/>
      <c r="O443" s="206"/>
      <c r="P443" s="206"/>
      <c r="Q443" s="206"/>
      <c r="R443" s="206"/>
      <c r="S443" s="206"/>
      <c r="T443" s="207"/>
      <c r="AT443" s="203" t="s">
        <v>163</v>
      </c>
      <c r="AU443" s="203" t="s">
        <v>89</v>
      </c>
      <c r="AV443" s="12" t="s">
        <v>45</v>
      </c>
      <c r="AW443" s="12" t="s">
        <v>42</v>
      </c>
      <c r="AX443" s="12" t="s">
        <v>82</v>
      </c>
      <c r="AY443" s="203" t="s">
        <v>152</v>
      </c>
    </row>
    <row r="444" spans="2:51" s="12" customFormat="1">
      <c r="B444" s="200"/>
      <c r="D444" s="196" t="s">
        <v>163</v>
      </c>
      <c r="E444" s="201" t="s">
        <v>5</v>
      </c>
      <c r="F444" s="202" t="s">
        <v>2681</v>
      </c>
      <c r="H444" s="203" t="s">
        <v>5</v>
      </c>
      <c r="I444" s="204"/>
      <c r="L444" s="200"/>
      <c r="M444" s="205"/>
      <c r="N444" s="206"/>
      <c r="O444" s="206"/>
      <c r="P444" s="206"/>
      <c r="Q444" s="206"/>
      <c r="R444" s="206"/>
      <c r="S444" s="206"/>
      <c r="T444" s="207"/>
      <c r="AT444" s="203" t="s">
        <v>163</v>
      </c>
      <c r="AU444" s="203" t="s">
        <v>89</v>
      </c>
      <c r="AV444" s="12" t="s">
        <v>45</v>
      </c>
      <c r="AW444" s="12" t="s">
        <v>42</v>
      </c>
      <c r="AX444" s="12" t="s">
        <v>82</v>
      </c>
      <c r="AY444" s="203" t="s">
        <v>152</v>
      </c>
    </row>
    <row r="445" spans="2:51" s="13" customFormat="1">
      <c r="B445" s="208"/>
      <c r="D445" s="196" t="s">
        <v>163</v>
      </c>
      <c r="E445" s="209" t="s">
        <v>5</v>
      </c>
      <c r="F445" s="210" t="s">
        <v>2682</v>
      </c>
      <c r="H445" s="211">
        <v>5.8040000000000003</v>
      </c>
      <c r="I445" s="212"/>
      <c r="L445" s="208"/>
      <c r="M445" s="213"/>
      <c r="N445" s="214"/>
      <c r="O445" s="214"/>
      <c r="P445" s="214"/>
      <c r="Q445" s="214"/>
      <c r="R445" s="214"/>
      <c r="S445" s="214"/>
      <c r="T445" s="215"/>
      <c r="AT445" s="209" t="s">
        <v>163</v>
      </c>
      <c r="AU445" s="209" t="s">
        <v>89</v>
      </c>
      <c r="AV445" s="13" t="s">
        <v>89</v>
      </c>
      <c r="AW445" s="13" t="s">
        <v>42</v>
      </c>
      <c r="AX445" s="13" t="s">
        <v>82</v>
      </c>
      <c r="AY445" s="209" t="s">
        <v>152</v>
      </c>
    </row>
    <row r="446" spans="2:51" s="13" customFormat="1">
      <c r="B446" s="208"/>
      <c r="D446" s="196" t="s">
        <v>163</v>
      </c>
      <c r="E446" s="209" t="s">
        <v>5</v>
      </c>
      <c r="F446" s="210" t="s">
        <v>2683</v>
      </c>
      <c r="H446" s="211">
        <v>11.045999999999999</v>
      </c>
      <c r="I446" s="212"/>
      <c r="L446" s="208"/>
      <c r="M446" s="213"/>
      <c r="N446" s="214"/>
      <c r="O446" s="214"/>
      <c r="P446" s="214"/>
      <c r="Q446" s="214"/>
      <c r="R446" s="214"/>
      <c r="S446" s="214"/>
      <c r="T446" s="215"/>
      <c r="AT446" s="209" t="s">
        <v>163</v>
      </c>
      <c r="AU446" s="209" t="s">
        <v>89</v>
      </c>
      <c r="AV446" s="13" t="s">
        <v>89</v>
      </c>
      <c r="AW446" s="13" t="s">
        <v>42</v>
      </c>
      <c r="AX446" s="13" t="s">
        <v>82</v>
      </c>
      <c r="AY446" s="209" t="s">
        <v>152</v>
      </c>
    </row>
    <row r="447" spans="2:51" s="13" customFormat="1">
      <c r="B447" s="208"/>
      <c r="D447" s="196" t="s">
        <v>163</v>
      </c>
      <c r="E447" s="209" t="s">
        <v>5</v>
      </c>
      <c r="F447" s="210" t="s">
        <v>2684</v>
      </c>
      <c r="H447" s="211">
        <v>1.4279999999999999</v>
      </c>
      <c r="I447" s="212"/>
      <c r="L447" s="208"/>
      <c r="M447" s="213"/>
      <c r="N447" s="214"/>
      <c r="O447" s="214"/>
      <c r="P447" s="214"/>
      <c r="Q447" s="214"/>
      <c r="R447" s="214"/>
      <c r="S447" s="214"/>
      <c r="T447" s="215"/>
      <c r="AT447" s="209" t="s">
        <v>163</v>
      </c>
      <c r="AU447" s="209" t="s">
        <v>89</v>
      </c>
      <c r="AV447" s="13" t="s">
        <v>89</v>
      </c>
      <c r="AW447" s="13" t="s">
        <v>42</v>
      </c>
      <c r="AX447" s="13" t="s">
        <v>82</v>
      </c>
      <c r="AY447" s="209" t="s">
        <v>152</v>
      </c>
    </row>
    <row r="448" spans="2:51" s="14" customFormat="1">
      <c r="B448" s="216"/>
      <c r="D448" s="196" t="s">
        <v>163</v>
      </c>
      <c r="E448" s="217" t="s">
        <v>5</v>
      </c>
      <c r="F448" s="218" t="s">
        <v>2685</v>
      </c>
      <c r="H448" s="219">
        <v>18.277999999999999</v>
      </c>
      <c r="I448" s="220"/>
      <c r="L448" s="216"/>
      <c r="M448" s="221"/>
      <c r="N448" s="222"/>
      <c r="O448" s="222"/>
      <c r="P448" s="222"/>
      <c r="Q448" s="222"/>
      <c r="R448" s="222"/>
      <c r="S448" s="222"/>
      <c r="T448" s="223"/>
      <c r="AT448" s="217" t="s">
        <v>163</v>
      </c>
      <c r="AU448" s="217" t="s">
        <v>89</v>
      </c>
      <c r="AV448" s="14" t="s">
        <v>169</v>
      </c>
      <c r="AW448" s="14" t="s">
        <v>42</v>
      </c>
      <c r="AX448" s="14" t="s">
        <v>82</v>
      </c>
      <c r="AY448" s="217" t="s">
        <v>152</v>
      </c>
    </row>
    <row r="449" spans="2:51" s="12" customFormat="1">
      <c r="B449" s="200"/>
      <c r="D449" s="196" t="s">
        <v>163</v>
      </c>
      <c r="E449" s="201" t="s">
        <v>5</v>
      </c>
      <c r="F449" s="202" t="s">
        <v>540</v>
      </c>
      <c r="H449" s="203" t="s">
        <v>5</v>
      </c>
      <c r="I449" s="204"/>
      <c r="L449" s="200"/>
      <c r="M449" s="205"/>
      <c r="N449" s="206"/>
      <c r="O449" s="206"/>
      <c r="P449" s="206"/>
      <c r="Q449" s="206"/>
      <c r="R449" s="206"/>
      <c r="S449" s="206"/>
      <c r="T449" s="207"/>
      <c r="AT449" s="203" t="s">
        <v>163</v>
      </c>
      <c r="AU449" s="203" t="s">
        <v>89</v>
      </c>
      <c r="AV449" s="12" t="s">
        <v>45</v>
      </c>
      <c r="AW449" s="12" t="s">
        <v>42</v>
      </c>
      <c r="AX449" s="12" t="s">
        <v>82</v>
      </c>
      <c r="AY449" s="203" t="s">
        <v>152</v>
      </c>
    </row>
    <row r="450" spans="2:51" s="12" customFormat="1">
      <c r="B450" s="200"/>
      <c r="D450" s="196" t="s">
        <v>163</v>
      </c>
      <c r="E450" s="201" t="s">
        <v>5</v>
      </c>
      <c r="F450" s="202" t="s">
        <v>2648</v>
      </c>
      <c r="H450" s="203" t="s">
        <v>5</v>
      </c>
      <c r="I450" s="204"/>
      <c r="L450" s="200"/>
      <c r="M450" s="205"/>
      <c r="N450" s="206"/>
      <c r="O450" s="206"/>
      <c r="P450" s="206"/>
      <c r="Q450" s="206"/>
      <c r="R450" s="206"/>
      <c r="S450" s="206"/>
      <c r="T450" s="207"/>
      <c r="AT450" s="203" t="s">
        <v>163</v>
      </c>
      <c r="AU450" s="203" t="s">
        <v>89</v>
      </c>
      <c r="AV450" s="12" t="s">
        <v>45</v>
      </c>
      <c r="AW450" s="12" t="s">
        <v>42</v>
      </c>
      <c r="AX450" s="12" t="s">
        <v>82</v>
      </c>
      <c r="AY450" s="203" t="s">
        <v>152</v>
      </c>
    </row>
    <row r="451" spans="2:51" s="13" customFormat="1">
      <c r="B451" s="208"/>
      <c r="D451" s="196" t="s">
        <v>163</v>
      </c>
      <c r="E451" s="209" t="s">
        <v>5</v>
      </c>
      <c r="F451" s="210" t="s">
        <v>2686</v>
      </c>
      <c r="H451" s="211">
        <v>352.11700000000002</v>
      </c>
      <c r="I451" s="212"/>
      <c r="L451" s="208"/>
      <c r="M451" s="213"/>
      <c r="N451" s="214"/>
      <c r="O451" s="214"/>
      <c r="P451" s="214"/>
      <c r="Q451" s="214"/>
      <c r="R451" s="214"/>
      <c r="S451" s="214"/>
      <c r="T451" s="215"/>
      <c r="AT451" s="209" t="s">
        <v>163</v>
      </c>
      <c r="AU451" s="209" t="s">
        <v>89</v>
      </c>
      <c r="AV451" s="13" t="s">
        <v>89</v>
      </c>
      <c r="AW451" s="13" t="s">
        <v>42</v>
      </c>
      <c r="AX451" s="13" t="s">
        <v>82</v>
      </c>
      <c r="AY451" s="209" t="s">
        <v>152</v>
      </c>
    </row>
    <row r="452" spans="2:51" s="13" customFormat="1">
      <c r="B452" s="208"/>
      <c r="D452" s="196" t="s">
        <v>163</v>
      </c>
      <c r="E452" s="209" t="s">
        <v>5</v>
      </c>
      <c r="F452" s="210" t="s">
        <v>2687</v>
      </c>
      <c r="H452" s="211">
        <v>38.771999999999998</v>
      </c>
      <c r="I452" s="212"/>
      <c r="L452" s="208"/>
      <c r="M452" s="213"/>
      <c r="N452" s="214"/>
      <c r="O452" s="214"/>
      <c r="P452" s="214"/>
      <c r="Q452" s="214"/>
      <c r="R452" s="214"/>
      <c r="S452" s="214"/>
      <c r="T452" s="215"/>
      <c r="AT452" s="209" t="s">
        <v>163</v>
      </c>
      <c r="AU452" s="209" t="s">
        <v>89</v>
      </c>
      <c r="AV452" s="13" t="s">
        <v>89</v>
      </c>
      <c r="AW452" s="13" t="s">
        <v>42</v>
      </c>
      <c r="AX452" s="13" t="s">
        <v>82</v>
      </c>
      <c r="AY452" s="209" t="s">
        <v>152</v>
      </c>
    </row>
    <row r="453" spans="2:51" s="13" customFormat="1">
      <c r="B453" s="208"/>
      <c r="D453" s="196" t="s">
        <v>163</v>
      </c>
      <c r="E453" s="209" t="s">
        <v>5</v>
      </c>
      <c r="F453" s="210" t="s">
        <v>2688</v>
      </c>
      <c r="H453" s="211">
        <v>291.62299999999999</v>
      </c>
      <c r="I453" s="212"/>
      <c r="L453" s="208"/>
      <c r="M453" s="213"/>
      <c r="N453" s="214"/>
      <c r="O453" s="214"/>
      <c r="P453" s="214"/>
      <c r="Q453" s="214"/>
      <c r="R453" s="214"/>
      <c r="S453" s="214"/>
      <c r="T453" s="215"/>
      <c r="AT453" s="209" t="s">
        <v>163</v>
      </c>
      <c r="AU453" s="209" t="s">
        <v>89</v>
      </c>
      <c r="AV453" s="13" t="s">
        <v>89</v>
      </c>
      <c r="AW453" s="13" t="s">
        <v>42</v>
      </c>
      <c r="AX453" s="13" t="s">
        <v>82</v>
      </c>
      <c r="AY453" s="209" t="s">
        <v>152</v>
      </c>
    </row>
    <row r="454" spans="2:51" s="13" customFormat="1">
      <c r="B454" s="208"/>
      <c r="D454" s="196" t="s">
        <v>163</v>
      </c>
      <c r="E454" s="209" t="s">
        <v>5</v>
      </c>
      <c r="F454" s="210" t="s">
        <v>2689</v>
      </c>
      <c r="H454" s="211">
        <v>56.381999999999998</v>
      </c>
      <c r="I454" s="212"/>
      <c r="L454" s="208"/>
      <c r="M454" s="213"/>
      <c r="N454" s="214"/>
      <c r="O454" s="214"/>
      <c r="P454" s="214"/>
      <c r="Q454" s="214"/>
      <c r="R454" s="214"/>
      <c r="S454" s="214"/>
      <c r="T454" s="215"/>
      <c r="AT454" s="209" t="s">
        <v>163</v>
      </c>
      <c r="AU454" s="209" t="s">
        <v>89</v>
      </c>
      <c r="AV454" s="13" t="s">
        <v>89</v>
      </c>
      <c r="AW454" s="13" t="s">
        <v>42</v>
      </c>
      <c r="AX454" s="13" t="s">
        <v>82</v>
      </c>
      <c r="AY454" s="209" t="s">
        <v>152</v>
      </c>
    </row>
    <row r="455" spans="2:51" s="14" customFormat="1">
      <c r="B455" s="216"/>
      <c r="D455" s="196" t="s">
        <v>163</v>
      </c>
      <c r="E455" s="217" t="s">
        <v>5</v>
      </c>
      <c r="F455" s="218" t="s">
        <v>1507</v>
      </c>
      <c r="H455" s="219">
        <v>738.89400000000001</v>
      </c>
      <c r="I455" s="220"/>
      <c r="L455" s="216"/>
      <c r="M455" s="221"/>
      <c r="N455" s="222"/>
      <c r="O455" s="222"/>
      <c r="P455" s="222"/>
      <c r="Q455" s="222"/>
      <c r="R455" s="222"/>
      <c r="S455" s="222"/>
      <c r="T455" s="223"/>
      <c r="AT455" s="217" t="s">
        <v>163</v>
      </c>
      <c r="AU455" s="217" t="s">
        <v>89</v>
      </c>
      <c r="AV455" s="14" t="s">
        <v>169</v>
      </c>
      <c r="AW455" s="14" t="s">
        <v>42</v>
      </c>
      <c r="AX455" s="14" t="s">
        <v>82</v>
      </c>
      <c r="AY455" s="217" t="s">
        <v>152</v>
      </c>
    </row>
    <row r="456" spans="2:51" s="12" customFormat="1">
      <c r="B456" s="200"/>
      <c r="D456" s="196" t="s">
        <v>163</v>
      </c>
      <c r="E456" s="201" t="s">
        <v>5</v>
      </c>
      <c r="F456" s="202" t="s">
        <v>2653</v>
      </c>
      <c r="H456" s="203" t="s">
        <v>5</v>
      </c>
      <c r="I456" s="204"/>
      <c r="L456" s="200"/>
      <c r="M456" s="205"/>
      <c r="N456" s="206"/>
      <c r="O456" s="206"/>
      <c r="P456" s="206"/>
      <c r="Q456" s="206"/>
      <c r="R456" s="206"/>
      <c r="S456" s="206"/>
      <c r="T456" s="207"/>
      <c r="AT456" s="203" t="s">
        <v>163</v>
      </c>
      <c r="AU456" s="203" t="s">
        <v>89</v>
      </c>
      <c r="AV456" s="12" t="s">
        <v>45</v>
      </c>
      <c r="AW456" s="12" t="s">
        <v>42</v>
      </c>
      <c r="AX456" s="12" t="s">
        <v>82</v>
      </c>
      <c r="AY456" s="203" t="s">
        <v>152</v>
      </c>
    </row>
    <row r="457" spans="2:51" s="12" customFormat="1">
      <c r="B457" s="200"/>
      <c r="D457" s="196" t="s">
        <v>163</v>
      </c>
      <c r="E457" s="201" t="s">
        <v>5</v>
      </c>
      <c r="F457" s="202" t="s">
        <v>2654</v>
      </c>
      <c r="H457" s="203" t="s">
        <v>5</v>
      </c>
      <c r="I457" s="204"/>
      <c r="L457" s="200"/>
      <c r="M457" s="205"/>
      <c r="N457" s="206"/>
      <c r="O457" s="206"/>
      <c r="P457" s="206"/>
      <c r="Q457" s="206"/>
      <c r="R457" s="206"/>
      <c r="S457" s="206"/>
      <c r="T457" s="207"/>
      <c r="AT457" s="203" t="s">
        <v>163</v>
      </c>
      <c r="AU457" s="203" t="s">
        <v>89</v>
      </c>
      <c r="AV457" s="12" t="s">
        <v>45</v>
      </c>
      <c r="AW457" s="12" t="s">
        <v>42</v>
      </c>
      <c r="AX457" s="12" t="s">
        <v>82</v>
      </c>
      <c r="AY457" s="203" t="s">
        <v>152</v>
      </c>
    </row>
    <row r="458" spans="2:51" s="13" customFormat="1">
      <c r="B458" s="208"/>
      <c r="D458" s="196" t="s">
        <v>163</v>
      </c>
      <c r="E458" s="209" t="s">
        <v>5</v>
      </c>
      <c r="F458" s="210" t="s">
        <v>2690</v>
      </c>
      <c r="H458" s="211">
        <v>1777.29</v>
      </c>
      <c r="I458" s="212"/>
      <c r="L458" s="208"/>
      <c r="M458" s="213"/>
      <c r="N458" s="214"/>
      <c r="O458" s="214"/>
      <c r="P458" s="214"/>
      <c r="Q458" s="214"/>
      <c r="R458" s="214"/>
      <c r="S458" s="214"/>
      <c r="T458" s="215"/>
      <c r="AT458" s="209" t="s">
        <v>163</v>
      </c>
      <c r="AU458" s="209" t="s">
        <v>89</v>
      </c>
      <c r="AV458" s="13" t="s">
        <v>89</v>
      </c>
      <c r="AW458" s="13" t="s">
        <v>42</v>
      </c>
      <c r="AX458" s="13" t="s">
        <v>82</v>
      </c>
      <c r="AY458" s="209" t="s">
        <v>152</v>
      </c>
    </row>
    <row r="459" spans="2:51" s="13" customFormat="1">
      <c r="B459" s="208"/>
      <c r="D459" s="196" t="s">
        <v>163</v>
      </c>
      <c r="E459" s="209" t="s">
        <v>5</v>
      </c>
      <c r="F459" s="210" t="s">
        <v>2691</v>
      </c>
      <c r="H459" s="211">
        <v>4.0199999999999996</v>
      </c>
      <c r="I459" s="212"/>
      <c r="L459" s="208"/>
      <c r="M459" s="213"/>
      <c r="N459" s="214"/>
      <c r="O459" s="214"/>
      <c r="P459" s="214"/>
      <c r="Q459" s="214"/>
      <c r="R459" s="214"/>
      <c r="S459" s="214"/>
      <c r="T459" s="215"/>
      <c r="AT459" s="209" t="s">
        <v>163</v>
      </c>
      <c r="AU459" s="209" t="s">
        <v>89</v>
      </c>
      <c r="AV459" s="13" t="s">
        <v>89</v>
      </c>
      <c r="AW459" s="13" t="s">
        <v>42</v>
      </c>
      <c r="AX459" s="13" t="s">
        <v>82</v>
      </c>
      <c r="AY459" s="209" t="s">
        <v>152</v>
      </c>
    </row>
    <row r="460" spans="2:51" s="13" customFormat="1">
      <c r="B460" s="208"/>
      <c r="D460" s="196" t="s">
        <v>163</v>
      </c>
      <c r="E460" s="209" t="s">
        <v>5</v>
      </c>
      <c r="F460" s="210" t="s">
        <v>2692</v>
      </c>
      <c r="H460" s="211">
        <v>3.3</v>
      </c>
      <c r="I460" s="212"/>
      <c r="L460" s="208"/>
      <c r="M460" s="213"/>
      <c r="N460" s="214"/>
      <c r="O460" s="214"/>
      <c r="P460" s="214"/>
      <c r="Q460" s="214"/>
      <c r="R460" s="214"/>
      <c r="S460" s="214"/>
      <c r="T460" s="215"/>
      <c r="AT460" s="209" t="s">
        <v>163</v>
      </c>
      <c r="AU460" s="209" t="s">
        <v>89</v>
      </c>
      <c r="AV460" s="13" t="s">
        <v>89</v>
      </c>
      <c r="AW460" s="13" t="s">
        <v>42</v>
      </c>
      <c r="AX460" s="13" t="s">
        <v>82</v>
      </c>
      <c r="AY460" s="209" t="s">
        <v>152</v>
      </c>
    </row>
    <row r="461" spans="2:51" s="13" customFormat="1">
      <c r="B461" s="208"/>
      <c r="D461" s="196" t="s">
        <v>163</v>
      </c>
      <c r="E461" s="209" t="s">
        <v>5</v>
      </c>
      <c r="F461" s="210" t="s">
        <v>2693</v>
      </c>
      <c r="H461" s="211">
        <v>7.8</v>
      </c>
      <c r="I461" s="212"/>
      <c r="L461" s="208"/>
      <c r="M461" s="213"/>
      <c r="N461" s="214"/>
      <c r="O461" s="214"/>
      <c r="P461" s="214"/>
      <c r="Q461" s="214"/>
      <c r="R461" s="214"/>
      <c r="S461" s="214"/>
      <c r="T461" s="215"/>
      <c r="AT461" s="209" t="s">
        <v>163</v>
      </c>
      <c r="AU461" s="209" t="s">
        <v>89</v>
      </c>
      <c r="AV461" s="13" t="s">
        <v>89</v>
      </c>
      <c r="AW461" s="13" t="s">
        <v>42</v>
      </c>
      <c r="AX461" s="13" t="s">
        <v>82</v>
      </c>
      <c r="AY461" s="209" t="s">
        <v>152</v>
      </c>
    </row>
    <row r="462" spans="2:51" s="13" customFormat="1">
      <c r="B462" s="208"/>
      <c r="D462" s="196" t="s">
        <v>163</v>
      </c>
      <c r="E462" s="209" t="s">
        <v>5</v>
      </c>
      <c r="F462" s="210" t="s">
        <v>2694</v>
      </c>
      <c r="H462" s="211">
        <v>1.86</v>
      </c>
      <c r="I462" s="212"/>
      <c r="L462" s="208"/>
      <c r="M462" s="213"/>
      <c r="N462" s="214"/>
      <c r="O462" s="214"/>
      <c r="P462" s="214"/>
      <c r="Q462" s="214"/>
      <c r="R462" s="214"/>
      <c r="S462" s="214"/>
      <c r="T462" s="215"/>
      <c r="AT462" s="209" t="s">
        <v>163</v>
      </c>
      <c r="AU462" s="209" t="s">
        <v>89</v>
      </c>
      <c r="AV462" s="13" t="s">
        <v>89</v>
      </c>
      <c r="AW462" s="13" t="s">
        <v>42</v>
      </c>
      <c r="AX462" s="13" t="s">
        <v>82</v>
      </c>
      <c r="AY462" s="209" t="s">
        <v>152</v>
      </c>
    </row>
    <row r="463" spans="2:51" s="13" customFormat="1">
      <c r="B463" s="208"/>
      <c r="D463" s="196" t="s">
        <v>163</v>
      </c>
      <c r="E463" s="209" t="s">
        <v>5</v>
      </c>
      <c r="F463" s="210" t="s">
        <v>2695</v>
      </c>
      <c r="H463" s="211">
        <v>2.2200000000000002</v>
      </c>
      <c r="I463" s="212"/>
      <c r="L463" s="208"/>
      <c r="M463" s="213"/>
      <c r="N463" s="214"/>
      <c r="O463" s="214"/>
      <c r="P463" s="214"/>
      <c r="Q463" s="214"/>
      <c r="R463" s="214"/>
      <c r="S463" s="214"/>
      <c r="T463" s="215"/>
      <c r="AT463" s="209" t="s">
        <v>163</v>
      </c>
      <c r="AU463" s="209" t="s">
        <v>89</v>
      </c>
      <c r="AV463" s="13" t="s">
        <v>89</v>
      </c>
      <c r="AW463" s="13" t="s">
        <v>42</v>
      </c>
      <c r="AX463" s="13" t="s">
        <v>82</v>
      </c>
      <c r="AY463" s="209" t="s">
        <v>152</v>
      </c>
    </row>
    <row r="464" spans="2:51" s="13" customFormat="1">
      <c r="B464" s="208"/>
      <c r="D464" s="196" t="s">
        <v>163</v>
      </c>
      <c r="E464" s="209" t="s">
        <v>5</v>
      </c>
      <c r="F464" s="210" t="s">
        <v>2696</v>
      </c>
      <c r="H464" s="211">
        <v>276.84699999999998</v>
      </c>
      <c r="I464" s="212"/>
      <c r="L464" s="208"/>
      <c r="M464" s="213"/>
      <c r="N464" s="214"/>
      <c r="O464" s="214"/>
      <c r="P464" s="214"/>
      <c r="Q464" s="214"/>
      <c r="R464" s="214"/>
      <c r="S464" s="214"/>
      <c r="T464" s="215"/>
      <c r="AT464" s="209" t="s">
        <v>163</v>
      </c>
      <c r="AU464" s="209" t="s">
        <v>89</v>
      </c>
      <c r="AV464" s="13" t="s">
        <v>89</v>
      </c>
      <c r="AW464" s="13" t="s">
        <v>42</v>
      </c>
      <c r="AX464" s="13" t="s">
        <v>82</v>
      </c>
      <c r="AY464" s="209" t="s">
        <v>152</v>
      </c>
    </row>
    <row r="465" spans="2:65" s="13" customFormat="1">
      <c r="B465" s="208"/>
      <c r="D465" s="196" t="s">
        <v>163</v>
      </c>
      <c r="E465" s="209" t="s">
        <v>5</v>
      </c>
      <c r="F465" s="210" t="s">
        <v>2697</v>
      </c>
      <c r="H465" s="211">
        <v>56.4</v>
      </c>
      <c r="I465" s="212"/>
      <c r="L465" s="208"/>
      <c r="M465" s="213"/>
      <c r="N465" s="214"/>
      <c r="O465" s="214"/>
      <c r="P465" s="214"/>
      <c r="Q465" s="214"/>
      <c r="R465" s="214"/>
      <c r="S465" s="214"/>
      <c r="T465" s="215"/>
      <c r="AT465" s="209" t="s">
        <v>163</v>
      </c>
      <c r="AU465" s="209" t="s">
        <v>89</v>
      </c>
      <c r="AV465" s="13" t="s">
        <v>89</v>
      </c>
      <c r="AW465" s="13" t="s">
        <v>42</v>
      </c>
      <c r="AX465" s="13" t="s">
        <v>82</v>
      </c>
      <c r="AY465" s="209" t="s">
        <v>152</v>
      </c>
    </row>
    <row r="466" spans="2:65" s="13" customFormat="1">
      <c r="B466" s="208"/>
      <c r="D466" s="196" t="s">
        <v>163</v>
      </c>
      <c r="E466" s="209" t="s">
        <v>5</v>
      </c>
      <c r="F466" s="210" t="s">
        <v>2698</v>
      </c>
      <c r="H466" s="211">
        <v>73.233999999999995</v>
      </c>
      <c r="I466" s="212"/>
      <c r="L466" s="208"/>
      <c r="M466" s="213"/>
      <c r="N466" s="214"/>
      <c r="O466" s="214"/>
      <c r="P466" s="214"/>
      <c r="Q466" s="214"/>
      <c r="R466" s="214"/>
      <c r="S466" s="214"/>
      <c r="T466" s="215"/>
      <c r="AT466" s="209" t="s">
        <v>163</v>
      </c>
      <c r="AU466" s="209" t="s">
        <v>89</v>
      </c>
      <c r="AV466" s="13" t="s">
        <v>89</v>
      </c>
      <c r="AW466" s="13" t="s">
        <v>42</v>
      </c>
      <c r="AX466" s="13" t="s">
        <v>82</v>
      </c>
      <c r="AY466" s="209" t="s">
        <v>152</v>
      </c>
    </row>
    <row r="467" spans="2:65" s="13" customFormat="1">
      <c r="B467" s="208"/>
      <c r="D467" s="196" t="s">
        <v>163</v>
      </c>
      <c r="E467" s="209" t="s">
        <v>5</v>
      </c>
      <c r="F467" s="210" t="s">
        <v>2699</v>
      </c>
      <c r="H467" s="211">
        <v>1.1599999999999999</v>
      </c>
      <c r="I467" s="212"/>
      <c r="L467" s="208"/>
      <c r="M467" s="213"/>
      <c r="N467" s="214"/>
      <c r="O467" s="214"/>
      <c r="P467" s="214"/>
      <c r="Q467" s="214"/>
      <c r="R467" s="214"/>
      <c r="S467" s="214"/>
      <c r="T467" s="215"/>
      <c r="AT467" s="209" t="s">
        <v>163</v>
      </c>
      <c r="AU467" s="209" t="s">
        <v>89</v>
      </c>
      <c r="AV467" s="13" t="s">
        <v>89</v>
      </c>
      <c r="AW467" s="13" t="s">
        <v>42</v>
      </c>
      <c r="AX467" s="13" t="s">
        <v>82</v>
      </c>
      <c r="AY467" s="209" t="s">
        <v>152</v>
      </c>
    </row>
    <row r="468" spans="2:65" s="13" customFormat="1">
      <c r="B468" s="208"/>
      <c r="D468" s="196" t="s">
        <v>163</v>
      </c>
      <c r="E468" s="209" t="s">
        <v>5</v>
      </c>
      <c r="F468" s="210" t="s">
        <v>2700</v>
      </c>
      <c r="H468" s="211">
        <v>129.50399999999999</v>
      </c>
      <c r="I468" s="212"/>
      <c r="L468" s="208"/>
      <c r="M468" s="213"/>
      <c r="N468" s="214"/>
      <c r="O468" s="214"/>
      <c r="P468" s="214"/>
      <c r="Q468" s="214"/>
      <c r="R468" s="214"/>
      <c r="S468" s="214"/>
      <c r="T468" s="215"/>
      <c r="AT468" s="209" t="s">
        <v>163</v>
      </c>
      <c r="AU468" s="209" t="s">
        <v>89</v>
      </c>
      <c r="AV468" s="13" t="s">
        <v>89</v>
      </c>
      <c r="AW468" s="13" t="s">
        <v>42</v>
      </c>
      <c r="AX468" s="13" t="s">
        <v>82</v>
      </c>
      <c r="AY468" s="209" t="s">
        <v>152</v>
      </c>
    </row>
    <row r="469" spans="2:65" s="13" customFormat="1">
      <c r="B469" s="208"/>
      <c r="D469" s="196" t="s">
        <v>163</v>
      </c>
      <c r="E469" s="209" t="s">
        <v>5</v>
      </c>
      <c r="F469" s="210" t="s">
        <v>2701</v>
      </c>
      <c r="H469" s="211">
        <v>1.74</v>
      </c>
      <c r="I469" s="212"/>
      <c r="L469" s="208"/>
      <c r="M469" s="213"/>
      <c r="N469" s="214"/>
      <c r="O469" s="214"/>
      <c r="P469" s="214"/>
      <c r="Q469" s="214"/>
      <c r="R469" s="214"/>
      <c r="S469" s="214"/>
      <c r="T469" s="215"/>
      <c r="AT469" s="209" t="s">
        <v>163</v>
      </c>
      <c r="AU469" s="209" t="s">
        <v>89</v>
      </c>
      <c r="AV469" s="13" t="s">
        <v>89</v>
      </c>
      <c r="AW469" s="13" t="s">
        <v>42</v>
      </c>
      <c r="AX469" s="13" t="s">
        <v>82</v>
      </c>
      <c r="AY469" s="209" t="s">
        <v>152</v>
      </c>
    </row>
    <row r="470" spans="2:65" s="13" customFormat="1">
      <c r="B470" s="208"/>
      <c r="D470" s="196" t="s">
        <v>163</v>
      </c>
      <c r="E470" s="209" t="s">
        <v>5</v>
      </c>
      <c r="F470" s="210" t="s">
        <v>2702</v>
      </c>
      <c r="H470" s="211">
        <v>3.6</v>
      </c>
      <c r="I470" s="212"/>
      <c r="L470" s="208"/>
      <c r="M470" s="213"/>
      <c r="N470" s="214"/>
      <c r="O470" s="214"/>
      <c r="P470" s="214"/>
      <c r="Q470" s="214"/>
      <c r="R470" s="214"/>
      <c r="S470" s="214"/>
      <c r="T470" s="215"/>
      <c r="AT470" s="209" t="s">
        <v>163</v>
      </c>
      <c r="AU470" s="209" t="s">
        <v>89</v>
      </c>
      <c r="AV470" s="13" t="s">
        <v>89</v>
      </c>
      <c r="AW470" s="13" t="s">
        <v>42</v>
      </c>
      <c r="AX470" s="13" t="s">
        <v>82</v>
      </c>
      <c r="AY470" s="209" t="s">
        <v>152</v>
      </c>
    </row>
    <row r="471" spans="2:65" s="13" customFormat="1" ht="27">
      <c r="B471" s="208"/>
      <c r="D471" s="196" t="s">
        <v>163</v>
      </c>
      <c r="E471" s="209" t="s">
        <v>5</v>
      </c>
      <c r="F471" s="210" t="s">
        <v>2703</v>
      </c>
      <c r="H471" s="211">
        <v>261.26100000000002</v>
      </c>
      <c r="I471" s="212"/>
      <c r="L471" s="208"/>
      <c r="M471" s="213"/>
      <c r="N471" s="214"/>
      <c r="O471" s="214"/>
      <c r="P471" s="214"/>
      <c r="Q471" s="214"/>
      <c r="R471" s="214"/>
      <c r="S471" s="214"/>
      <c r="T471" s="215"/>
      <c r="AT471" s="209" t="s">
        <v>163</v>
      </c>
      <c r="AU471" s="209" t="s">
        <v>89</v>
      </c>
      <c r="AV471" s="13" t="s">
        <v>89</v>
      </c>
      <c r="AW471" s="13" t="s">
        <v>42</v>
      </c>
      <c r="AX471" s="13" t="s">
        <v>82</v>
      </c>
      <c r="AY471" s="209" t="s">
        <v>152</v>
      </c>
    </row>
    <row r="472" spans="2:65" s="13" customFormat="1">
      <c r="B472" s="208"/>
      <c r="D472" s="196" t="s">
        <v>163</v>
      </c>
      <c r="E472" s="209" t="s">
        <v>5</v>
      </c>
      <c r="F472" s="210" t="s">
        <v>2704</v>
      </c>
      <c r="H472" s="211">
        <v>1.2</v>
      </c>
      <c r="I472" s="212"/>
      <c r="L472" s="208"/>
      <c r="M472" s="213"/>
      <c r="N472" s="214"/>
      <c r="O472" s="214"/>
      <c r="P472" s="214"/>
      <c r="Q472" s="214"/>
      <c r="R472" s="214"/>
      <c r="S472" s="214"/>
      <c r="T472" s="215"/>
      <c r="AT472" s="209" t="s">
        <v>163</v>
      </c>
      <c r="AU472" s="209" t="s">
        <v>89</v>
      </c>
      <c r="AV472" s="13" t="s">
        <v>89</v>
      </c>
      <c r="AW472" s="13" t="s">
        <v>42</v>
      </c>
      <c r="AX472" s="13" t="s">
        <v>82</v>
      </c>
      <c r="AY472" s="209" t="s">
        <v>152</v>
      </c>
    </row>
    <row r="473" spans="2:65" s="13" customFormat="1">
      <c r="B473" s="208"/>
      <c r="D473" s="196" t="s">
        <v>163</v>
      </c>
      <c r="E473" s="209" t="s">
        <v>5</v>
      </c>
      <c r="F473" s="210" t="s">
        <v>2705</v>
      </c>
      <c r="H473" s="211">
        <v>27.815999999999999</v>
      </c>
      <c r="I473" s="212"/>
      <c r="L473" s="208"/>
      <c r="M473" s="213"/>
      <c r="N473" s="214"/>
      <c r="O473" s="214"/>
      <c r="P473" s="214"/>
      <c r="Q473" s="214"/>
      <c r="R473" s="214"/>
      <c r="S473" s="214"/>
      <c r="T473" s="215"/>
      <c r="AT473" s="209" t="s">
        <v>163</v>
      </c>
      <c r="AU473" s="209" t="s">
        <v>89</v>
      </c>
      <c r="AV473" s="13" t="s">
        <v>89</v>
      </c>
      <c r="AW473" s="13" t="s">
        <v>42</v>
      </c>
      <c r="AX473" s="13" t="s">
        <v>82</v>
      </c>
      <c r="AY473" s="209" t="s">
        <v>152</v>
      </c>
    </row>
    <row r="474" spans="2:65" s="13" customFormat="1">
      <c r="B474" s="208"/>
      <c r="D474" s="196" t="s">
        <v>163</v>
      </c>
      <c r="E474" s="209" t="s">
        <v>5</v>
      </c>
      <c r="F474" s="210" t="s">
        <v>2706</v>
      </c>
      <c r="H474" s="211">
        <v>9.1199999999999992</v>
      </c>
      <c r="I474" s="212"/>
      <c r="L474" s="208"/>
      <c r="M474" s="213"/>
      <c r="N474" s="214"/>
      <c r="O474" s="214"/>
      <c r="P474" s="214"/>
      <c r="Q474" s="214"/>
      <c r="R474" s="214"/>
      <c r="S474" s="214"/>
      <c r="T474" s="215"/>
      <c r="AT474" s="209" t="s">
        <v>163</v>
      </c>
      <c r="AU474" s="209" t="s">
        <v>89</v>
      </c>
      <c r="AV474" s="13" t="s">
        <v>89</v>
      </c>
      <c r="AW474" s="13" t="s">
        <v>42</v>
      </c>
      <c r="AX474" s="13" t="s">
        <v>82</v>
      </c>
      <c r="AY474" s="209" t="s">
        <v>152</v>
      </c>
    </row>
    <row r="475" spans="2:65" s="14" customFormat="1">
      <c r="B475" s="216"/>
      <c r="D475" s="196" t="s">
        <v>163</v>
      </c>
      <c r="E475" s="217" t="s">
        <v>5</v>
      </c>
      <c r="F475" s="218" t="s">
        <v>2672</v>
      </c>
      <c r="H475" s="219">
        <v>2638.3719999999998</v>
      </c>
      <c r="I475" s="220"/>
      <c r="L475" s="216"/>
      <c r="M475" s="221"/>
      <c r="N475" s="222"/>
      <c r="O475" s="222"/>
      <c r="P475" s="222"/>
      <c r="Q475" s="222"/>
      <c r="R475" s="222"/>
      <c r="S475" s="222"/>
      <c r="T475" s="223"/>
      <c r="AT475" s="217" t="s">
        <v>163</v>
      </c>
      <c r="AU475" s="217" t="s">
        <v>89</v>
      </c>
      <c r="AV475" s="14" t="s">
        <v>169</v>
      </c>
      <c r="AW475" s="14" t="s">
        <v>42</v>
      </c>
      <c r="AX475" s="14" t="s">
        <v>82</v>
      </c>
      <c r="AY475" s="217" t="s">
        <v>152</v>
      </c>
    </row>
    <row r="476" spans="2:65" s="15" customFormat="1">
      <c r="B476" s="224"/>
      <c r="D476" s="225" t="s">
        <v>163</v>
      </c>
      <c r="E476" s="226" t="s">
        <v>5</v>
      </c>
      <c r="F476" s="227" t="s">
        <v>170</v>
      </c>
      <c r="H476" s="228">
        <v>3672.3449999999998</v>
      </c>
      <c r="I476" s="229"/>
      <c r="L476" s="224"/>
      <c r="M476" s="230"/>
      <c r="N476" s="231"/>
      <c r="O476" s="231"/>
      <c r="P476" s="231"/>
      <c r="Q476" s="231"/>
      <c r="R476" s="231"/>
      <c r="S476" s="231"/>
      <c r="T476" s="232"/>
      <c r="AT476" s="233" t="s">
        <v>163</v>
      </c>
      <c r="AU476" s="233" t="s">
        <v>89</v>
      </c>
      <c r="AV476" s="15" t="s">
        <v>159</v>
      </c>
      <c r="AW476" s="15" t="s">
        <v>42</v>
      </c>
      <c r="AX476" s="15" t="s">
        <v>45</v>
      </c>
      <c r="AY476" s="233" t="s">
        <v>152</v>
      </c>
    </row>
    <row r="477" spans="2:65" s="1" customFormat="1" ht="57" customHeight="1">
      <c r="B477" s="183"/>
      <c r="C477" s="184" t="s">
        <v>464</v>
      </c>
      <c r="D477" s="184" t="s">
        <v>154</v>
      </c>
      <c r="E477" s="185" t="s">
        <v>2707</v>
      </c>
      <c r="F477" s="186" t="s">
        <v>2708</v>
      </c>
      <c r="G477" s="187" t="s">
        <v>247</v>
      </c>
      <c r="H477" s="188">
        <v>3672.3449999999998</v>
      </c>
      <c r="I477" s="189"/>
      <c r="J477" s="190">
        <f>ROUND(I477*H477,2)</f>
        <v>0</v>
      </c>
      <c r="K477" s="186" t="s">
        <v>158</v>
      </c>
      <c r="L477" s="43"/>
      <c r="M477" s="191" t="s">
        <v>5</v>
      </c>
      <c r="N477" s="192" t="s">
        <v>53</v>
      </c>
      <c r="O477" s="44"/>
      <c r="P477" s="193">
        <f>O477*H477</f>
        <v>0</v>
      </c>
      <c r="Q477" s="193">
        <v>0</v>
      </c>
      <c r="R477" s="193">
        <f>Q477*H477</f>
        <v>0</v>
      </c>
      <c r="S477" s="193">
        <v>0</v>
      </c>
      <c r="T477" s="194">
        <f>S477*H477</f>
        <v>0</v>
      </c>
      <c r="AR477" s="25" t="s">
        <v>159</v>
      </c>
      <c r="AT477" s="25" t="s">
        <v>154</v>
      </c>
      <c r="AU477" s="25" t="s">
        <v>89</v>
      </c>
      <c r="AY477" s="25" t="s">
        <v>152</v>
      </c>
      <c r="BE477" s="195">
        <f>IF(N477="základní",J477,0)</f>
        <v>0</v>
      </c>
      <c r="BF477" s="195">
        <f>IF(N477="snížená",J477,0)</f>
        <v>0</v>
      </c>
      <c r="BG477" s="195">
        <f>IF(N477="zákl. přenesená",J477,0)</f>
        <v>0</v>
      </c>
      <c r="BH477" s="195">
        <f>IF(N477="sníž. přenesená",J477,0)</f>
        <v>0</v>
      </c>
      <c r="BI477" s="195">
        <f>IF(N477="nulová",J477,0)</f>
        <v>0</v>
      </c>
      <c r="BJ477" s="25" t="s">
        <v>45</v>
      </c>
      <c r="BK477" s="195">
        <f>ROUND(I477*H477,2)</f>
        <v>0</v>
      </c>
      <c r="BL477" s="25" t="s">
        <v>159</v>
      </c>
      <c r="BM477" s="25" t="s">
        <v>2709</v>
      </c>
    </row>
    <row r="478" spans="2:65" s="1" customFormat="1" ht="162">
      <c r="B478" s="43"/>
      <c r="D478" s="225" t="s">
        <v>161</v>
      </c>
      <c r="F478" s="236" t="s">
        <v>2676</v>
      </c>
      <c r="I478" s="198"/>
      <c r="L478" s="43"/>
      <c r="M478" s="199"/>
      <c r="N478" s="44"/>
      <c r="O478" s="44"/>
      <c r="P478" s="44"/>
      <c r="Q478" s="44"/>
      <c r="R478" s="44"/>
      <c r="S478" s="44"/>
      <c r="T478" s="72"/>
      <c r="AT478" s="25" t="s">
        <v>161</v>
      </c>
      <c r="AU478" s="25" t="s">
        <v>89</v>
      </c>
    </row>
    <row r="479" spans="2:65" s="1" customFormat="1" ht="31.5" customHeight="1">
      <c r="B479" s="183"/>
      <c r="C479" s="184" t="s">
        <v>473</v>
      </c>
      <c r="D479" s="184" t="s">
        <v>154</v>
      </c>
      <c r="E479" s="185" t="s">
        <v>890</v>
      </c>
      <c r="F479" s="186" t="s">
        <v>891</v>
      </c>
      <c r="G479" s="187" t="s">
        <v>193</v>
      </c>
      <c r="H479" s="188">
        <v>83.870999999999995</v>
      </c>
      <c r="I479" s="189"/>
      <c r="J479" s="190">
        <f>ROUND(I479*H479,2)</f>
        <v>0</v>
      </c>
      <c r="K479" s="186" t="s">
        <v>158</v>
      </c>
      <c r="L479" s="43"/>
      <c r="M479" s="191" t="s">
        <v>5</v>
      </c>
      <c r="N479" s="192" t="s">
        <v>53</v>
      </c>
      <c r="O479" s="44"/>
      <c r="P479" s="193">
        <f>O479*H479</f>
        <v>0</v>
      </c>
      <c r="Q479" s="193">
        <v>1.04881</v>
      </c>
      <c r="R479" s="193">
        <f>Q479*H479</f>
        <v>87.964743509999991</v>
      </c>
      <c r="S479" s="193">
        <v>0</v>
      </c>
      <c r="T479" s="194">
        <f>S479*H479</f>
        <v>0</v>
      </c>
      <c r="AR479" s="25" t="s">
        <v>159</v>
      </c>
      <c r="AT479" s="25" t="s">
        <v>154</v>
      </c>
      <c r="AU479" s="25" t="s">
        <v>89</v>
      </c>
      <c r="AY479" s="25" t="s">
        <v>152</v>
      </c>
      <c r="BE479" s="195">
        <f>IF(N479="základní",J479,0)</f>
        <v>0</v>
      </c>
      <c r="BF479" s="195">
        <f>IF(N479="snížená",J479,0)</f>
        <v>0</v>
      </c>
      <c r="BG479" s="195">
        <f>IF(N479="zákl. přenesená",J479,0)</f>
        <v>0</v>
      </c>
      <c r="BH479" s="195">
        <f>IF(N479="sníž. přenesená",J479,0)</f>
        <v>0</v>
      </c>
      <c r="BI479" s="195">
        <f>IF(N479="nulová",J479,0)</f>
        <v>0</v>
      </c>
      <c r="BJ479" s="25" t="s">
        <v>45</v>
      </c>
      <c r="BK479" s="195">
        <f>ROUND(I479*H479,2)</f>
        <v>0</v>
      </c>
      <c r="BL479" s="25" t="s">
        <v>159</v>
      </c>
      <c r="BM479" s="25" t="s">
        <v>2710</v>
      </c>
    </row>
    <row r="480" spans="2:65" s="12" customFormat="1">
      <c r="B480" s="200"/>
      <c r="D480" s="196" t="s">
        <v>163</v>
      </c>
      <c r="E480" s="201" t="s">
        <v>5</v>
      </c>
      <c r="F480" s="202" t="s">
        <v>461</v>
      </c>
      <c r="H480" s="203" t="s">
        <v>5</v>
      </c>
      <c r="I480" s="204"/>
      <c r="L480" s="200"/>
      <c r="M480" s="205"/>
      <c r="N480" s="206"/>
      <c r="O480" s="206"/>
      <c r="P480" s="206"/>
      <c r="Q480" s="206"/>
      <c r="R480" s="206"/>
      <c r="S480" s="206"/>
      <c r="T480" s="207"/>
      <c r="AT480" s="203" t="s">
        <v>163</v>
      </c>
      <c r="AU480" s="203" t="s">
        <v>89</v>
      </c>
      <c r="AV480" s="12" t="s">
        <v>45</v>
      </c>
      <c r="AW480" s="12" t="s">
        <v>42</v>
      </c>
      <c r="AX480" s="12" t="s">
        <v>82</v>
      </c>
      <c r="AY480" s="203" t="s">
        <v>152</v>
      </c>
    </row>
    <row r="481" spans="2:51" s="12" customFormat="1">
      <c r="B481" s="200"/>
      <c r="D481" s="196" t="s">
        <v>163</v>
      </c>
      <c r="E481" s="201" t="s">
        <v>5</v>
      </c>
      <c r="F481" s="202" t="s">
        <v>2640</v>
      </c>
      <c r="H481" s="203" t="s">
        <v>5</v>
      </c>
      <c r="I481" s="204"/>
      <c r="L481" s="200"/>
      <c r="M481" s="205"/>
      <c r="N481" s="206"/>
      <c r="O481" s="206"/>
      <c r="P481" s="206"/>
      <c r="Q481" s="206"/>
      <c r="R481" s="206"/>
      <c r="S481" s="206"/>
      <c r="T481" s="207"/>
      <c r="AT481" s="203" t="s">
        <v>163</v>
      </c>
      <c r="AU481" s="203" t="s">
        <v>89</v>
      </c>
      <c r="AV481" s="12" t="s">
        <v>45</v>
      </c>
      <c r="AW481" s="12" t="s">
        <v>42</v>
      </c>
      <c r="AX481" s="12" t="s">
        <v>82</v>
      </c>
      <c r="AY481" s="203" t="s">
        <v>152</v>
      </c>
    </row>
    <row r="482" spans="2:51" s="12" customFormat="1">
      <c r="B482" s="200"/>
      <c r="D482" s="196" t="s">
        <v>163</v>
      </c>
      <c r="E482" s="201" t="s">
        <v>5</v>
      </c>
      <c r="F482" s="202" t="s">
        <v>2641</v>
      </c>
      <c r="H482" s="203" t="s">
        <v>5</v>
      </c>
      <c r="I482" s="204"/>
      <c r="L482" s="200"/>
      <c r="M482" s="205"/>
      <c r="N482" s="206"/>
      <c r="O482" s="206"/>
      <c r="P482" s="206"/>
      <c r="Q482" s="206"/>
      <c r="R482" s="206"/>
      <c r="S482" s="206"/>
      <c r="T482" s="207"/>
      <c r="AT482" s="203" t="s">
        <v>163</v>
      </c>
      <c r="AU482" s="203" t="s">
        <v>89</v>
      </c>
      <c r="AV482" s="12" t="s">
        <v>45</v>
      </c>
      <c r="AW482" s="12" t="s">
        <v>42</v>
      </c>
      <c r="AX482" s="12" t="s">
        <v>82</v>
      </c>
      <c r="AY482" s="203" t="s">
        <v>152</v>
      </c>
    </row>
    <row r="483" spans="2:51" s="13" customFormat="1">
      <c r="B483" s="208"/>
      <c r="D483" s="196" t="s">
        <v>163</v>
      </c>
      <c r="E483" s="209" t="s">
        <v>5</v>
      </c>
      <c r="F483" s="210" t="s">
        <v>2711</v>
      </c>
      <c r="H483" s="211">
        <v>1.879</v>
      </c>
      <c r="I483" s="212"/>
      <c r="L483" s="208"/>
      <c r="M483" s="213"/>
      <c r="N483" s="214"/>
      <c r="O483" s="214"/>
      <c r="P483" s="214"/>
      <c r="Q483" s="214"/>
      <c r="R483" s="214"/>
      <c r="S483" s="214"/>
      <c r="T483" s="215"/>
      <c r="AT483" s="209" t="s">
        <v>163</v>
      </c>
      <c r="AU483" s="209" t="s">
        <v>89</v>
      </c>
      <c r="AV483" s="13" t="s">
        <v>89</v>
      </c>
      <c r="AW483" s="13" t="s">
        <v>42</v>
      </c>
      <c r="AX483" s="13" t="s">
        <v>82</v>
      </c>
      <c r="AY483" s="209" t="s">
        <v>152</v>
      </c>
    </row>
    <row r="484" spans="2:51" s="14" customFormat="1">
      <c r="B484" s="216"/>
      <c r="D484" s="196" t="s">
        <v>163</v>
      </c>
      <c r="E484" s="217" t="s">
        <v>5</v>
      </c>
      <c r="F484" s="218" t="s">
        <v>2643</v>
      </c>
      <c r="H484" s="219">
        <v>1.879</v>
      </c>
      <c r="I484" s="220"/>
      <c r="L484" s="216"/>
      <c r="M484" s="221"/>
      <c r="N484" s="222"/>
      <c r="O484" s="222"/>
      <c r="P484" s="222"/>
      <c r="Q484" s="222"/>
      <c r="R484" s="222"/>
      <c r="S484" s="222"/>
      <c r="T484" s="223"/>
      <c r="AT484" s="217" t="s">
        <v>163</v>
      </c>
      <c r="AU484" s="217" t="s">
        <v>89</v>
      </c>
      <c r="AV484" s="14" t="s">
        <v>169</v>
      </c>
      <c r="AW484" s="14" t="s">
        <v>42</v>
      </c>
      <c r="AX484" s="14" t="s">
        <v>82</v>
      </c>
      <c r="AY484" s="217" t="s">
        <v>152</v>
      </c>
    </row>
    <row r="485" spans="2:51" s="12" customFormat="1">
      <c r="B485" s="200"/>
      <c r="D485" s="196" t="s">
        <v>163</v>
      </c>
      <c r="E485" s="201" t="s">
        <v>5</v>
      </c>
      <c r="F485" s="202" t="s">
        <v>2644</v>
      </c>
      <c r="H485" s="203" t="s">
        <v>5</v>
      </c>
      <c r="I485" s="204"/>
      <c r="L485" s="200"/>
      <c r="M485" s="205"/>
      <c r="N485" s="206"/>
      <c r="O485" s="206"/>
      <c r="P485" s="206"/>
      <c r="Q485" s="206"/>
      <c r="R485" s="206"/>
      <c r="S485" s="206"/>
      <c r="T485" s="207"/>
      <c r="AT485" s="203" t="s">
        <v>163</v>
      </c>
      <c r="AU485" s="203" t="s">
        <v>89</v>
      </c>
      <c r="AV485" s="12" t="s">
        <v>45</v>
      </c>
      <c r="AW485" s="12" t="s">
        <v>42</v>
      </c>
      <c r="AX485" s="12" t="s">
        <v>82</v>
      </c>
      <c r="AY485" s="203" t="s">
        <v>152</v>
      </c>
    </row>
    <row r="486" spans="2:51" s="12" customFormat="1">
      <c r="B486" s="200"/>
      <c r="D486" s="196" t="s">
        <v>163</v>
      </c>
      <c r="E486" s="201" t="s">
        <v>5</v>
      </c>
      <c r="F486" s="202" t="s">
        <v>2645</v>
      </c>
      <c r="H486" s="203" t="s">
        <v>5</v>
      </c>
      <c r="I486" s="204"/>
      <c r="L486" s="200"/>
      <c r="M486" s="205"/>
      <c r="N486" s="206"/>
      <c r="O486" s="206"/>
      <c r="P486" s="206"/>
      <c r="Q486" s="206"/>
      <c r="R486" s="206"/>
      <c r="S486" s="206"/>
      <c r="T486" s="207"/>
      <c r="AT486" s="203" t="s">
        <v>163</v>
      </c>
      <c r="AU486" s="203" t="s">
        <v>89</v>
      </c>
      <c r="AV486" s="12" t="s">
        <v>45</v>
      </c>
      <c r="AW486" s="12" t="s">
        <v>42</v>
      </c>
      <c r="AX486" s="12" t="s">
        <v>82</v>
      </c>
      <c r="AY486" s="203" t="s">
        <v>152</v>
      </c>
    </row>
    <row r="487" spans="2:51" s="13" customFormat="1">
      <c r="B487" s="208"/>
      <c r="D487" s="196" t="s">
        <v>163</v>
      </c>
      <c r="E487" s="209" t="s">
        <v>5</v>
      </c>
      <c r="F487" s="210" t="s">
        <v>2712</v>
      </c>
      <c r="H487" s="211">
        <v>5.165</v>
      </c>
      <c r="I487" s="212"/>
      <c r="L487" s="208"/>
      <c r="M487" s="213"/>
      <c r="N487" s="214"/>
      <c r="O487" s="214"/>
      <c r="P487" s="214"/>
      <c r="Q487" s="214"/>
      <c r="R487" s="214"/>
      <c r="S487" s="214"/>
      <c r="T487" s="215"/>
      <c r="AT487" s="209" t="s">
        <v>163</v>
      </c>
      <c r="AU487" s="209" t="s">
        <v>89</v>
      </c>
      <c r="AV487" s="13" t="s">
        <v>89</v>
      </c>
      <c r="AW487" s="13" t="s">
        <v>42</v>
      </c>
      <c r="AX487" s="13" t="s">
        <v>82</v>
      </c>
      <c r="AY487" s="209" t="s">
        <v>152</v>
      </c>
    </row>
    <row r="488" spans="2:51" s="14" customFormat="1">
      <c r="B488" s="216"/>
      <c r="D488" s="196" t="s">
        <v>163</v>
      </c>
      <c r="E488" s="217" t="s">
        <v>5</v>
      </c>
      <c r="F488" s="218" t="s">
        <v>2647</v>
      </c>
      <c r="H488" s="219">
        <v>5.165</v>
      </c>
      <c r="I488" s="220"/>
      <c r="L488" s="216"/>
      <c r="M488" s="221"/>
      <c r="N488" s="222"/>
      <c r="O488" s="222"/>
      <c r="P488" s="222"/>
      <c r="Q488" s="222"/>
      <c r="R488" s="222"/>
      <c r="S488" s="222"/>
      <c r="T488" s="223"/>
      <c r="AT488" s="217" t="s">
        <v>163</v>
      </c>
      <c r="AU488" s="217" t="s">
        <v>89</v>
      </c>
      <c r="AV488" s="14" t="s">
        <v>169</v>
      </c>
      <c r="AW488" s="14" t="s">
        <v>42</v>
      </c>
      <c r="AX488" s="14" t="s">
        <v>82</v>
      </c>
      <c r="AY488" s="217" t="s">
        <v>152</v>
      </c>
    </row>
    <row r="489" spans="2:51" s="12" customFormat="1">
      <c r="B489" s="200"/>
      <c r="D489" s="196" t="s">
        <v>163</v>
      </c>
      <c r="E489" s="201" t="s">
        <v>5</v>
      </c>
      <c r="F489" s="202" t="s">
        <v>540</v>
      </c>
      <c r="H489" s="203" t="s">
        <v>5</v>
      </c>
      <c r="I489" s="204"/>
      <c r="L489" s="200"/>
      <c r="M489" s="205"/>
      <c r="N489" s="206"/>
      <c r="O489" s="206"/>
      <c r="P489" s="206"/>
      <c r="Q489" s="206"/>
      <c r="R489" s="206"/>
      <c r="S489" s="206"/>
      <c r="T489" s="207"/>
      <c r="AT489" s="203" t="s">
        <v>163</v>
      </c>
      <c r="AU489" s="203" t="s">
        <v>89</v>
      </c>
      <c r="AV489" s="12" t="s">
        <v>45</v>
      </c>
      <c r="AW489" s="12" t="s">
        <v>42</v>
      </c>
      <c r="AX489" s="12" t="s">
        <v>82</v>
      </c>
      <c r="AY489" s="203" t="s">
        <v>152</v>
      </c>
    </row>
    <row r="490" spans="2:51" s="12" customFormat="1">
      <c r="B490" s="200"/>
      <c r="D490" s="196" t="s">
        <v>163</v>
      </c>
      <c r="E490" s="201" t="s">
        <v>5</v>
      </c>
      <c r="F490" s="202" t="s">
        <v>2648</v>
      </c>
      <c r="H490" s="203" t="s">
        <v>5</v>
      </c>
      <c r="I490" s="204"/>
      <c r="L490" s="200"/>
      <c r="M490" s="205"/>
      <c r="N490" s="206"/>
      <c r="O490" s="206"/>
      <c r="P490" s="206"/>
      <c r="Q490" s="206"/>
      <c r="R490" s="206"/>
      <c r="S490" s="206"/>
      <c r="T490" s="207"/>
      <c r="AT490" s="203" t="s">
        <v>163</v>
      </c>
      <c r="AU490" s="203" t="s">
        <v>89</v>
      </c>
      <c r="AV490" s="12" t="s">
        <v>45</v>
      </c>
      <c r="AW490" s="12" t="s">
        <v>42</v>
      </c>
      <c r="AX490" s="12" t="s">
        <v>82</v>
      </c>
      <c r="AY490" s="203" t="s">
        <v>152</v>
      </c>
    </row>
    <row r="491" spans="2:51" s="13" customFormat="1">
      <c r="B491" s="208"/>
      <c r="D491" s="196" t="s">
        <v>163</v>
      </c>
      <c r="E491" s="209" t="s">
        <v>5</v>
      </c>
      <c r="F491" s="210" t="s">
        <v>2713</v>
      </c>
      <c r="H491" s="211">
        <v>8.7149999999999999</v>
      </c>
      <c r="I491" s="212"/>
      <c r="L491" s="208"/>
      <c r="M491" s="213"/>
      <c r="N491" s="214"/>
      <c r="O491" s="214"/>
      <c r="P491" s="214"/>
      <c r="Q491" s="214"/>
      <c r="R491" s="214"/>
      <c r="S491" s="214"/>
      <c r="T491" s="215"/>
      <c r="AT491" s="209" t="s">
        <v>163</v>
      </c>
      <c r="AU491" s="209" t="s">
        <v>89</v>
      </c>
      <c r="AV491" s="13" t="s">
        <v>89</v>
      </c>
      <c r="AW491" s="13" t="s">
        <v>42</v>
      </c>
      <c r="AX491" s="13" t="s">
        <v>82</v>
      </c>
      <c r="AY491" s="209" t="s">
        <v>152</v>
      </c>
    </row>
    <row r="492" spans="2:51" s="13" customFormat="1">
      <c r="B492" s="208"/>
      <c r="D492" s="196" t="s">
        <v>163</v>
      </c>
      <c r="E492" s="209" t="s">
        <v>5</v>
      </c>
      <c r="F492" s="210" t="s">
        <v>2714</v>
      </c>
      <c r="H492" s="211">
        <v>0.96</v>
      </c>
      <c r="I492" s="212"/>
      <c r="L492" s="208"/>
      <c r="M492" s="213"/>
      <c r="N492" s="214"/>
      <c r="O492" s="214"/>
      <c r="P492" s="214"/>
      <c r="Q492" s="214"/>
      <c r="R492" s="214"/>
      <c r="S492" s="214"/>
      <c r="T492" s="215"/>
      <c r="AT492" s="209" t="s">
        <v>163</v>
      </c>
      <c r="AU492" s="209" t="s">
        <v>89</v>
      </c>
      <c r="AV492" s="13" t="s">
        <v>89</v>
      </c>
      <c r="AW492" s="13" t="s">
        <v>42</v>
      </c>
      <c r="AX492" s="13" t="s">
        <v>82</v>
      </c>
      <c r="AY492" s="209" t="s">
        <v>152</v>
      </c>
    </row>
    <row r="493" spans="2:51" s="13" customFormat="1">
      <c r="B493" s="208"/>
      <c r="D493" s="196" t="s">
        <v>163</v>
      </c>
      <c r="E493" s="209" t="s">
        <v>5</v>
      </c>
      <c r="F493" s="210" t="s">
        <v>2715</v>
      </c>
      <c r="H493" s="211">
        <v>7.218</v>
      </c>
      <c r="I493" s="212"/>
      <c r="L493" s="208"/>
      <c r="M493" s="213"/>
      <c r="N493" s="214"/>
      <c r="O493" s="214"/>
      <c r="P493" s="214"/>
      <c r="Q493" s="214"/>
      <c r="R493" s="214"/>
      <c r="S493" s="214"/>
      <c r="T493" s="215"/>
      <c r="AT493" s="209" t="s">
        <v>163</v>
      </c>
      <c r="AU493" s="209" t="s">
        <v>89</v>
      </c>
      <c r="AV493" s="13" t="s">
        <v>89</v>
      </c>
      <c r="AW493" s="13" t="s">
        <v>42</v>
      </c>
      <c r="AX493" s="13" t="s">
        <v>82</v>
      </c>
      <c r="AY493" s="209" t="s">
        <v>152</v>
      </c>
    </row>
    <row r="494" spans="2:51" s="13" customFormat="1">
      <c r="B494" s="208"/>
      <c r="D494" s="196" t="s">
        <v>163</v>
      </c>
      <c r="E494" s="209" t="s">
        <v>5</v>
      </c>
      <c r="F494" s="210" t="s">
        <v>2716</v>
      </c>
      <c r="H494" s="211">
        <v>1.861</v>
      </c>
      <c r="I494" s="212"/>
      <c r="L494" s="208"/>
      <c r="M494" s="213"/>
      <c r="N494" s="214"/>
      <c r="O494" s="214"/>
      <c r="P494" s="214"/>
      <c r="Q494" s="214"/>
      <c r="R494" s="214"/>
      <c r="S494" s="214"/>
      <c r="T494" s="215"/>
      <c r="AT494" s="209" t="s">
        <v>163</v>
      </c>
      <c r="AU494" s="209" t="s">
        <v>89</v>
      </c>
      <c r="AV494" s="13" t="s">
        <v>89</v>
      </c>
      <c r="AW494" s="13" t="s">
        <v>42</v>
      </c>
      <c r="AX494" s="13" t="s">
        <v>82</v>
      </c>
      <c r="AY494" s="209" t="s">
        <v>152</v>
      </c>
    </row>
    <row r="495" spans="2:51" s="14" customFormat="1">
      <c r="B495" s="216"/>
      <c r="D495" s="196" t="s">
        <v>163</v>
      </c>
      <c r="E495" s="217" t="s">
        <v>5</v>
      </c>
      <c r="F495" s="218" t="s">
        <v>1507</v>
      </c>
      <c r="H495" s="219">
        <v>18.754000000000001</v>
      </c>
      <c r="I495" s="220"/>
      <c r="L495" s="216"/>
      <c r="M495" s="221"/>
      <c r="N495" s="222"/>
      <c r="O495" s="222"/>
      <c r="P495" s="222"/>
      <c r="Q495" s="222"/>
      <c r="R495" s="222"/>
      <c r="S495" s="222"/>
      <c r="T495" s="223"/>
      <c r="AT495" s="217" t="s">
        <v>163</v>
      </c>
      <c r="AU495" s="217" t="s">
        <v>89</v>
      </c>
      <c r="AV495" s="14" t="s">
        <v>169</v>
      </c>
      <c r="AW495" s="14" t="s">
        <v>42</v>
      </c>
      <c r="AX495" s="14" t="s">
        <v>82</v>
      </c>
      <c r="AY495" s="217" t="s">
        <v>152</v>
      </c>
    </row>
    <row r="496" spans="2:51" s="12" customFormat="1">
      <c r="B496" s="200"/>
      <c r="D496" s="196" t="s">
        <v>163</v>
      </c>
      <c r="E496" s="201" t="s">
        <v>5</v>
      </c>
      <c r="F496" s="202" t="s">
        <v>2653</v>
      </c>
      <c r="H496" s="203" t="s">
        <v>5</v>
      </c>
      <c r="I496" s="204"/>
      <c r="L496" s="200"/>
      <c r="M496" s="205"/>
      <c r="N496" s="206"/>
      <c r="O496" s="206"/>
      <c r="P496" s="206"/>
      <c r="Q496" s="206"/>
      <c r="R496" s="206"/>
      <c r="S496" s="206"/>
      <c r="T496" s="207"/>
      <c r="AT496" s="203" t="s">
        <v>163</v>
      </c>
      <c r="AU496" s="203" t="s">
        <v>89</v>
      </c>
      <c r="AV496" s="12" t="s">
        <v>45</v>
      </c>
      <c r="AW496" s="12" t="s">
        <v>42</v>
      </c>
      <c r="AX496" s="12" t="s">
        <v>82</v>
      </c>
      <c r="AY496" s="203" t="s">
        <v>152</v>
      </c>
    </row>
    <row r="497" spans="2:51" s="12" customFormat="1">
      <c r="B497" s="200"/>
      <c r="D497" s="196" t="s">
        <v>163</v>
      </c>
      <c r="E497" s="201" t="s">
        <v>5</v>
      </c>
      <c r="F497" s="202" t="s">
        <v>2654</v>
      </c>
      <c r="H497" s="203" t="s">
        <v>5</v>
      </c>
      <c r="I497" s="204"/>
      <c r="L497" s="200"/>
      <c r="M497" s="205"/>
      <c r="N497" s="206"/>
      <c r="O497" s="206"/>
      <c r="P497" s="206"/>
      <c r="Q497" s="206"/>
      <c r="R497" s="206"/>
      <c r="S497" s="206"/>
      <c r="T497" s="207"/>
      <c r="AT497" s="203" t="s">
        <v>163</v>
      </c>
      <c r="AU497" s="203" t="s">
        <v>89</v>
      </c>
      <c r="AV497" s="12" t="s">
        <v>45</v>
      </c>
      <c r="AW497" s="12" t="s">
        <v>42</v>
      </c>
      <c r="AX497" s="12" t="s">
        <v>82</v>
      </c>
      <c r="AY497" s="203" t="s">
        <v>152</v>
      </c>
    </row>
    <row r="498" spans="2:51" s="13" customFormat="1" ht="27">
      <c r="B498" s="208"/>
      <c r="D498" s="196" t="s">
        <v>163</v>
      </c>
      <c r="E498" s="209" t="s">
        <v>5</v>
      </c>
      <c r="F498" s="210" t="s">
        <v>2717</v>
      </c>
      <c r="H498" s="211">
        <v>43.988</v>
      </c>
      <c r="I498" s="212"/>
      <c r="L498" s="208"/>
      <c r="M498" s="213"/>
      <c r="N498" s="214"/>
      <c r="O498" s="214"/>
      <c r="P498" s="214"/>
      <c r="Q498" s="214"/>
      <c r="R498" s="214"/>
      <c r="S498" s="214"/>
      <c r="T498" s="215"/>
      <c r="AT498" s="209" t="s">
        <v>163</v>
      </c>
      <c r="AU498" s="209" t="s">
        <v>89</v>
      </c>
      <c r="AV498" s="13" t="s">
        <v>89</v>
      </c>
      <c r="AW498" s="13" t="s">
        <v>42</v>
      </c>
      <c r="AX498" s="13" t="s">
        <v>82</v>
      </c>
      <c r="AY498" s="209" t="s">
        <v>152</v>
      </c>
    </row>
    <row r="499" spans="2:51" s="13" customFormat="1">
      <c r="B499" s="208"/>
      <c r="D499" s="196" t="s">
        <v>163</v>
      </c>
      <c r="E499" s="209" t="s">
        <v>5</v>
      </c>
      <c r="F499" s="210" t="s">
        <v>2718</v>
      </c>
      <c r="H499" s="211">
        <v>-0.38600000000000001</v>
      </c>
      <c r="I499" s="212"/>
      <c r="L499" s="208"/>
      <c r="M499" s="213"/>
      <c r="N499" s="214"/>
      <c r="O499" s="214"/>
      <c r="P499" s="214"/>
      <c r="Q499" s="214"/>
      <c r="R499" s="214"/>
      <c r="S499" s="214"/>
      <c r="T499" s="215"/>
      <c r="AT499" s="209" t="s">
        <v>163</v>
      </c>
      <c r="AU499" s="209" t="s">
        <v>89</v>
      </c>
      <c r="AV499" s="13" t="s">
        <v>89</v>
      </c>
      <c r="AW499" s="13" t="s">
        <v>42</v>
      </c>
      <c r="AX499" s="13" t="s">
        <v>82</v>
      </c>
      <c r="AY499" s="209" t="s">
        <v>152</v>
      </c>
    </row>
    <row r="500" spans="2:51" s="13" customFormat="1">
      <c r="B500" s="208"/>
      <c r="D500" s="196" t="s">
        <v>163</v>
      </c>
      <c r="E500" s="209" t="s">
        <v>5</v>
      </c>
      <c r="F500" s="210" t="s">
        <v>2719</v>
      </c>
      <c r="H500" s="211">
        <v>-0.29699999999999999</v>
      </c>
      <c r="I500" s="212"/>
      <c r="L500" s="208"/>
      <c r="M500" s="213"/>
      <c r="N500" s="214"/>
      <c r="O500" s="214"/>
      <c r="P500" s="214"/>
      <c r="Q500" s="214"/>
      <c r="R500" s="214"/>
      <c r="S500" s="214"/>
      <c r="T500" s="215"/>
      <c r="AT500" s="209" t="s">
        <v>163</v>
      </c>
      <c r="AU500" s="209" t="s">
        <v>89</v>
      </c>
      <c r="AV500" s="13" t="s">
        <v>89</v>
      </c>
      <c r="AW500" s="13" t="s">
        <v>42</v>
      </c>
      <c r="AX500" s="13" t="s">
        <v>82</v>
      </c>
      <c r="AY500" s="209" t="s">
        <v>152</v>
      </c>
    </row>
    <row r="501" spans="2:51" s="13" customFormat="1">
      <c r="B501" s="208"/>
      <c r="D501" s="196" t="s">
        <v>163</v>
      </c>
      <c r="E501" s="209" t="s">
        <v>5</v>
      </c>
      <c r="F501" s="210" t="s">
        <v>2720</v>
      </c>
      <c r="H501" s="211">
        <v>-0.52</v>
      </c>
      <c r="I501" s="212"/>
      <c r="L501" s="208"/>
      <c r="M501" s="213"/>
      <c r="N501" s="214"/>
      <c r="O501" s="214"/>
      <c r="P501" s="214"/>
      <c r="Q501" s="214"/>
      <c r="R501" s="214"/>
      <c r="S501" s="214"/>
      <c r="T501" s="215"/>
      <c r="AT501" s="209" t="s">
        <v>163</v>
      </c>
      <c r="AU501" s="209" t="s">
        <v>89</v>
      </c>
      <c r="AV501" s="13" t="s">
        <v>89</v>
      </c>
      <c r="AW501" s="13" t="s">
        <v>42</v>
      </c>
      <c r="AX501" s="13" t="s">
        <v>82</v>
      </c>
      <c r="AY501" s="209" t="s">
        <v>152</v>
      </c>
    </row>
    <row r="502" spans="2:51" s="13" customFormat="1">
      <c r="B502" s="208"/>
      <c r="D502" s="196" t="s">
        <v>163</v>
      </c>
      <c r="E502" s="209" t="s">
        <v>5</v>
      </c>
      <c r="F502" s="210" t="s">
        <v>2721</v>
      </c>
      <c r="H502" s="211">
        <v>-0.104</v>
      </c>
      <c r="I502" s="212"/>
      <c r="L502" s="208"/>
      <c r="M502" s="213"/>
      <c r="N502" s="214"/>
      <c r="O502" s="214"/>
      <c r="P502" s="214"/>
      <c r="Q502" s="214"/>
      <c r="R502" s="214"/>
      <c r="S502" s="214"/>
      <c r="T502" s="215"/>
      <c r="AT502" s="209" t="s">
        <v>163</v>
      </c>
      <c r="AU502" s="209" t="s">
        <v>89</v>
      </c>
      <c r="AV502" s="13" t="s">
        <v>89</v>
      </c>
      <c r="AW502" s="13" t="s">
        <v>42</v>
      </c>
      <c r="AX502" s="13" t="s">
        <v>82</v>
      </c>
      <c r="AY502" s="209" t="s">
        <v>152</v>
      </c>
    </row>
    <row r="503" spans="2:51" s="13" customFormat="1">
      <c r="B503" s="208"/>
      <c r="D503" s="196" t="s">
        <v>163</v>
      </c>
      <c r="E503" s="209" t="s">
        <v>5</v>
      </c>
      <c r="F503" s="210" t="s">
        <v>2722</v>
      </c>
      <c r="H503" s="211">
        <v>-0.16600000000000001</v>
      </c>
      <c r="I503" s="212"/>
      <c r="L503" s="208"/>
      <c r="M503" s="213"/>
      <c r="N503" s="214"/>
      <c r="O503" s="214"/>
      <c r="P503" s="214"/>
      <c r="Q503" s="214"/>
      <c r="R503" s="214"/>
      <c r="S503" s="214"/>
      <c r="T503" s="215"/>
      <c r="AT503" s="209" t="s">
        <v>163</v>
      </c>
      <c r="AU503" s="209" t="s">
        <v>89</v>
      </c>
      <c r="AV503" s="13" t="s">
        <v>89</v>
      </c>
      <c r="AW503" s="13" t="s">
        <v>42</v>
      </c>
      <c r="AX503" s="13" t="s">
        <v>82</v>
      </c>
      <c r="AY503" s="209" t="s">
        <v>152</v>
      </c>
    </row>
    <row r="504" spans="2:51" s="13" customFormat="1">
      <c r="B504" s="208"/>
      <c r="D504" s="196" t="s">
        <v>163</v>
      </c>
      <c r="E504" s="209" t="s">
        <v>5</v>
      </c>
      <c r="F504" s="210" t="s">
        <v>2723</v>
      </c>
      <c r="H504" s="211">
        <v>6.8520000000000003</v>
      </c>
      <c r="I504" s="212"/>
      <c r="L504" s="208"/>
      <c r="M504" s="213"/>
      <c r="N504" s="214"/>
      <c r="O504" s="214"/>
      <c r="P504" s="214"/>
      <c r="Q504" s="214"/>
      <c r="R504" s="214"/>
      <c r="S504" s="214"/>
      <c r="T504" s="215"/>
      <c r="AT504" s="209" t="s">
        <v>163</v>
      </c>
      <c r="AU504" s="209" t="s">
        <v>89</v>
      </c>
      <c r="AV504" s="13" t="s">
        <v>89</v>
      </c>
      <c r="AW504" s="13" t="s">
        <v>42</v>
      </c>
      <c r="AX504" s="13" t="s">
        <v>82</v>
      </c>
      <c r="AY504" s="209" t="s">
        <v>152</v>
      </c>
    </row>
    <row r="505" spans="2:51" s="13" customFormat="1">
      <c r="B505" s="208"/>
      <c r="D505" s="196" t="s">
        <v>163</v>
      </c>
      <c r="E505" s="209" t="s">
        <v>5</v>
      </c>
      <c r="F505" s="210" t="s">
        <v>2724</v>
      </c>
      <c r="H505" s="211">
        <v>1.3959999999999999</v>
      </c>
      <c r="I505" s="212"/>
      <c r="L505" s="208"/>
      <c r="M505" s="213"/>
      <c r="N505" s="214"/>
      <c r="O505" s="214"/>
      <c r="P505" s="214"/>
      <c r="Q505" s="214"/>
      <c r="R505" s="214"/>
      <c r="S505" s="214"/>
      <c r="T505" s="215"/>
      <c r="AT505" s="209" t="s">
        <v>163</v>
      </c>
      <c r="AU505" s="209" t="s">
        <v>89</v>
      </c>
      <c r="AV505" s="13" t="s">
        <v>89</v>
      </c>
      <c r="AW505" s="13" t="s">
        <v>42</v>
      </c>
      <c r="AX505" s="13" t="s">
        <v>82</v>
      </c>
      <c r="AY505" s="209" t="s">
        <v>152</v>
      </c>
    </row>
    <row r="506" spans="2:51" s="13" customFormat="1">
      <c r="B506" s="208"/>
      <c r="D506" s="196" t="s">
        <v>163</v>
      </c>
      <c r="E506" s="209" t="s">
        <v>5</v>
      </c>
      <c r="F506" s="210" t="s">
        <v>2725</v>
      </c>
      <c r="H506" s="211">
        <v>0.60399999999999998</v>
      </c>
      <c r="I506" s="212"/>
      <c r="L506" s="208"/>
      <c r="M506" s="213"/>
      <c r="N506" s="214"/>
      <c r="O506" s="214"/>
      <c r="P506" s="214"/>
      <c r="Q506" s="214"/>
      <c r="R506" s="214"/>
      <c r="S506" s="214"/>
      <c r="T506" s="215"/>
      <c r="AT506" s="209" t="s">
        <v>163</v>
      </c>
      <c r="AU506" s="209" t="s">
        <v>89</v>
      </c>
      <c r="AV506" s="13" t="s">
        <v>89</v>
      </c>
      <c r="AW506" s="13" t="s">
        <v>42</v>
      </c>
      <c r="AX506" s="13" t="s">
        <v>82</v>
      </c>
      <c r="AY506" s="209" t="s">
        <v>152</v>
      </c>
    </row>
    <row r="507" spans="2:51" s="13" customFormat="1">
      <c r="B507" s="208"/>
      <c r="D507" s="196" t="s">
        <v>163</v>
      </c>
      <c r="E507" s="209" t="s">
        <v>5</v>
      </c>
      <c r="F507" s="210" t="s">
        <v>2726</v>
      </c>
      <c r="H507" s="211">
        <v>-5.5E-2</v>
      </c>
      <c r="I507" s="212"/>
      <c r="L507" s="208"/>
      <c r="M507" s="213"/>
      <c r="N507" s="214"/>
      <c r="O507" s="214"/>
      <c r="P507" s="214"/>
      <c r="Q507" s="214"/>
      <c r="R507" s="214"/>
      <c r="S507" s="214"/>
      <c r="T507" s="215"/>
      <c r="AT507" s="209" t="s">
        <v>163</v>
      </c>
      <c r="AU507" s="209" t="s">
        <v>89</v>
      </c>
      <c r="AV507" s="13" t="s">
        <v>89</v>
      </c>
      <c r="AW507" s="13" t="s">
        <v>42</v>
      </c>
      <c r="AX507" s="13" t="s">
        <v>82</v>
      </c>
      <c r="AY507" s="209" t="s">
        <v>152</v>
      </c>
    </row>
    <row r="508" spans="2:51" s="13" customFormat="1">
      <c r="B508" s="208"/>
      <c r="D508" s="196" t="s">
        <v>163</v>
      </c>
      <c r="E508" s="209" t="s">
        <v>5</v>
      </c>
      <c r="F508" s="210" t="s">
        <v>2727</v>
      </c>
      <c r="H508" s="211">
        <v>1.603</v>
      </c>
      <c r="I508" s="212"/>
      <c r="L508" s="208"/>
      <c r="M508" s="213"/>
      <c r="N508" s="214"/>
      <c r="O508" s="214"/>
      <c r="P508" s="214"/>
      <c r="Q508" s="214"/>
      <c r="R508" s="214"/>
      <c r="S508" s="214"/>
      <c r="T508" s="215"/>
      <c r="AT508" s="209" t="s">
        <v>163</v>
      </c>
      <c r="AU508" s="209" t="s">
        <v>89</v>
      </c>
      <c r="AV508" s="13" t="s">
        <v>89</v>
      </c>
      <c r="AW508" s="13" t="s">
        <v>42</v>
      </c>
      <c r="AX508" s="13" t="s">
        <v>82</v>
      </c>
      <c r="AY508" s="209" t="s">
        <v>152</v>
      </c>
    </row>
    <row r="509" spans="2:51" s="13" customFormat="1">
      <c r="B509" s="208"/>
      <c r="D509" s="196" t="s">
        <v>163</v>
      </c>
      <c r="E509" s="209" t="s">
        <v>5</v>
      </c>
      <c r="F509" s="210" t="s">
        <v>2728</v>
      </c>
      <c r="H509" s="211">
        <v>-8.3000000000000004E-2</v>
      </c>
      <c r="I509" s="212"/>
      <c r="L509" s="208"/>
      <c r="M509" s="213"/>
      <c r="N509" s="214"/>
      <c r="O509" s="214"/>
      <c r="P509" s="214"/>
      <c r="Q509" s="214"/>
      <c r="R509" s="214"/>
      <c r="S509" s="214"/>
      <c r="T509" s="215"/>
      <c r="AT509" s="209" t="s">
        <v>163</v>
      </c>
      <c r="AU509" s="209" t="s">
        <v>89</v>
      </c>
      <c r="AV509" s="13" t="s">
        <v>89</v>
      </c>
      <c r="AW509" s="13" t="s">
        <v>42</v>
      </c>
      <c r="AX509" s="13" t="s">
        <v>82</v>
      </c>
      <c r="AY509" s="209" t="s">
        <v>152</v>
      </c>
    </row>
    <row r="510" spans="2:51" s="13" customFormat="1">
      <c r="B510" s="208"/>
      <c r="D510" s="196" t="s">
        <v>163</v>
      </c>
      <c r="E510" s="209" t="s">
        <v>5</v>
      </c>
      <c r="F510" s="210" t="s">
        <v>2729</v>
      </c>
      <c r="H510" s="211">
        <v>-0.187</v>
      </c>
      <c r="I510" s="212"/>
      <c r="L510" s="208"/>
      <c r="M510" s="213"/>
      <c r="N510" s="214"/>
      <c r="O510" s="214"/>
      <c r="P510" s="214"/>
      <c r="Q510" s="214"/>
      <c r="R510" s="214"/>
      <c r="S510" s="214"/>
      <c r="T510" s="215"/>
      <c r="AT510" s="209" t="s">
        <v>163</v>
      </c>
      <c r="AU510" s="209" t="s">
        <v>89</v>
      </c>
      <c r="AV510" s="13" t="s">
        <v>89</v>
      </c>
      <c r="AW510" s="13" t="s">
        <v>42</v>
      </c>
      <c r="AX510" s="13" t="s">
        <v>82</v>
      </c>
      <c r="AY510" s="209" t="s">
        <v>152</v>
      </c>
    </row>
    <row r="511" spans="2:51" s="13" customFormat="1" ht="27">
      <c r="B511" s="208"/>
      <c r="D511" s="196" t="s">
        <v>163</v>
      </c>
      <c r="E511" s="209" t="s">
        <v>5</v>
      </c>
      <c r="F511" s="210" t="s">
        <v>2730</v>
      </c>
      <c r="H511" s="211">
        <v>4.3109999999999999</v>
      </c>
      <c r="I511" s="212"/>
      <c r="L511" s="208"/>
      <c r="M511" s="213"/>
      <c r="N511" s="214"/>
      <c r="O511" s="214"/>
      <c r="P511" s="214"/>
      <c r="Q511" s="214"/>
      <c r="R511" s="214"/>
      <c r="S511" s="214"/>
      <c r="T511" s="215"/>
      <c r="AT511" s="209" t="s">
        <v>163</v>
      </c>
      <c r="AU511" s="209" t="s">
        <v>89</v>
      </c>
      <c r="AV511" s="13" t="s">
        <v>89</v>
      </c>
      <c r="AW511" s="13" t="s">
        <v>42</v>
      </c>
      <c r="AX511" s="13" t="s">
        <v>82</v>
      </c>
      <c r="AY511" s="209" t="s">
        <v>152</v>
      </c>
    </row>
    <row r="512" spans="2:51" s="13" customFormat="1">
      <c r="B512" s="208"/>
      <c r="D512" s="196" t="s">
        <v>163</v>
      </c>
      <c r="E512" s="209" t="s">
        <v>5</v>
      </c>
      <c r="F512" s="210" t="s">
        <v>2731</v>
      </c>
      <c r="H512" s="211">
        <v>-6.2E-2</v>
      </c>
      <c r="I512" s="212"/>
      <c r="L512" s="208"/>
      <c r="M512" s="213"/>
      <c r="N512" s="214"/>
      <c r="O512" s="214"/>
      <c r="P512" s="214"/>
      <c r="Q512" s="214"/>
      <c r="R512" s="214"/>
      <c r="S512" s="214"/>
      <c r="T512" s="215"/>
      <c r="AT512" s="209" t="s">
        <v>163</v>
      </c>
      <c r="AU512" s="209" t="s">
        <v>89</v>
      </c>
      <c r="AV512" s="13" t="s">
        <v>89</v>
      </c>
      <c r="AW512" s="13" t="s">
        <v>42</v>
      </c>
      <c r="AX512" s="13" t="s">
        <v>82</v>
      </c>
      <c r="AY512" s="209" t="s">
        <v>152</v>
      </c>
    </row>
    <row r="513" spans="2:65" s="13" customFormat="1">
      <c r="B513" s="208"/>
      <c r="D513" s="196" t="s">
        <v>163</v>
      </c>
      <c r="E513" s="209" t="s">
        <v>5</v>
      </c>
      <c r="F513" s="210" t="s">
        <v>2732</v>
      </c>
      <c r="H513" s="211">
        <v>0.80300000000000005</v>
      </c>
      <c r="I513" s="212"/>
      <c r="L513" s="208"/>
      <c r="M513" s="213"/>
      <c r="N513" s="214"/>
      <c r="O513" s="214"/>
      <c r="P513" s="214"/>
      <c r="Q513" s="214"/>
      <c r="R513" s="214"/>
      <c r="S513" s="214"/>
      <c r="T513" s="215"/>
      <c r="AT513" s="209" t="s">
        <v>163</v>
      </c>
      <c r="AU513" s="209" t="s">
        <v>89</v>
      </c>
      <c r="AV513" s="13" t="s">
        <v>89</v>
      </c>
      <c r="AW513" s="13" t="s">
        <v>42</v>
      </c>
      <c r="AX513" s="13" t="s">
        <v>82</v>
      </c>
      <c r="AY513" s="209" t="s">
        <v>152</v>
      </c>
    </row>
    <row r="514" spans="2:65" s="13" customFormat="1">
      <c r="B514" s="208"/>
      <c r="D514" s="196" t="s">
        <v>163</v>
      </c>
      <c r="E514" s="209" t="s">
        <v>5</v>
      </c>
      <c r="F514" s="210" t="s">
        <v>2733</v>
      </c>
      <c r="H514" s="211">
        <v>0.376</v>
      </c>
      <c r="I514" s="212"/>
      <c r="L514" s="208"/>
      <c r="M514" s="213"/>
      <c r="N514" s="214"/>
      <c r="O514" s="214"/>
      <c r="P514" s="214"/>
      <c r="Q514" s="214"/>
      <c r="R514" s="214"/>
      <c r="S514" s="214"/>
      <c r="T514" s="215"/>
      <c r="AT514" s="209" t="s">
        <v>163</v>
      </c>
      <c r="AU514" s="209" t="s">
        <v>89</v>
      </c>
      <c r="AV514" s="13" t="s">
        <v>89</v>
      </c>
      <c r="AW514" s="13" t="s">
        <v>42</v>
      </c>
      <c r="AX514" s="13" t="s">
        <v>82</v>
      </c>
      <c r="AY514" s="209" t="s">
        <v>152</v>
      </c>
    </row>
    <row r="515" spans="2:65" s="14" customFormat="1">
      <c r="B515" s="216"/>
      <c r="D515" s="196" t="s">
        <v>163</v>
      </c>
      <c r="E515" s="217" t="s">
        <v>5</v>
      </c>
      <c r="F515" s="218" t="s">
        <v>2672</v>
      </c>
      <c r="H515" s="219">
        <v>58.073</v>
      </c>
      <c r="I515" s="220"/>
      <c r="L515" s="216"/>
      <c r="M515" s="221"/>
      <c r="N515" s="222"/>
      <c r="O515" s="222"/>
      <c r="P515" s="222"/>
      <c r="Q515" s="222"/>
      <c r="R515" s="222"/>
      <c r="S515" s="222"/>
      <c r="T515" s="223"/>
      <c r="AT515" s="217" t="s">
        <v>163</v>
      </c>
      <c r="AU515" s="217" t="s">
        <v>89</v>
      </c>
      <c r="AV515" s="14" t="s">
        <v>169</v>
      </c>
      <c r="AW515" s="14" t="s">
        <v>42</v>
      </c>
      <c r="AX515" s="14" t="s">
        <v>82</v>
      </c>
      <c r="AY515" s="217" t="s">
        <v>152</v>
      </c>
    </row>
    <row r="516" spans="2:65" s="15" customFormat="1">
      <c r="B516" s="224"/>
      <c r="D516" s="225" t="s">
        <v>163</v>
      </c>
      <c r="E516" s="226" t="s">
        <v>5</v>
      </c>
      <c r="F516" s="227" t="s">
        <v>170</v>
      </c>
      <c r="H516" s="228">
        <v>83.870999999999995</v>
      </c>
      <c r="I516" s="229"/>
      <c r="L516" s="224"/>
      <c r="M516" s="230"/>
      <c r="N516" s="231"/>
      <c r="O516" s="231"/>
      <c r="P516" s="231"/>
      <c r="Q516" s="231"/>
      <c r="R516" s="231"/>
      <c r="S516" s="231"/>
      <c r="T516" s="232"/>
      <c r="AT516" s="233" t="s">
        <v>163</v>
      </c>
      <c r="AU516" s="233" t="s">
        <v>89</v>
      </c>
      <c r="AV516" s="15" t="s">
        <v>159</v>
      </c>
      <c r="AW516" s="15" t="s">
        <v>42</v>
      </c>
      <c r="AX516" s="15" t="s">
        <v>45</v>
      </c>
      <c r="AY516" s="233" t="s">
        <v>152</v>
      </c>
    </row>
    <row r="517" spans="2:65" s="1" customFormat="1" ht="31.5" customHeight="1">
      <c r="B517" s="183"/>
      <c r="C517" s="184" t="s">
        <v>481</v>
      </c>
      <c r="D517" s="184" t="s">
        <v>154</v>
      </c>
      <c r="E517" s="185" t="s">
        <v>2734</v>
      </c>
      <c r="F517" s="186" t="s">
        <v>2735</v>
      </c>
      <c r="G517" s="187" t="s">
        <v>157</v>
      </c>
      <c r="H517" s="188">
        <v>2.528</v>
      </c>
      <c r="I517" s="189"/>
      <c r="J517" s="190">
        <f>ROUND(I517*H517,2)</f>
        <v>0</v>
      </c>
      <c r="K517" s="186" t="s">
        <v>158</v>
      </c>
      <c r="L517" s="43"/>
      <c r="M517" s="191" t="s">
        <v>5</v>
      </c>
      <c r="N517" s="192" t="s">
        <v>53</v>
      </c>
      <c r="O517" s="44"/>
      <c r="P517" s="193">
        <f>O517*H517</f>
        <v>0</v>
      </c>
      <c r="Q517" s="193">
        <v>2.4607899999999998</v>
      </c>
      <c r="R517" s="193">
        <f>Q517*H517</f>
        <v>6.2208771199999999</v>
      </c>
      <c r="S517" s="193">
        <v>0</v>
      </c>
      <c r="T517" s="194">
        <f>S517*H517</f>
        <v>0</v>
      </c>
      <c r="AR517" s="25" t="s">
        <v>159</v>
      </c>
      <c r="AT517" s="25" t="s">
        <v>154</v>
      </c>
      <c r="AU517" s="25" t="s">
        <v>89</v>
      </c>
      <c r="AY517" s="25" t="s">
        <v>152</v>
      </c>
      <c r="BE517" s="195">
        <f>IF(N517="základní",J517,0)</f>
        <v>0</v>
      </c>
      <c r="BF517" s="195">
        <f>IF(N517="snížená",J517,0)</f>
        <v>0</v>
      </c>
      <c r="BG517" s="195">
        <f>IF(N517="zákl. přenesená",J517,0)</f>
        <v>0</v>
      </c>
      <c r="BH517" s="195">
        <f>IF(N517="sníž. přenesená",J517,0)</f>
        <v>0</v>
      </c>
      <c r="BI517" s="195">
        <f>IF(N517="nulová",J517,0)</f>
        <v>0</v>
      </c>
      <c r="BJ517" s="25" t="s">
        <v>45</v>
      </c>
      <c r="BK517" s="195">
        <f>ROUND(I517*H517,2)</f>
        <v>0</v>
      </c>
      <c r="BL517" s="25" t="s">
        <v>159</v>
      </c>
      <c r="BM517" s="25" t="s">
        <v>2736</v>
      </c>
    </row>
    <row r="518" spans="2:65" s="1" customFormat="1" ht="148.5">
      <c r="B518" s="43"/>
      <c r="D518" s="196" t="s">
        <v>161</v>
      </c>
      <c r="F518" s="197" t="s">
        <v>2639</v>
      </c>
      <c r="I518" s="198"/>
      <c r="L518" s="43"/>
      <c r="M518" s="199"/>
      <c r="N518" s="44"/>
      <c r="O518" s="44"/>
      <c r="P518" s="44"/>
      <c r="Q518" s="44"/>
      <c r="R518" s="44"/>
      <c r="S518" s="44"/>
      <c r="T518" s="72"/>
      <c r="AT518" s="25" t="s">
        <v>161</v>
      </c>
      <c r="AU518" s="25" t="s">
        <v>89</v>
      </c>
    </row>
    <row r="519" spans="2:65" s="12" customFormat="1">
      <c r="B519" s="200"/>
      <c r="D519" s="196" t="s">
        <v>163</v>
      </c>
      <c r="E519" s="201" t="s">
        <v>5</v>
      </c>
      <c r="F519" s="202" t="s">
        <v>2679</v>
      </c>
      <c r="H519" s="203" t="s">
        <v>5</v>
      </c>
      <c r="I519" s="204"/>
      <c r="L519" s="200"/>
      <c r="M519" s="205"/>
      <c r="N519" s="206"/>
      <c r="O519" s="206"/>
      <c r="P519" s="206"/>
      <c r="Q519" s="206"/>
      <c r="R519" s="206"/>
      <c r="S519" s="206"/>
      <c r="T519" s="207"/>
      <c r="AT519" s="203" t="s">
        <v>163</v>
      </c>
      <c r="AU519" s="203" t="s">
        <v>89</v>
      </c>
      <c r="AV519" s="12" t="s">
        <v>45</v>
      </c>
      <c r="AW519" s="12" t="s">
        <v>42</v>
      </c>
      <c r="AX519" s="12" t="s">
        <v>82</v>
      </c>
      <c r="AY519" s="203" t="s">
        <v>152</v>
      </c>
    </row>
    <row r="520" spans="2:65" s="12" customFormat="1">
      <c r="B520" s="200"/>
      <c r="D520" s="196" t="s">
        <v>163</v>
      </c>
      <c r="E520" s="201" t="s">
        <v>5</v>
      </c>
      <c r="F520" s="202" t="s">
        <v>2680</v>
      </c>
      <c r="H520" s="203" t="s">
        <v>5</v>
      </c>
      <c r="I520" s="204"/>
      <c r="L520" s="200"/>
      <c r="M520" s="205"/>
      <c r="N520" s="206"/>
      <c r="O520" s="206"/>
      <c r="P520" s="206"/>
      <c r="Q520" s="206"/>
      <c r="R520" s="206"/>
      <c r="S520" s="206"/>
      <c r="T520" s="207"/>
      <c r="AT520" s="203" t="s">
        <v>163</v>
      </c>
      <c r="AU520" s="203" t="s">
        <v>89</v>
      </c>
      <c r="AV520" s="12" t="s">
        <v>45</v>
      </c>
      <c r="AW520" s="12" t="s">
        <v>42</v>
      </c>
      <c r="AX520" s="12" t="s">
        <v>82</v>
      </c>
      <c r="AY520" s="203" t="s">
        <v>152</v>
      </c>
    </row>
    <row r="521" spans="2:65" s="12" customFormat="1">
      <c r="B521" s="200"/>
      <c r="D521" s="196" t="s">
        <v>163</v>
      </c>
      <c r="E521" s="201" t="s">
        <v>5</v>
      </c>
      <c r="F521" s="202" t="s">
        <v>2681</v>
      </c>
      <c r="H521" s="203" t="s">
        <v>5</v>
      </c>
      <c r="I521" s="204"/>
      <c r="L521" s="200"/>
      <c r="M521" s="205"/>
      <c r="N521" s="206"/>
      <c r="O521" s="206"/>
      <c r="P521" s="206"/>
      <c r="Q521" s="206"/>
      <c r="R521" s="206"/>
      <c r="S521" s="206"/>
      <c r="T521" s="207"/>
      <c r="AT521" s="203" t="s">
        <v>163</v>
      </c>
      <c r="AU521" s="203" t="s">
        <v>89</v>
      </c>
      <c r="AV521" s="12" t="s">
        <v>45</v>
      </c>
      <c r="AW521" s="12" t="s">
        <v>42</v>
      </c>
      <c r="AX521" s="12" t="s">
        <v>82</v>
      </c>
      <c r="AY521" s="203" t="s">
        <v>152</v>
      </c>
    </row>
    <row r="522" spans="2:65" s="13" customFormat="1">
      <c r="B522" s="208"/>
      <c r="D522" s="196" t="s">
        <v>163</v>
      </c>
      <c r="E522" s="209" t="s">
        <v>5</v>
      </c>
      <c r="F522" s="210" t="s">
        <v>2737</v>
      </c>
      <c r="H522" s="211">
        <v>0.871</v>
      </c>
      <c r="I522" s="212"/>
      <c r="L522" s="208"/>
      <c r="M522" s="213"/>
      <c r="N522" s="214"/>
      <c r="O522" s="214"/>
      <c r="P522" s="214"/>
      <c r="Q522" s="214"/>
      <c r="R522" s="214"/>
      <c r="S522" s="214"/>
      <c r="T522" s="215"/>
      <c r="AT522" s="209" t="s">
        <v>163</v>
      </c>
      <c r="AU522" s="209" t="s">
        <v>89</v>
      </c>
      <c r="AV522" s="13" t="s">
        <v>89</v>
      </c>
      <c r="AW522" s="13" t="s">
        <v>42</v>
      </c>
      <c r="AX522" s="13" t="s">
        <v>82</v>
      </c>
      <c r="AY522" s="209" t="s">
        <v>152</v>
      </c>
    </row>
    <row r="523" spans="2:65" s="13" customFormat="1">
      <c r="B523" s="208"/>
      <c r="D523" s="196" t="s">
        <v>163</v>
      </c>
      <c r="E523" s="209" t="s">
        <v>5</v>
      </c>
      <c r="F523" s="210" t="s">
        <v>2738</v>
      </c>
      <c r="H523" s="211">
        <v>1.657</v>
      </c>
      <c r="I523" s="212"/>
      <c r="L523" s="208"/>
      <c r="M523" s="213"/>
      <c r="N523" s="214"/>
      <c r="O523" s="214"/>
      <c r="P523" s="214"/>
      <c r="Q523" s="214"/>
      <c r="R523" s="214"/>
      <c r="S523" s="214"/>
      <c r="T523" s="215"/>
      <c r="AT523" s="209" t="s">
        <v>163</v>
      </c>
      <c r="AU523" s="209" t="s">
        <v>89</v>
      </c>
      <c r="AV523" s="13" t="s">
        <v>89</v>
      </c>
      <c r="AW523" s="13" t="s">
        <v>42</v>
      </c>
      <c r="AX523" s="13" t="s">
        <v>82</v>
      </c>
      <c r="AY523" s="209" t="s">
        <v>152</v>
      </c>
    </row>
    <row r="524" spans="2:65" s="15" customFormat="1">
      <c r="B524" s="224"/>
      <c r="D524" s="225" t="s">
        <v>163</v>
      </c>
      <c r="E524" s="226" t="s">
        <v>5</v>
      </c>
      <c r="F524" s="227" t="s">
        <v>170</v>
      </c>
      <c r="H524" s="228">
        <v>2.528</v>
      </c>
      <c r="I524" s="229"/>
      <c r="L524" s="224"/>
      <c r="M524" s="230"/>
      <c r="N524" s="231"/>
      <c r="O524" s="231"/>
      <c r="P524" s="231"/>
      <c r="Q524" s="231"/>
      <c r="R524" s="231"/>
      <c r="S524" s="231"/>
      <c r="T524" s="232"/>
      <c r="AT524" s="233" t="s">
        <v>163</v>
      </c>
      <c r="AU524" s="233" t="s">
        <v>89</v>
      </c>
      <c r="AV524" s="15" t="s">
        <v>159</v>
      </c>
      <c r="AW524" s="15" t="s">
        <v>42</v>
      </c>
      <c r="AX524" s="15" t="s">
        <v>45</v>
      </c>
      <c r="AY524" s="233" t="s">
        <v>152</v>
      </c>
    </row>
    <row r="525" spans="2:65" s="1" customFormat="1" ht="31.5" customHeight="1">
      <c r="B525" s="183"/>
      <c r="C525" s="184" t="s">
        <v>492</v>
      </c>
      <c r="D525" s="184" t="s">
        <v>154</v>
      </c>
      <c r="E525" s="185" t="s">
        <v>2739</v>
      </c>
      <c r="F525" s="186" t="s">
        <v>2740</v>
      </c>
      <c r="G525" s="187" t="s">
        <v>293</v>
      </c>
      <c r="H525" s="188">
        <v>555.55600000000004</v>
      </c>
      <c r="I525" s="189"/>
      <c r="J525" s="190">
        <f>ROUND(I525*H525,2)</f>
        <v>0</v>
      </c>
      <c r="K525" s="186" t="s">
        <v>5</v>
      </c>
      <c r="L525" s="43"/>
      <c r="M525" s="191" t="s">
        <v>5</v>
      </c>
      <c r="N525" s="192" t="s">
        <v>53</v>
      </c>
      <c r="O525" s="44"/>
      <c r="P525" s="193">
        <f>O525*H525</f>
        <v>0</v>
      </c>
      <c r="Q525" s="193">
        <v>2.5</v>
      </c>
      <c r="R525" s="193">
        <f>Q525*H525</f>
        <v>1388.89</v>
      </c>
      <c r="S525" s="193">
        <v>0</v>
      </c>
      <c r="T525" s="194">
        <f>S525*H525</f>
        <v>0</v>
      </c>
      <c r="AR525" s="25" t="s">
        <v>159</v>
      </c>
      <c r="AT525" s="25" t="s">
        <v>154</v>
      </c>
      <c r="AU525" s="25" t="s">
        <v>89</v>
      </c>
      <c r="AY525" s="25" t="s">
        <v>152</v>
      </c>
      <c r="BE525" s="195">
        <f>IF(N525="základní",J525,0)</f>
        <v>0</v>
      </c>
      <c r="BF525" s="195">
        <f>IF(N525="snížená",J525,0)</f>
        <v>0</v>
      </c>
      <c r="BG525" s="195">
        <f>IF(N525="zákl. přenesená",J525,0)</f>
        <v>0</v>
      </c>
      <c r="BH525" s="195">
        <f>IF(N525="sníž. přenesená",J525,0)</f>
        <v>0</v>
      </c>
      <c r="BI525" s="195">
        <f>IF(N525="nulová",J525,0)</f>
        <v>0</v>
      </c>
      <c r="BJ525" s="25" t="s">
        <v>45</v>
      </c>
      <c r="BK525" s="195">
        <f>ROUND(I525*H525,2)</f>
        <v>0</v>
      </c>
      <c r="BL525" s="25" t="s">
        <v>159</v>
      </c>
      <c r="BM525" s="25" t="s">
        <v>2741</v>
      </c>
    </row>
    <row r="526" spans="2:65" s="1" customFormat="1" ht="22.5" customHeight="1">
      <c r="B526" s="183"/>
      <c r="C526" s="184" t="s">
        <v>497</v>
      </c>
      <c r="D526" s="184" t="s">
        <v>154</v>
      </c>
      <c r="E526" s="185" t="s">
        <v>2742</v>
      </c>
      <c r="F526" s="186" t="s">
        <v>2743</v>
      </c>
      <c r="G526" s="187" t="s">
        <v>157</v>
      </c>
      <c r="H526" s="188">
        <v>16.902000000000001</v>
      </c>
      <c r="I526" s="189"/>
      <c r="J526" s="190">
        <f>ROUND(I526*H526,2)</f>
        <v>0</v>
      </c>
      <c r="K526" s="186" t="s">
        <v>158</v>
      </c>
      <c r="L526" s="43"/>
      <c r="M526" s="191" t="s">
        <v>5</v>
      </c>
      <c r="N526" s="192" t="s">
        <v>53</v>
      </c>
      <c r="O526" s="44"/>
      <c r="P526" s="193">
        <f>O526*H526</f>
        <v>0</v>
      </c>
      <c r="Q526" s="193">
        <v>2.45329</v>
      </c>
      <c r="R526" s="193">
        <f>Q526*H526</f>
        <v>41.465507580000001</v>
      </c>
      <c r="S526" s="193">
        <v>0</v>
      </c>
      <c r="T526" s="194">
        <f>S526*H526</f>
        <v>0</v>
      </c>
      <c r="AR526" s="25" t="s">
        <v>159</v>
      </c>
      <c r="AT526" s="25" t="s">
        <v>154</v>
      </c>
      <c r="AU526" s="25" t="s">
        <v>89</v>
      </c>
      <c r="AY526" s="25" t="s">
        <v>152</v>
      </c>
      <c r="BE526" s="195">
        <f>IF(N526="základní",J526,0)</f>
        <v>0</v>
      </c>
      <c r="BF526" s="195">
        <f>IF(N526="snížená",J526,0)</f>
        <v>0</v>
      </c>
      <c r="BG526" s="195">
        <f>IF(N526="zákl. přenesená",J526,0)</f>
        <v>0</v>
      </c>
      <c r="BH526" s="195">
        <f>IF(N526="sníž. přenesená",J526,0)</f>
        <v>0</v>
      </c>
      <c r="BI526" s="195">
        <f>IF(N526="nulová",J526,0)</f>
        <v>0</v>
      </c>
      <c r="BJ526" s="25" t="s">
        <v>45</v>
      </c>
      <c r="BK526" s="195">
        <f>ROUND(I526*H526,2)</f>
        <v>0</v>
      </c>
      <c r="BL526" s="25" t="s">
        <v>159</v>
      </c>
      <c r="BM526" s="25" t="s">
        <v>2744</v>
      </c>
    </row>
    <row r="527" spans="2:65" s="1" customFormat="1" ht="27">
      <c r="B527" s="43"/>
      <c r="D527" s="196" t="s">
        <v>161</v>
      </c>
      <c r="F527" s="197" t="s">
        <v>2745</v>
      </c>
      <c r="I527" s="198"/>
      <c r="L527" s="43"/>
      <c r="M527" s="199"/>
      <c r="N527" s="44"/>
      <c r="O527" s="44"/>
      <c r="P527" s="44"/>
      <c r="Q527" s="44"/>
      <c r="R527" s="44"/>
      <c r="S527" s="44"/>
      <c r="T527" s="72"/>
      <c r="AT527" s="25" t="s">
        <v>161</v>
      </c>
      <c r="AU527" s="25" t="s">
        <v>89</v>
      </c>
    </row>
    <row r="528" spans="2:65" s="12" customFormat="1">
      <c r="B528" s="200"/>
      <c r="D528" s="196" t="s">
        <v>163</v>
      </c>
      <c r="E528" s="201" t="s">
        <v>5</v>
      </c>
      <c r="F528" s="202" t="s">
        <v>2746</v>
      </c>
      <c r="H528" s="203" t="s">
        <v>5</v>
      </c>
      <c r="I528" s="204"/>
      <c r="L528" s="200"/>
      <c r="M528" s="205"/>
      <c r="N528" s="206"/>
      <c r="O528" s="206"/>
      <c r="P528" s="206"/>
      <c r="Q528" s="206"/>
      <c r="R528" s="206"/>
      <c r="S528" s="206"/>
      <c r="T528" s="207"/>
      <c r="AT528" s="203" t="s">
        <v>163</v>
      </c>
      <c r="AU528" s="203" t="s">
        <v>89</v>
      </c>
      <c r="AV528" s="12" t="s">
        <v>45</v>
      </c>
      <c r="AW528" s="12" t="s">
        <v>42</v>
      </c>
      <c r="AX528" s="12" t="s">
        <v>82</v>
      </c>
      <c r="AY528" s="203" t="s">
        <v>152</v>
      </c>
    </row>
    <row r="529" spans="2:65" s="12" customFormat="1">
      <c r="B529" s="200"/>
      <c r="D529" s="196" t="s">
        <v>163</v>
      </c>
      <c r="E529" s="201" t="s">
        <v>5</v>
      </c>
      <c r="F529" s="202" t="s">
        <v>2747</v>
      </c>
      <c r="H529" s="203" t="s">
        <v>5</v>
      </c>
      <c r="I529" s="204"/>
      <c r="L529" s="200"/>
      <c r="M529" s="205"/>
      <c r="N529" s="206"/>
      <c r="O529" s="206"/>
      <c r="P529" s="206"/>
      <c r="Q529" s="206"/>
      <c r="R529" s="206"/>
      <c r="S529" s="206"/>
      <c r="T529" s="207"/>
      <c r="AT529" s="203" t="s">
        <v>163</v>
      </c>
      <c r="AU529" s="203" t="s">
        <v>89</v>
      </c>
      <c r="AV529" s="12" t="s">
        <v>45</v>
      </c>
      <c r="AW529" s="12" t="s">
        <v>42</v>
      </c>
      <c r="AX529" s="12" t="s">
        <v>82</v>
      </c>
      <c r="AY529" s="203" t="s">
        <v>152</v>
      </c>
    </row>
    <row r="530" spans="2:65" s="13" customFormat="1">
      <c r="B530" s="208"/>
      <c r="D530" s="196" t="s">
        <v>163</v>
      </c>
      <c r="E530" s="209" t="s">
        <v>5</v>
      </c>
      <c r="F530" s="210" t="s">
        <v>2748</v>
      </c>
      <c r="H530" s="211">
        <v>8.61</v>
      </c>
      <c r="I530" s="212"/>
      <c r="L530" s="208"/>
      <c r="M530" s="213"/>
      <c r="N530" s="214"/>
      <c r="O530" s="214"/>
      <c r="P530" s="214"/>
      <c r="Q530" s="214"/>
      <c r="R530" s="214"/>
      <c r="S530" s="214"/>
      <c r="T530" s="215"/>
      <c r="AT530" s="209" t="s">
        <v>163</v>
      </c>
      <c r="AU530" s="209" t="s">
        <v>89</v>
      </c>
      <c r="AV530" s="13" t="s">
        <v>89</v>
      </c>
      <c r="AW530" s="13" t="s">
        <v>42</v>
      </c>
      <c r="AX530" s="13" t="s">
        <v>82</v>
      </c>
      <c r="AY530" s="209" t="s">
        <v>152</v>
      </c>
    </row>
    <row r="531" spans="2:65" s="12" customFormat="1">
      <c r="B531" s="200"/>
      <c r="D531" s="196" t="s">
        <v>163</v>
      </c>
      <c r="E531" s="201" t="s">
        <v>5</v>
      </c>
      <c r="F531" s="202" t="s">
        <v>2749</v>
      </c>
      <c r="H531" s="203" t="s">
        <v>5</v>
      </c>
      <c r="I531" s="204"/>
      <c r="L531" s="200"/>
      <c r="M531" s="205"/>
      <c r="N531" s="206"/>
      <c r="O531" s="206"/>
      <c r="P531" s="206"/>
      <c r="Q531" s="206"/>
      <c r="R531" s="206"/>
      <c r="S531" s="206"/>
      <c r="T531" s="207"/>
      <c r="AT531" s="203" t="s">
        <v>163</v>
      </c>
      <c r="AU531" s="203" t="s">
        <v>89</v>
      </c>
      <c r="AV531" s="12" t="s">
        <v>45</v>
      </c>
      <c r="AW531" s="12" t="s">
        <v>42</v>
      </c>
      <c r="AX531" s="12" t="s">
        <v>82</v>
      </c>
      <c r="AY531" s="203" t="s">
        <v>152</v>
      </c>
    </row>
    <row r="532" spans="2:65" s="13" customFormat="1">
      <c r="B532" s="208"/>
      <c r="D532" s="196" t="s">
        <v>163</v>
      </c>
      <c r="E532" s="209" t="s">
        <v>5</v>
      </c>
      <c r="F532" s="210" t="s">
        <v>2750</v>
      </c>
      <c r="H532" s="211">
        <v>2.88</v>
      </c>
      <c r="I532" s="212"/>
      <c r="L532" s="208"/>
      <c r="M532" s="213"/>
      <c r="N532" s="214"/>
      <c r="O532" s="214"/>
      <c r="P532" s="214"/>
      <c r="Q532" s="214"/>
      <c r="R532" s="214"/>
      <c r="S532" s="214"/>
      <c r="T532" s="215"/>
      <c r="AT532" s="209" t="s">
        <v>163</v>
      </c>
      <c r="AU532" s="209" t="s">
        <v>89</v>
      </c>
      <c r="AV532" s="13" t="s">
        <v>89</v>
      </c>
      <c r="AW532" s="13" t="s">
        <v>42</v>
      </c>
      <c r="AX532" s="13" t="s">
        <v>82</v>
      </c>
      <c r="AY532" s="209" t="s">
        <v>152</v>
      </c>
    </row>
    <row r="533" spans="2:65" s="13" customFormat="1">
      <c r="B533" s="208"/>
      <c r="D533" s="196" t="s">
        <v>163</v>
      </c>
      <c r="E533" s="209" t="s">
        <v>5</v>
      </c>
      <c r="F533" s="210" t="s">
        <v>2751</v>
      </c>
      <c r="H533" s="211">
        <v>5.4119999999999999</v>
      </c>
      <c r="I533" s="212"/>
      <c r="L533" s="208"/>
      <c r="M533" s="213"/>
      <c r="N533" s="214"/>
      <c r="O533" s="214"/>
      <c r="P533" s="214"/>
      <c r="Q533" s="214"/>
      <c r="R533" s="214"/>
      <c r="S533" s="214"/>
      <c r="T533" s="215"/>
      <c r="AT533" s="209" t="s">
        <v>163</v>
      </c>
      <c r="AU533" s="209" t="s">
        <v>89</v>
      </c>
      <c r="AV533" s="13" t="s">
        <v>89</v>
      </c>
      <c r="AW533" s="13" t="s">
        <v>42</v>
      </c>
      <c r="AX533" s="13" t="s">
        <v>82</v>
      </c>
      <c r="AY533" s="209" t="s">
        <v>152</v>
      </c>
    </row>
    <row r="534" spans="2:65" s="15" customFormat="1">
      <c r="B534" s="224"/>
      <c r="D534" s="225" t="s">
        <v>163</v>
      </c>
      <c r="E534" s="226" t="s">
        <v>5</v>
      </c>
      <c r="F534" s="227" t="s">
        <v>170</v>
      </c>
      <c r="H534" s="228">
        <v>16.902000000000001</v>
      </c>
      <c r="I534" s="229"/>
      <c r="L534" s="224"/>
      <c r="M534" s="230"/>
      <c r="N534" s="231"/>
      <c r="O534" s="231"/>
      <c r="P534" s="231"/>
      <c r="Q534" s="231"/>
      <c r="R534" s="231"/>
      <c r="S534" s="231"/>
      <c r="T534" s="232"/>
      <c r="AT534" s="233" t="s">
        <v>163</v>
      </c>
      <c r="AU534" s="233" t="s">
        <v>89</v>
      </c>
      <c r="AV534" s="15" t="s">
        <v>159</v>
      </c>
      <c r="AW534" s="15" t="s">
        <v>42</v>
      </c>
      <c r="AX534" s="15" t="s">
        <v>45</v>
      </c>
      <c r="AY534" s="233" t="s">
        <v>152</v>
      </c>
    </row>
    <row r="535" spans="2:65" s="1" customFormat="1" ht="22.5" customHeight="1">
      <c r="B535" s="183"/>
      <c r="C535" s="184" t="s">
        <v>506</v>
      </c>
      <c r="D535" s="184" t="s">
        <v>154</v>
      </c>
      <c r="E535" s="185" t="s">
        <v>2752</v>
      </c>
      <c r="F535" s="186" t="s">
        <v>2753</v>
      </c>
      <c r="G535" s="187" t="s">
        <v>247</v>
      </c>
      <c r="H535" s="188">
        <v>63.92</v>
      </c>
      <c r="I535" s="189"/>
      <c r="J535" s="190">
        <f>ROUND(I535*H535,2)</f>
        <v>0</v>
      </c>
      <c r="K535" s="186" t="s">
        <v>158</v>
      </c>
      <c r="L535" s="43"/>
      <c r="M535" s="191" t="s">
        <v>5</v>
      </c>
      <c r="N535" s="192" t="s">
        <v>53</v>
      </c>
      <c r="O535" s="44"/>
      <c r="P535" s="193">
        <f>O535*H535</f>
        <v>0</v>
      </c>
      <c r="Q535" s="193">
        <v>2.5100000000000001E-3</v>
      </c>
      <c r="R535" s="193">
        <f>Q535*H535</f>
        <v>0.1604392</v>
      </c>
      <c r="S535" s="193">
        <v>0</v>
      </c>
      <c r="T535" s="194">
        <f>S535*H535</f>
        <v>0</v>
      </c>
      <c r="AR535" s="25" t="s">
        <v>159</v>
      </c>
      <c r="AT535" s="25" t="s">
        <v>154</v>
      </c>
      <c r="AU535" s="25" t="s">
        <v>89</v>
      </c>
      <c r="AY535" s="25" t="s">
        <v>152</v>
      </c>
      <c r="BE535" s="195">
        <f>IF(N535="základní",J535,0)</f>
        <v>0</v>
      </c>
      <c r="BF535" s="195">
        <f>IF(N535="snížená",J535,0)</f>
        <v>0</v>
      </c>
      <c r="BG535" s="195">
        <f>IF(N535="zákl. přenesená",J535,0)</f>
        <v>0</v>
      </c>
      <c r="BH535" s="195">
        <f>IF(N535="sníž. přenesená",J535,0)</f>
        <v>0</v>
      </c>
      <c r="BI535" s="195">
        <f>IF(N535="nulová",J535,0)</f>
        <v>0</v>
      </c>
      <c r="BJ535" s="25" t="s">
        <v>45</v>
      </c>
      <c r="BK535" s="195">
        <f>ROUND(I535*H535,2)</f>
        <v>0</v>
      </c>
      <c r="BL535" s="25" t="s">
        <v>159</v>
      </c>
      <c r="BM535" s="25" t="s">
        <v>2754</v>
      </c>
    </row>
    <row r="536" spans="2:65" s="1" customFormat="1" ht="40.5">
      <c r="B536" s="43"/>
      <c r="D536" s="196" t="s">
        <v>161</v>
      </c>
      <c r="F536" s="197" t="s">
        <v>2755</v>
      </c>
      <c r="I536" s="198"/>
      <c r="L536" s="43"/>
      <c r="M536" s="199"/>
      <c r="N536" s="44"/>
      <c r="O536" s="44"/>
      <c r="P536" s="44"/>
      <c r="Q536" s="44"/>
      <c r="R536" s="44"/>
      <c r="S536" s="44"/>
      <c r="T536" s="72"/>
      <c r="AT536" s="25" t="s">
        <v>161</v>
      </c>
      <c r="AU536" s="25" t="s">
        <v>89</v>
      </c>
    </row>
    <row r="537" spans="2:65" s="12" customFormat="1">
      <c r="B537" s="200"/>
      <c r="D537" s="196" t="s">
        <v>163</v>
      </c>
      <c r="E537" s="201" t="s">
        <v>5</v>
      </c>
      <c r="F537" s="202" t="s">
        <v>2746</v>
      </c>
      <c r="H537" s="203" t="s">
        <v>5</v>
      </c>
      <c r="I537" s="204"/>
      <c r="L537" s="200"/>
      <c r="M537" s="205"/>
      <c r="N537" s="206"/>
      <c r="O537" s="206"/>
      <c r="P537" s="206"/>
      <c r="Q537" s="206"/>
      <c r="R537" s="206"/>
      <c r="S537" s="206"/>
      <c r="T537" s="207"/>
      <c r="AT537" s="203" t="s">
        <v>163</v>
      </c>
      <c r="AU537" s="203" t="s">
        <v>89</v>
      </c>
      <c r="AV537" s="12" t="s">
        <v>45</v>
      </c>
      <c r="AW537" s="12" t="s">
        <v>42</v>
      </c>
      <c r="AX537" s="12" t="s">
        <v>82</v>
      </c>
      <c r="AY537" s="203" t="s">
        <v>152</v>
      </c>
    </row>
    <row r="538" spans="2:65" s="12" customFormat="1">
      <c r="B538" s="200"/>
      <c r="D538" s="196" t="s">
        <v>163</v>
      </c>
      <c r="E538" s="201" t="s">
        <v>5</v>
      </c>
      <c r="F538" s="202" t="s">
        <v>2756</v>
      </c>
      <c r="H538" s="203" t="s">
        <v>5</v>
      </c>
      <c r="I538" s="204"/>
      <c r="L538" s="200"/>
      <c r="M538" s="205"/>
      <c r="N538" s="206"/>
      <c r="O538" s="206"/>
      <c r="P538" s="206"/>
      <c r="Q538" s="206"/>
      <c r="R538" s="206"/>
      <c r="S538" s="206"/>
      <c r="T538" s="207"/>
      <c r="AT538" s="203" t="s">
        <v>163</v>
      </c>
      <c r="AU538" s="203" t="s">
        <v>89</v>
      </c>
      <c r="AV538" s="12" t="s">
        <v>45</v>
      </c>
      <c r="AW538" s="12" t="s">
        <v>42</v>
      </c>
      <c r="AX538" s="12" t="s">
        <v>82</v>
      </c>
      <c r="AY538" s="203" t="s">
        <v>152</v>
      </c>
    </row>
    <row r="539" spans="2:65" s="13" customFormat="1">
      <c r="B539" s="208"/>
      <c r="D539" s="196" t="s">
        <v>163</v>
      </c>
      <c r="E539" s="209" t="s">
        <v>5</v>
      </c>
      <c r="F539" s="210" t="s">
        <v>2757</v>
      </c>
      <c r="H539" s="211">
        <v>7.02</v>
      </c>
      <c r="I539" s="212"/>
      <c r="L539" s="208"/>
      <c r="M539" s="213"/>
      <c r="N539" s="214"/>
      <c r="O539" s="214"/>
      <c r="P539" s="214"/>
      <c r="Q539" s="214"/>
      <c r="R539" s="214"/>
      <c r="S539" s="214"/>
      <c r="T539" s="215"/>
      <c r="AT539" s="209" t="s">
        <v>163</v>
      </c>
      <c r="AU539" s="209" t="s">
        <v>89</v>
      </c>
      <c r="AV539" s="13" t="s">
        <v>89</v>
      </c>
      <c r="AW539" s="13" t="s">
        <v>42</v>
      </c>
      <c r="AX539" s="13" t="s">
        <v>82</v>
      </c>
      <c r="AY539" s="209" t="s">
        <v>152</v>
      </c>
    </row>
    <row r="540" spans="2:65" s="12" customFormat="1">
      <c r="B540" s="200"/>
      <c r="D540" s="196" t="s">
        <v>163</v>
      </c>
      <c r="E540" s="201" t="s">
        <v>5</v>
      </c>
      <c r="F540" s="202" t="s">
        <v>2641</v>
      </c>
      <c r="H540" s="203" t="s">
        <v>5</v>
      </c>
      <c r="I540" s="204"/>
      <c r="L540" s="200"/>
      <c r="M540" s="205"/>
      <c r="N540" s="206"/>
      <c r="O540" s="206"/>
      <c r="P540" s="206"/>
      <c r="Q540" s="206"/>
      <c r="R540" s="206"/>
      <c r="S540" s="206"/>
      <c r="T540" s="207"/>
      <c r="AT540" s="203" t="s">
        <v>163</v>
      </c>
      <c r="AU540" s="203" t="s">
        <v>89</v>
      </c>
      <c r="AV540" s="12" t="s">
        <v>45</v>
      </c>
      <c r="AW540" s="12" t="s">
        <v>42</v>
      </c>
      <c r="AX540" s="12" t="s">
        <v>82</v>
      </c>
      <c r="AY540" s="203" t="s">
        <v>152</v>
      </c>
    </row>
    <row r="541" spans="2:65" s="13" customFormat="1">
      <c r="B541" s="208"/>
      <c r="D541" s="196" t="s">
        <v>163</v>
      </c>
      <c r="E541" s="209" t="s">
        <v>5</v>
      </c>
      <c r="F541" s="210" t="s">
        <v>2758</v>
      </c>
      <c r="H541" s="211">
        <v>16.72</v>
      </c>
      <c r="I541" s="212"/>
      <c r="L541" s="208"/>
      <c r="M541" s="213"/>
      <c r="N541" s="214"/>
      <c r="O541" s="214"/>
      <c r="P541" s="214"/>
      <c r="Q541" s="214"/>
      <c r="R541" s="214"/>
      <c r="S541" s="214"/>
      <c r="T541" s="215"/>
      <c r="AT541" s="209" t="s">
        <v>163</v>
      </c>
      <c r="AU541" s="209" t="s">
        <v>89</v>
      </c>
      <c r="AV541" s="13" t="s">
        <v>89</v>
      </c>
      <c r="AW541" s="13" t="s">
        <v>42</v>
      </c>
      <c r="AX541" s="13" t="s">
        <v>82</v>
      </c>
      <c r="AY541" s="209" t="s">
        <v>152</v>
      </c>
    </row>
    <row r="542" spans="2:65" s="13" customFormat="1">
      <c r="B542" s="208"/>
      <c r="D542" s="196" t="s">
        <v>163</v>
      </c>
      <c r="E542" s="209" t="s">
        <v>5</v>
      </c>
      <c r="F542" s="210" t="s">
        <v>2759</v>
      </c>
      <c r="H542" s="211">
        <v>20.5</v>
      </c>
      <c r="I542" s="212"/>
      <c r="L542" s="208"/>
      <c r="M542" s="213"/>
      <c r="N542" s="214"/>
      <c r="O542" s="214"/>
      <c r="P542" s="214"/>
      <c r="Q542" s="214"/>
      <c r="R542" s="214"/>
      <c r="S542" s="214"/>
      <c r="T542" s="215"/>
      <c r="AT542" s="209" t="s">
        <v>163</v>
      </c>
      <c r="AU542" s="209" t="s">
        <v>89</v>
      </c>
      <c r="AV542" s="13" t="s">
        <v>89</v>
      </c>
      <c r="AW542" s="13" t="s">
        <v>42</v>
      </c>
      <c r="AX542" s="13" t="s">
        <v>82</v>
      </c>
      <c r="AY542" s="209" t="s">
        <v>152</v>
      </c>
    </row>
    <row r="543" spans="2:65" s="13" customFormat="1">
      <c r="B543" s="208"/>
      <c r="D543" s="196" t="s">
        <v>163</v>
      </c>
      <c r="E543" s="209" t="s">
        <v>5</v>
      </c>
      <c r="F543" s="210" t="s">
        <v>2760</v>
      </c>
      <c r="H543" s="211">
        <v>0.48</v>
      </c>
      <c r="I543" s="212"/>
      <c r="L543" s="208"/>
      <c r="M543" s="213"/>
      <c r="N543" s="214"/>
      <c r="O543" s="214"/>
      <c r="P543" s="214"/>
      <c r="Q543" s="214"/>
      <c r="R543" s="214"/>
      <c r="S543" s="214"/>
      <c r="T543" s="215"/>
      <c r="AT543" s="209" t="s">
        <v>163</v>
      </c>
      <c r="AU543" s="209" t="s">
        <v>89</v>
      </c>
      <c r="AV543" s="13" t="s">
        <v>89</v>
      </c>
      <c r="AW543" s="13" t="s">
        <v>42</v>
      </c>
      <c r="AX543" s="13" t="s">
        <v>82</v>
      </c>
      <c r="AY543" s="209" t="s">
        <v>152</v>
      </c>
    </row>
    <row r="544" spans="2:65" s="13" customFormat="1">
      <c r="B544" s="208"/>
      <c r="D544" s="196" t="s">
        <v>163</v>
      </c>
      <c r="E544" s="209" t="s">
        <v>5</v>
      </c>
      <c r="F544" s="210" t="s">
        <v>2761</v>
      </c>
      <c r="H544" s="211">
        <v>19.2</v>
      </c>
      <c r="I544" s="212"/>
      <c r="L544" s="208"/>
      <c r="M544" s="213"/>
      <c r="N544" s="214"/>
      <c r="O544" s="214"/>
      <c r="P544" s="214"/>
      <c r="Q544" s="214"/>
      <c r="R544" s="214"/>
      <c r="S544" s="214"/>
      <c r="T544" s="215"/>
      <c r="AT544" s="209" t="s">
        <v>163</v>
      </c>
      <c r="AU544" s="209" t="s">
        <v>89</v>
      </c>
      <c r="AV544" s="13" t="s">
        <v>89</v>
      </c>
      <c r="AW544" s="13" t="s">
        <v>42</v>
      </c>
      <c r="AX544" s="13" t="s">
        <v>82</v>
      </c>
      <c r="AY544" s="209" t="s">
        <v>152</v>
      </c>
    </row>
    <row r="545" spans="2:65" s="15" customFormat="1">
      <c r="B545" s="224"/>
      <c r="D545" s="225" t="s">
        <v>163</v>
      </c>
      <c r="E545" s="226" t="s">
        <v>5</v>
      </c>
      <c r="F545" s="227" t="s">
        <v>170</v>
      </c>
      <c r="H545" s="228">
        <v>63.92</v>
      </c>
      <c r="I545" s="229"/>
      <c r="L545" s="224"/>
      <c r="M545" s="230"/>
      <c r="N545" s="231"/>
      <c r="O545" s="231"/>
      <c r="P545" s="231"/>
      <c r="Q545" s="231"/>
      <c r="R545" s="231"/>
      <c r="S545" s="231"/>
      <c r="T545" s="232"/>
      <c r="AT545" s="233" t="s">
        <v>163</v>
      </c>
      <c r="AU545" s="233" t="s">
        <v>89</v>
      </c>
      <c r="AV545" s="15" t="s">
        <v>159</v>
      </c>
      <c r="AW545" s="15" t="s">
        <v>42</v>
      </c>
      <c r="AX545" s="15" t="s">
        <v>45</v>
      </c>
      <c r="AY545" s="233" t="s">
        <v>152</v>
      </c>
    </row>
    <row r="546" spans="2:65" s="1" customFormat="1" ht="22.5" customHeight="1">
      <c r="B546" s="183"/>
      <c r="C546" s="184" t="s">
        <v>513</v>
      </c>
      <c r="D546" s="184" t="s">
        <v>154</v>
      </c>
      <c r="E546" s="185" t="s">
        <v>2762</v>
      </c>
      <c r="F546" s="186" t="s">
        <v>2763</v>
      </c>
      <c r="G546" s="187" t="s">
        <v>247</v>
      </c>
      <c r="H546" s="188">
        <v>63.92</v>
      </c>
      <c r="I546" s="189"/>
      <c r="J546" s="190">
        <f>ROUND(I546*H546,2)</f>
        <v>0</v>
      </c>
      <c r="K546" s="186" t="s">
        <v>158</v>
      </c>
      <c r="L546" s="43"/>
      <c r="M546" s="191" t="s">
        <v>5</v>
      </c>
      <c r="N546" s="192" t="s">
        <v>53</v>
      </c>
      <c r="O546" s="44"/>
      <c r="P546" s="193">
        <f>O546*H546</f>
        <v>0</v>
      </c>
      <c r="Q546" s="193">
        <v>0</v>
      </c>
      <c r="R546" s="193">
        <f>Q546*H546</f>
        <v>0</v>
      </c>
      <c r="S546" s="193">
        <v>0</v>
      </c>
      <c r="T546" s="194">
        <f>S546*H546</f>
        <v>0</v>
      </c>
      <c r="AR546" s="25" t="s">
        <v>159</v>
      </c>
      <c r="AT546" s="25" t="s">
        <v>154</v>
      </c>
      <c r="AU546" s="25" t="s">
        <v>89</v>
      </c>
      <c r="AY546" s="25" t="s">
        <v>152</v>
      </c>
      <c r="BE546" s="195">
        <f>IF(N546="základní",J546,0)</f>
        <v>0</v>
      </c>
      <c r="BF546" s="195">
        <f>IF(N546="snížená",J546,0)</f>
        <v>0</v>
      </c>
      <c r="BG546" s="195">
        <f>IF(N546="zákl. přenesená",J546,0)</f>
        <v>0</v>
      </c>
      <c r="BH546" s="195">
        <f>IF(N546="sníž. přenesená",J546,0)</f>
        <v>0</v>
      </c>
      <c r="BI546" s="195">
        <f>IF(N546="nulová",J546,0)</f>
        <v>0</v>
      </c>
      <c r="BJ546" s="25" t="s">
        <v>45</v>
      </c>
      <c r="BK546" s="195">
        <f>ROUND(I546*H546,2)</f>
        <v>0</v>
      </c>
      <c r="BL546" s="25" t="s">
        <v>159</v>
      </c>
      <c r="BM546" s="25" t="s">
        <v>2764</v>
      </c>
    </row>
    <row r="547" spans="2:65" s="1" customFormat="1" ht="40.5">
      <c r="B547" s="43"/>
      <c r="D547" s="225" t="s">
        <v>161</v>
      </c>
      <c r="F547" s="236" t="s">
        <v>2755</v>
      </c>
      <c r="I547" s="198"/>
      <c r="L547" s="43"/>
      <c r="M547" s="199"/>
      <c r="N547" s="44"/>
      <c r="O547" s="44"/>
      <c r="P547" s="44"/>
      <c r="Q547" s="44"/>
      <c r="R547" s="44"/>
      <c r="S547" s="44"/>
      <c r="T547" s="72"/>
      <c r="AT547" s="25" t="s">
        <v>161</v>
      </c>
      <c r="AU547" s="25" t="s">
        <v>89</v>
      </c>
    </row>
    <row r="548" spans="2:65" s="1" customFormat="1" ht="22.5" customHeight="1">
      <c r="B548" s="183"/>
      <c r="C548" s="184" t="s">
        <v>520</v>
      </c>
      <c r="D548" s="184" t="s">
        <v>154</v>
      </c>
      <c r="E548" s="185" t="s">
        <v>2765</v>
      </c>
      <c r="F548" s="186" t="s">
        <v>2766</v>
      </c>
      <c r="G548" s="187" t="s">
        <v>193</v>
      </c>
      <c r="H548" s="188">
        <v>2.7890000000000001</v>
      </c>
      <c r="I548" s="189"/>
      <c r="J548" s="190">
        <f>ROUND(I548*H548,2)</f>
        <v>0</v>
      </c>
      <c r="K548" s="186" t="s">
        <v>158</v>
      </c>
      <c r="L548" s="43"/>
      <c r="M548" s="191" t="s">
        <v>5</v>
      </c>
      <c r="N548" s="192" t="s">
        <v>53</v>
      </c>
      <c r="O548" s="44"/>
      <c r="P548" s="193">
        <f>O548*H548</f>
        <v>0</v>
      </c>
      <c r="Q548" s="193">
        <v>1.04331</v>
      </c>
      <c r="R548" s="193">
        <f>Q548*H548</f>
        <v>2.9097915900000002</v>
      </c>
      <c r="S548" s="193">
        <v>0</v>
      </c>
      <c r="T548" s="194">
        <f>S548*H548</f>
        <v>0</v>
      </c>
      <c r="AR548" s="25" t="s">
        <v>159</v>
      </c>
      <c r="AT548" s="25" t="s">
        <v>154</v>
      </c>
      <c r="AU548" s="25" t="s">
        <v>89</v>
      </c>
      <c r="AY548" s="25" t="s">
        <v>152</v>
      </c>
      <c r="BE548" s="195">
        <f>IF(N548="základní",J548,0)</f>
        <v>0</v>
      </c>
      <c r="BF548" s="195">
        <f>IF(N548="snížená",J548,0)</f>
        <v>0</v>
      </c>
      <c r="BG548" s="195">
        <f>IF(N548="zákl. přenesená",J548,0)</f>
        <v>0</v>
      </c>
      <c r="BH548" s="195">
        <f>IF(N548="sníž. přenesená",J548,0)</f>
        <v>0</v>
      </c>
      <c r="BI548" s="195">
        <f>IF(N548="nulová",J548,0)</f>
        <v>0</v>
      </c>
      <c r="BJ548" s="25" t="s">
        <v>45</v>
      </c>
      <c r="BK548" s="195">
        <f>ROUND(I548*H548,2)</f>
        <v>0</v>
      </c>
      <c r="BL548" s="25" t="s">
        <v>159</v>
      </c>
      <c r="BM548" s="25" t="s">
        <v>2767</v>
      </c>
    </row>
    <row r="549" spans="2:65" s="1" customFormat="1" ht="27">
      <c r="B549" s="43"/>
      <c r="D549" s="196" t="s">
        <v>161</v>
      </c>
      <c r="F549" s="197" t="s">
        <v>2768</v>
      </c>
      <c r="I549" s="198"/>
      <c r="L549" s="43"/>
      <c r="M549" s="199"/>
      <c r="N549" s="44"/>
      <c r="O549" s="44"/>
      <c r="P549" s="44"/>
      <c r="Q549" s="44"/>
      <c r="R549" s="44"/>
      <c r="S549" s="44"/>
      <c r="T549" s="72"/>
      <c r="AT549" s="25" t="s">
        <v>161</v>
      </c>
      <c r="AU549" s="25" t="s">
        <v>89</v>
      </c>
    </row>
    <row r="550" spans="2:65" s="12" customFormat="1">
      <c r="B550" s="200"/>
      <c r="D550" s="196" t="s">
        <v>163</v>
      </c>
      <c r="E550" s="201" t="s">
        <v>5</v>
      </c>
      <c r="F550" s="202" t="s">
        <v>2746</v>
      </c>
      <c r="H550" s="203" t="s">
        <v>5</v>
      </c>
      <c r="I550" s="204"/>
      <c r="L550" s="200"/>
      <c r="M550" s="205"/>
      <c r="N550" s="206"/>
      <c r="O550" s="206"/>
      <c r="P550" s="206"/>
      <c r="Q550" s="206"/>
      <c r="R550" s="206"/>
      <c r="S550" s="206"/>
      <c r="T550" s="207"/>
      <c r="AT550" s="203" t="s">
        <v>163</v>
      </c>
      <c r="AU550" s="203" t="s">
        <v>89</v>
      </c>
      <c r="AV550" s="12" t="s">
        <v>45</v>
      </c>
      <c r="AW550" s="12" t="s">
        <v>42</v>
      </c>
      <c r="AX550" s="12" t="s">
        <v>82</v>
      </c>
      <c r="AY550" s="203" t="s">
        <v>152</v>
      </c>
    </row>
    <row r="551" spans="2:65" s="13" customFormat="1">
      <c r="B551" s="208"/>
      <c r="D551" s="196" t="s">
        <v>163</v>
      </c>
      <c r="E551" s="209" t="s">
        <v>5</v>
      </c>
      <c r="F551" s="210" t="s">
        <v>2769</v>
      </c>
      <c r="H551" s="211">
        <v>2.7890000000000001</v>
      </c>
      <c r="I551" s="212"/>
      <c r="L551" s="208"/>
      <c r="M551" s="213"/>
      <c r="N551" s="214"/>
      <c r="O551" s="214"/>
      <c r="P551" s="214"/>
      <c r="Q551" s="214"/>
      <c r="R551" s="214"/>
      <c r="S551" s="214"/>
      <c r="T551" s="215"/>
      <c r="AT551" s="209" t="s">
        <v>163</v>
      </c>
      <c r="AU551" s="209" t="s">
        <v>89</v>
      </c>
      <c r="AV551" s="13" t="s">
        <v>89</v>
      </c>
      <c r="AW551" s="13" t="s">
        <v>42</v>
      </c>
      <c r="AX551" s="13" t="s">
        <v>82</v>
      </c>
      <c r="AY551" s="209" t="s">
        <v>152</v>
      </c>
    </row>
    <row r="552" spans="2:65" s="15" customFormat="1">
      <c r="B552" s="224"/>
      <c r="D552" s="225" t="s">
        <v>163</v>
      </c>
      <c r="E552" s="226" t="s">
        <v>5</v>
      </c>
      <c r="F552" s="227" t="s">
        <v>170</v>
      </c>
      <c r="H552" s="228">
        <v>2.7890000000000001</v>
      </c>
      <c r="I552" s="229"/>
      <c r="L552" s="224"/>
      <c r="M552" s="230"/>
      <c r="N552" s="231"/>
      <c r="O552" s="231"/>
      <c r="P552" s="231"/>
      <c r="Q552" s="231"/>
      <c r="R552" s="231"/>
      <c r="S552" s="231"/>
      <c r="T552" s="232"/>
      <c r="AT552" s="233" t="s">
        <v>163</v>
      </c>
      <c r="AU552" s="233" t="s">
        <v>89</v>
      </c>
      <c r="AV552" s="15" t="s">
        <v>159</v>
      </c>
      <c r="AW552" s="15" t="s">
        <v>42</v>
      </c>
      <c r="AX552" s="15" t="s">
        <v>45</v>
      </c>
      <c r="AY552" s="233" t="s">
        <v>152</v>
      </c>
    </row>
    <row r="553" spans="2:65" s="1" customFormat="1" ht="31.5" customHeight="1">
      <c r="B553" s="183"/>
      <c r="C553" s="184" t="s">
        <v>536</v>
      </c>
      <c r="D553" s="184" t="s">
        <v>154</v>
      </c>
      <c r="E553" s="185" t="s">
        <v>2770</v>
      </c>
      <c r="F553" s="186" t="s">
        <v>2771</v>
      </c>
      <c r="G553" s="187" t="s">
        <v>2772</v>
      </c>
      <c r="H553" s="188">
        <v>6575.2349999999997</v>
      </c>
      <c r="I553" s="189"/>
      <c r="J553" s="190">
        <f>ROUND(I553*H553,2)</f>
        <v>0</v>
      </c>
      <c r="K553" s="186" t="s">
        <v>158</v>
      </c>
      <c r="L553" s="43"/>
      <c r="M553" s="191" t="s">
        <v>5</v>
      </c>
      <c r="N553" s="192" t="s">
        <v>53</v>
      </c>
      <c r="O553" s="44"/>
      <c r="P553" s="193">
        <f>O553*H553</f>
        <v>0</v>
      </c>
      <c r="Q553" s="193">
        <v>0</v>
      </c>
      <c r="R553" s="193">
        <f>Q553*H553</f>
        <v>0</v>
      </c>
      <c r="S553" s="193">
        <v>0</v>
      </c>
      <c r="T553" s="194">
        <f>S553*H553</f>
        <v>0</v>
      </c>
      <c r="AR553" s="25" t="s">
        <v>159</v>
      </c>
      <c r="AT553" s="25" t="s">
        <v>154</v>
      </c>
      <c r="AU553" s="25" t="s">
        <v>89</v>
      </c>
      <c r="AY553" s="25" t="s">
        <v>152</v>
      </c>
      <c r="BE553" s="195">
        <f>IF(N553="základní",J553,0)</f>
        <v>0</v>
      </c>
      <c r="BF553" s="195">
        <f>IF(N553="snížená",J553,0)</f>
        <v>0</v>
      </c>
      <c r="BG553" s="195">
        <f>IF(N553="zákl. přenesená",J553,0)</f>
        <v>0</v>
      </c>
      <c r="BH553" s="195">
        <f>IF(N553="sníž. přenesená",J553,0)</f>
        <v>0</v>
      </c>
      <c r="BI553" s="195">
        <f>IF(N553="nulová",J553,0)</f>
        <v>0</v>
      </c>
      <c r="BJ553" s="25" t="s">
        <v>45</v>
      </c>
      <c r="BK553" s="195">
        <f>ROUND(I553*H553,2)</f>
        <v>0</v>
      </c>
      <c r="BL553" s="25" t="s">
        <v>159</v>
      </c>
      <c r="BM553" s="25" t="s">
        <v>2773</v>
      </c>
    </row>
    <row r="554" spans="2:65" s="1" customFormat="1" ht="54">
      <c r="B554" s="43"/>
      <c r="D554" s="196" t="s">
        <v>161</v>
      </c>
      <c r="F554" s="197" t="s">
        <v>2774</v>
      </c>
      <c r="I554" s="198"/>
      <c r="L554" s="43"/>
      <c r="M554" s="199"/>
      <c r="N554" s="44"/>
      <c r="O554" s="44"/>
      <c r="P554" s="44"/>
      <c r="Q554" s="44"/>
      <c r="R554" s="44"/>
      <c r="S554" s="44"/>
      <c r="T554" s="72"/>
      <c r="AT554" s="25" t="s">
        <v>161</v>
      </c>
      <c r="AU554" s="25" t="s">
        <v>89</v>
      </c>
    </row>
    <row r="555" spans="2:65" s="12" customFormat="1">
      <c r="B555" s="200"/>
      <c r="D555" s="196" t="s">
        <v>163</v>
      </c>
      <c r="E555" s="201" t="s">
        <v>5</v>
      </c>
      <c r="F555" s="202" t="s">
        <v>2775</v>
      </c>
      <c r="H555" s="203" t="s">
        <v>5</v>
      </c>
      <c r="I555" s="204"/>
      <c r="L555" s="200"/>
      <c r="M555" s="205"/>
      <c r="N555" s="206"/>
      <c r="O555" s="206"/>
      <c r="P555" s="206"/>
      <c r="Q555" s="206"/>
      <c r="R555" s="206"/>
      <c r="S555" s="206"/>
      <c r="T555" s="207"/>
      <c r="AT555" s="203" t="s">
        <v>163</v>
      </c>
      <c r="AU555" s="203" t="s">
        <v>89</v>
      </c>
      <c r="AV555" s="12" t="s">
        <v>45</v>
      </c>
      <c r="AW555" s="12" t="s">
        <v>42</v>
      </c>
      <c r="AX555" s="12" t="s">
        <v>82</v>
      </c>
      <c r="AY555" s="203" t="s">
        <v>152</v>
      </c>
    </row>
    <row r="556" spans="2:65" s="12" customFormat="1">
      <c r="B556" s="200"/>
      <c r="D556" s="196" t="s">
        <v>163</v>
      </c>
      <c r="E556" s="201" t="s">
        <v>5</v>
      </c>
      <c r="F556" s="202" t="s">
        <v>2776</v>
      </c>
      <c r="H556" s="203" t="s">
        <v>5</v>
      </c>
      <c r="I556" s="204"/>
      <c r="L556" s="200"/>
      <c r="M556" s="205"/>
      <c r="N556" s="206"/>
      <c r="O556" s="206"/>
      <c r="P556" s="206"/>
      <c r="Q556" s="206"/>
      <c r="R556" s="206"/>
      <c r="S556" s="206"/>
      <c r="T556" s="207"/>
      <c r="AT556" s="203" t="s">
        <v>163</v>
      </c>
      <c r="AU556" s="203" t="s">
        <v>89</v>
      </c>
      <c r="AV556" s="12" t="s">
        <v>45</v>
      </c>
      <c r="AW556" s="12" t="s">
        <v>42</v>
      </c>
      <c r="AX556" s="12" t="s">
        <v>82</v>
      </c>
      <c r="AY556" s="203" t="s">
        <v>152</v>
      </c>
    </row>
    <row r="557" spans="2:65" s="12" customFormat="1">
      <c r="B557" s="200"/>
      <c r="D557" s="196" t="s">
        <v>163</v>
      </c>
      <c r="E557" s="201" t="s">
        <v>5</v>
      </c>
      <c r="F557" s="202" t="s">
        <v>2777</v>
      </c>
      <c r="H557" s="203" t="s">
        <v>5</v>
      </c>
      <c r="I557" s="204"/>
      <c r="L557" s="200"/>
      <c r="M557" s="205"/>
      <c r="N557" s="206"/>
      <c r="O557" s="206"/>
      <c r="P557" s="206"/>
      <c r="Q557" s="206"/>
      <c r="R557" s="206"/>
      <c r="S557" s="206"/>
      <c r="T557" s="207"/>
      <c r="AT557" s="203" t="s">
        <v>163</v>
      </c>
      <c r="AU557" s="203" t="s">
        <v>89</v>
      </c>
      <c r="AV557" s="12" t="s">
        <v>45</v>
      </c>
      <c r="AW557" s="12" t="s">
        <v>42</v>
      </c>
      <c r="AX557" s="12" t="s">
        <v>82</v>
      </c>
      <c r="AY557" s="203" t="s">
        <v>152</v>
      </c>
    </row>
    <row r="558" spans="2:65" s="13" customFormat="1">
      <c r="B558" s="208"/>
      <c r="D558" s="196" t="s">
        <v>163</v>
      </c>
      <c r="E558" s="209" t="s">
        <v>5</v>
      </c>
      <c r="F558" s="210" t="s">
        <v>2778</v>
      </c>
      <c r="H558" s="211">
        <v>6221.835</v>
      </c>
      <c r="I558" s="212"/>
      <c r="L558" s="208"/>
      <c r="M558" s="213"/>
      <c r="N558" s="214"/>
      <c r="O558" s="214"/>
      <c r="P558" s="214"/>
      <c r="Q558" s="214"/>
      <c r="R558" s="214"/>
      <c r="S558" s="214"/>
      <c r="T558" s="215"/>
      <c r="AT558" s="209" t="s">
        <v>163</v>
      </c>
      <c r="AU558" s="209" t="s">
        <v>89</v>
      </c>
      <c r="AV558" s="13" t="s">
        <v>89</v>
      </c>
      <c r="AW558" s="13" t="s">
        <v>42</v>
      </c>
      <c r="AX558" s="13" t="s">
        <v>82</v>
      </c>
      <c r="AY558" s="209" t="s">
        <v>152</v>
      </c>
    </row>
    <row r="559" spans="2:65" s="13" customFormat="1">
      <c r="B559" s="208"/>
      <c r="D559" s="196" t="s">
        <v>163</v>
      </c>
      <c r="E559" s="209" t="s">
        <v>5</v>
      </c>
      <c r="F559" s="210" t="s">
        <v>2779</v>
      </c>
      <c r="H559" s="211">
        <v>353.4</v>
      </c>
      <c r="I559" s="212"/>
      <c r="L559" s="208"/>
      <c r="M559" s="213"/>
      <c r="N559" s="214"/>
      <c r="O559" s="214"/>
      <c r="P559" s="214"/>
      <c r="Q559" s="214"/>
      <c r="R559" s="214"/>
      <c r="S559" s="214"/>
      <c r="T559" s="215"/>
      <c r="AT559" s="209" t="s">
        <v>163</v>
      </c>
      <c r="AU559" s="209" t="s">
        <v>89</v>
      </c>
      <c r="AV559" s="13" t="s">
        <v>89</v>
      </c>
      <c r="AW559" s="13" t="s">
        <v>42</v>
      </c>
      <c r="AX559" s="13" t="s">
        <v>82</v>
      </c>
      <c r="AY559" s="209" t="s">
        <v>152</v>
      </c>
    </row>
    <row r="560" spans="2:65" s="14" customFormat="1">
      <c r="B560" s="216"/>
      <c r="D560" s="196" t="s">
        <v>163</v>
      </c>
      <c r="E560" s="217" t="s">
        <v>5</v>
      </c>
      <c r="F560" s="218" t="s">
        <v>2780</v>
      </c>
      <c r="H560" s="219">
        <v>6575.2349999999997</v>
      </c>
      <c r="I560" s="220"/>
      <c r="L560" s="216"/>
      <c r="M560" s="221"/>
      <c r="N560" s="222"/>
      <c r="O560" s="222"/>
      <c r="P560" s="222"/>
      <c r="Q560" s="222"/>
      <c r="R560" s="222"/>
      <c r="S560" s="222"/>
      <c r="T560" s="223"/>
      <c r="AT560" s="217" t="s">
        <v>163</v>
      </c>
      <c r="AU560" s="217" t="s">
        <v>89</v>
      </c>
      <c r="AV560" s="14" t="s">
        <v>169</v>
      </c>
      <c r="AW560" s="14" t="s">
        <v>42</v>
      </c>
      <c r="AX560" s="14" t="s">
        <v>82</v>
      </c>
      <c r="AY560" s="217" t="s">
        <v>152</v>
      </c>
    </row>
    <row r="561" spans="2:65" s="15" customFormat="1">
      <c r="B561" s="224"/>
      <c r="D561" s="225" t="s">
        <v>163</v>
      </c>
      <c r="E561" s="226" t="s">
        <v>5</v>
      </c>
      <c r="F561" s="227" t="s">
        <v>170</v>
      </c>
      <c r="H561" s="228">
        <v>6575.2349999999997</v>
      </c>
      <c r="I561" s="229"/>
      <c r="L561" s="224"/>
      <c r="M561" s="230"/>
      <c r="N561" s="231"/>
      <c r="O561" s="231"/>
      <c r="P561" s="231"/>
      <c r="Q561" s="231"/>
      <c r="R561" s="231"/>
      <c r="S561" s="231"/>
      <c r="T561" s="232"/>
      <c r="AT561" s="233" t="s">
        <v>163</v>
      </c>
      <c r="AU561" s="233" t="s">
        <v>89</v>
      </c>
      <c r="AV561" s="15" t="s">
        <v>159</v>
      </c>
      <c r="AW561" s="15" t="s">
        <v>42</v>
      </c>
      <c r="AX561" s="15" t="s">
        <v>45</v>
      </c>
      <c r="AY561" s="233" t="s">
        <v>152</v>
      </c>
    </row>
    <row r="562" spans="2:65" s="1" customFormat="1" ht="31.5" customHeight="1">
      <c r="B562" s="183"/>
      <c r="C562" s="237" t="s">
        <v>542</v>
      </c>
      <c r="D562" s="237" t="s">
        <v>266</v>
      </c>
      <c r="E562" s="238" t="s">
        <v>2781</v>
      </c>
      <c r="F562" s="239" t="s">
        <v>2782</v>
      </c>
      <c r="G562" s="240" t="s">
        <v>193</v>
      </c>
      <c r="H562" s="241">
        <v>7.1669999999999998</v>
      </c>
      <c r="I562" s="242"/>
      <c r="J562" s="243">
        <f>ROUND(I562*H562,2)</f>
        <v>0</v>
      </c>
      <c r="K562" s="239" t="s">
        <v>2783</v>
      </c>
      <c r="L562" s="244"/>
      <c r="M562" s="245" t="s">
        <v>5</v>
      </c>
      <c r="N562" s="246" t="s">
        <v>53</v>
      </c>
      <c r="O562" s="44"/>
      <c r="P562" s="193">
        <f>O562*H562</f>
        <v>0</v>
      </c>
      <c r="Q562" s="193">
        <v>1</v>
      </c>
      <c r="R562" s="193">
        <f>Q562*H562</f>
        <v>7.1669999999999998</v>
      </c>
      <c r="S562" s="193">
        <v>0</v>
      </c>
      <c r="T562" s="194">
        <f>S562*H562</f>
        <v>0</v>
      </c>
      <c r="AR562" s="25" t="s">
        <v>377</v>
      </c>
      <c r="AT562" s="25" t="s">
        <v>266</v>
      </c>
      <c r="AU562" s="25" t="s">
        <v>89</v>
      </c>
      <c r="AY562" s="25" t="s">
        <v>152</v>
      </c>
      <c r="BE562" s="195">
        <f>IF(N562="základní",J562,0)</f>
        <v>0</v>
      </c>
      <c r="BF562" s="195">
        <f>IF(N562="snížená",J562,0)</f>
        <v>0</v>
      </c>
      <c r="BG562" s="195">
        <f>IF(N562="zákl. přenesená",J562,0)</f>
        <v>0</v>
      </c>
      <c r="BH562" s="195">
        <f>IF(N562="sníž. přenesená",J562,0)</f>
        <v>0</v>
      </c>
      <c r="BI562" s="195">
        <f>IF(N562="nulová",J562,0)</f>
        <v>0</v>
      </c>
      <c r="BJ562" s="25" t="s">
        <v>45</v>
      </c>
      <c r="BK562" s="195">
        <f>ROUND(I562*H562,2)</f>
        <v>0</v>
      </c>
      <c r="BL562" s="25" t="s">
        <v>259</v>
      </c>
      <c r="BM562" s="25" t="s">
        <v>2784</v>
      </c>
    </row>
    <row r="563" spans="2:65" s="12" customFormat="1">
      <c r="B563" s="200"/>
      <c r="D563" s="196" t="s">
        <v>163</v>
      </c>
      <c r="E563" s="201" t="s">
        <v>5</v>
      </c>
      <c r="F563" s="202" t="s">
        <v>2775</v>
      </c>
      <c r="H563" s="203" t="s">
        <v>5</v>
      </c>
      <c r="I563" s="204"/>
      <c r="L563" s="200"/>
      <c r="M563" s="205"/>
      <c r="N563" s="206"/>
      <c r="O563" s="206"/>
      <c r="P563" s="206"/>
      <c r="Q563" s="206"/>
      <c r="R563" s="206"/>
      <c r="S563" s="206"/>
      <c r="T563" s="207"/>
      <c r="AT563" s="203" t="s">
        <v>163</v>
      </c>
      <c r="AU563" s="203" t="s">
        <v>89</v>
      </c>
      <c r="AV563" s="12" t="s">
        <v>45</v>
      </c>
      <c r="AW563" s="12" t="s">
        <v>42</v>
      </c>
      <c r="AX563" s="12" t="s">
        <v>82</v>
      </c>
      <c r="AY563" s="203" t="s">
        <v>152</v>
      </c>
    </row>
    <row r="564" spans="2:65" s="12" customFormat="1">
      <c r="B564" s="200"/>
      <c r="D564" s="196" t="s">
        <v>163</v>
      </c>
      <c r="E564" s="201" t="s">
        <v>5</v>
      </c>
      <c r="F564" s="202" t="s">
        <v>2785</v>
      </c>
      <c r="H564" s="203" t="s">
        <v>5</v>
      </c>
      <c r="I564" s="204"/>
      <c r="L564" s="200"/>
      <c r="M564" s="205"/>
      <c r="N564" s="206"/>
      <c r="O564" s="206"/>
      <c r="P564" s="206"/>
      <c r="Q564" s="206"/>
      <c r="R564" s="206"/>
      <c r="S564" s="206"/>
      <c r="T564" s="207"/>
      <c r="AT564" s="203" t="s">
        <v>163</v>
      </c>
      <c r="AU564" s="203" t="s">
        <v>89</v>
      </c>
      <c r="AV564" s="12" t="s">
        <v>45</v>
      </c>
      <c r="AW564" s="12" t="s">
        <v>42</v>
      </c>
      <c r="AX564" s="12" t="s">
        <v>82</v>
      </c>
      <c r="AY564" s="203" t="s">
        <v>152</v>
      </c>
    </row>
    <row r="565" spans="2:65" s="12" customFormat="1">
      <c r="B565" s="200"/>
      <c r="D565" s="196" t="s">
        <v>163</v>
      </c>
      <c r="E565" s="201" t="s">
        <v>5</v>
      </c>
      <c r="F565" s="202" t="s">
        <v>2777</v>
      </c>
      <c r="H565" s="203" t="s">
        <v>5</v>
      </c>
      <c r="I565" s="204"/>
      <c r="L565" s="200"/>
      <c r="M565" s="205"/>
      <c r="N565" s="206"/>
      <c r="O565" s="206"/>
      <c r="P565" s="206"/>
      <c r="Q565" s="206"/>
      <c r="R565" s="206"/>
      <c r="S565" s="206"/>
      <c r="T565" s="207"/>
      <c r="AT565" s="203" t="s">
        <v>163</v>
      </c>
      <c r="AU565" s="203" t="s">
        <v>89</v>
      </c>
      <c r="AV565" s="12" t="s">
        <v>45</v>
      </c>
      <c r="AW565" s="12" t="s">
        <v>42</v>
      </c>
      <c r="AX565" s="12" t="s">
        <v>82</v>
      </c>
      <c r="AY565" s="203" t="s">
        <v>152</v>
      </c>
    </row>
    <row r="566" spans="2:65" s="13" customFormat="1">
      <c r="B566" s="208"/>
      <c r="D566" s="196" t="s">
        <v>163</v>
      </c>
      <c r="E566" s="209" t="s">
        <v>5</v>
      </c>
      <c r="F566" s="210" t="s">
        <v>2786</v>
      </c>
      <c r="H566" s="211">
        <v>6.2220000000000004</v>
      </c>
      <c r="I566" s="212"/>
      <c r="L566" s="208"/>
      <c r="M566" s="213"/>
      <c r="N566" s="214"/>
      <c r="O566" s="214"/>
      <c r="P566" s="214"/>
      <c r="Q566" s="214"/>
      <c r="R566" s="214"/>
      <c r="S566" s="214"/>
      <c r="T566" s="215"/>
      <c r="AT566" s="209" t="s">
        <v>163</v>
      </c>
      <c r="AU566" s="209" t="s">
        <v>89</v>
      </c>
      <c r="AV566" s="13" t="s">
        <v>89</v>
      </c>
      <c r="AW566" s="13" t="s">
        <v>42</v>
      </c>
      <c r="AX566" s="13" t="s">
        <v>82</v>
      </c>
      <c r="AY566" s="209" t="s">
        <v>152</v>
      </c>
    </row>
    <row r="567" spans="2:65" s="13" customFormat="1">
      <c r="B567" s="208"/>
      <c r="D567" s="196" t="s">
        <v>163</v>
      </c>
      <c r="E567" s="209" t="s">
        <v>5</v>
      </c>
      <c r="F567" s="210" t="s">
        <v>2787</v>
      </c>
      <c r="H567" s="211">
        <v>0.35299999999999998</v>
      </c>
      <c r="I567" s="212"/>
      <c r="L567" s="208"/>
      <c r="M567" s="213"/>
      <c r="N567" s="214"/>
      <c r="O567" s="214"/>
      <c r="P567" s="214"/>
      <c r="Q567" s="214"/>
      <c r="R567" s="214"/>
      <c r="S567" s="214"/>
      <c r="T567" s="215"/>
      <c r="AT567" s="209" t="s">
        <v>163</v>
      </c>
      <c r="AU567" s="209" t="s">
        <v>89</v>
      </c>
      <c r="AV567" s="13" t="s">
        <v>89</v>
      </c>
      <c r="AW567" s="13" t="s">
        <v>42</v>
      </c>
      <c r="AX567" s="13" t="s">
        <v>82</v>
      </c>
      <c r="AY567" s="209" t="s">
        <v>152</v>
      </c>
    </row>
    <row r="568" spans="2:65" s="14" customFormat="1">
      <c r="B568" s="216"/>
      <c r="D568" s="196" t="s">
        <v>163</v>
      </c>
      <c r="E568" s="217" t="s">
        <v>5</v>
      </c>
      <c r="F568" s="218" t="s">
        <v>2780</v>
      </c>
      <c r="H568" s="219">
        <v>6.5750000000000002</v>
      </c>
      <c r="I568" s="220"/>
      <c r="L568" s="216"/>
      <c r="M568" s="221"/>
      <c r="N568" s="222"/>
      <c r="O568" s="222"/>
      <c r="P568" s="222"/>
      <c r="Q568" s="222"/>
      <c r="R568" s="222"/>
      <c r="S568" s="222"/>
      <c r="T568" s="223"/>
      <c r="AT568" s="217" t="s">
        <v>163</v>
      </c>
      <c r="AU568" s="217" t="s">
        <v>89</v>
      </c>
      <c r="AV568" s="14" t="s">
        <v>169</v>
      </c>
      <c r="AW568" s="14" t="s">
        <v>42</v>
      </c>
      <c r="AX568" s="14" t="s">
        <v>82</v>
      </c>
      <c r="AY568" s="217" t="s">
        <v>152</v>
      </c>
    </row>
    <row r="569" spans="2:65" s="15" customFormat="1">
      <c r="B569" s="224"/>
      <c r="D569" s="196" t="s">
        <v>163</v>
      </c>
      <c r="E569" s="247" t="s">
        <v>5</v>
      </c>
      <c r="F569" s="248" t="s">
        <v>170</v>
      </c>
      <c r="H569" s="249">
        <v>6.5750000000000002</v>
      </c>
      <c r="I569" s="229"/>
      <c r="L569" s="224"/>
      <c r="M569" s="230"/>
      <c r="N569" s="231"/>
      <c r="O569" s="231"/>
      <c r="P569" s="231"/>
      <c r="Q569" s="231"/>
      <c r="R569" s="231"/>
      <c r="S569" s="231"/>
      <c r="T569" s="232"/>
      <c r="AT569" s="233" t="s">
        <v>163</v>
      </c>
      <c r="AU569" s="233" t="s">
        <v>89</v>
      </c>
      <c r="AV569" s="15" t="s">
        <v>159</v>
      </c>
      <c r="AW569" s="15" t="s">
        <v>42</v>
      </c>
      <c r="AX569" s="15" t="s">
        <v>45</v>
      </c>
      <c r="AY569" s="233" t="s">
        <v>152</v>
      </c>
    </row>
    <row r="570" spans="2:65" s="13" customFormat="1">
      <c r="B570" s="208"/>
      <c r="D570" s="196" t="s">
        <v>163</v>
      </c>
      <c r="F570" s="210" t="s">
        <v>2788</v>
      </c>
      <c r="H570" s="211">
        <v>7.1669999999999998</v>
      </c>
      <c r="I570" s="212"/>
      <c r="L570" s="208"/>
      <c r="M570" s="213"/>
      <c r="N570" s="214"/>
      <c r="O570" s="214"/>
      <c r="P570" s="214"/>
      <c r="Q570" s="214"/>
      <c r="R570" s="214"/>
      <c r="S570" s="214"/>
      <c r="T570" s="215"/>
      <c r="AT570" s="209" t="s">
        <v>163</v>
      </c>
      <c r="AU570" s="209" t="s">
        <v>89</v>
      </c>
      <c r="AV570" s="13" t="s">
        <v>89</v>
      </c>
      <c r="AW570" s="13" t="s">
        <v>6</v>
      </c>
      <c r="AX570" s="13" t="s">
        <v>45</v>
      </c>
      <c r="AY570" s="209" t="s">
        <v>152</v>
      </c>
    </row>
    <row r="571" spans="2:65" s="11" customFormat="1" ht="29.85" customHeight="1">
      <c r="B571" s="169"/>
      <c r="D571" s="180" t="s">
        <v>81</v>
      </c>
      <c r="E571" s="181" t="s">
        <v>159</v>
      </c>
      <c r="F571" s="181" t="s">
        <v>916</v>
      </c>
      <c r="I571" s="172"/>
      <c r="J571" s="182">
        <f>BK571</f>
        <v>0</v>
      </c>
      <c r="L571" s="169"/>
      <c r="M571" s="174"/>
      <c r="N571" s="175"/>
      <c r="O571" s="175"/>
      <c r="P571" s="176">
        <f>SUM(P572:P829)</f>
        <v>0</v>
      </c>
      <c r="Q571" s="175"/>
      <c r="R571" s="176">
        <f>SUM(R572:R829)</f>
        <v>1256.4694248699998</v>
      </c>
      <c r="S571" s="175"/>
      <c r="T571" s="177">
        <f>SUM(T572:T829)</f>
        <v>0</v>
      </c>
      <c r="AR571" s="170" t="s">
        <v>45</v>
      </c>
      <c r="AT571" s="178" t="s">
        <v>81</v>
      </c>
      <c r="AU571" s="178" t="s">
        <v>45</v>
      </c>
      <c r="AY571" s="170" t="s">
        <v>152</v>
      </c>
      <c r="BK571" s="179">
        <f>SUM(BK572:BK829)</f>
        <v>0</v>
      </c>
    </row>
    <row r="572" spans="2:65" s="1" customFormat="1" ht="31.5" customHeight="1">
      <c r="B572" s="183"/>
      <c r="C572" s="184" t="s">
        <v>549</v>
      </c>
      <c r="D572" s="184" t="s">
        <v>154</v>
      </c>
      <c r="E572" s="185" t="s">
        <v>2789</v>
      </c>
      <c r="F572" s="186" t="s">
        <v>2790</v>
      </c>
      <c r="G572" s="187" t="s">
        <v>193</v>
      </c>
      <c r="H572" s="188">
        <v>13.42</v>
      </c>
      <c r="I572" s="189"/>
      <c r="J572" s="190">
        <f>ROUND(I572*H572,2)</f>
        <v>0</v>
      </c>
      <c r="K572" s="186" t="s">
        <v>158</v>
      </c>
      <c r="L572" s="43"/>
      <c r="M572" s="191" t="s">
        <v>5</v>
      </c>
      <c r="N572" s="192" t="s">
        <v>53</v>
      </c>
      <c r="O572" s="44"/>
      <c r="P572" s="193">
        <f>O572*H572</f>
        <v>0</v>
      </c>
      <c r="Q572" s="193">
        <v>0</v>
      </c>
      <c r="R572" s="193">
        <f>Q572*H572</f>
        <v>0</v>
      </c>
      <c r="S572" s="193">
        <v>0</v>
      </c>
      <c r="T572" s="194">
        <f>S572*H572</f>
        <v>0</v>
      </c>
      <c r="AR572" s="25" t="s">
        <v>159</v>
      </c>
      <c r="AT572" s="25" t="s">
        <v>154</v>
      </c>
      <c r="AU572" s="25" t="s">
        <v>89</v>
      </c>
      <c r="AY572" s="25" t="s">
        <v>152</v>
      </c>
      <c r="BE572" s="195">
        <f>IF(N572="základní",J572,0)</f>
        <v>0</v>
      </c>
      <c r="BF572" s="195">
        <f>IF(N572="snížená",J572,0)</f>
        <v>0</v>
      </c>
      <c r="BG572" s="195">
        <f>IF(N572="zákl. přenesená",J572,0)</f>
        <v>0</v>
      </c>
      <c r="BH572" s="195">
        <f>IF(N572="sníž. přenesená",J572,0)</f>
        <v>0</v>
      </c>
      <c r="BI572" s="195">
        <f>IF(N572="nulová",J572,0)</f>
        <v>0</v>
      </c>
      <c r="BJ572" s="25" t="s">
        <v>45</v>
      </c>
      <c r="BK572" s="195">
        <f>ROUND(I572*H572,2)</f>
        <v>0</v>
      </c>
      <c r="BL572" s="25" t="s">
        <v>159</v>
      </c>
      <c r="BM572" s="25" t="s">
        <v>2791</v>
      </c>
    </row>
    <row r="573" spans="2:65" s="1" customFormat="1" ht="54">
      <c r="B573" s="43"/>
      <c r="D573" s="196" t="s">
        <v>161</v>
      </c>
      <c r="F573" s="197" t="s">
        <v>2792</v>
      </c>
      <c r="I573" s="198"/>
      <c r="L573" s="43"/>
      <c r="M573" s="199"/>
      <c r="N573" s="44"/>
      <c r="O573" s="44"/>
      <c r="P573" s="44"/>
      <c r="Q573" s="44"/>
      <c r="R573" s="44"/>
      <c r="S573" s="44"/>
      <c r="T573" s="72"/>
      <c r="AT573" s="25" t="s">
        <v>161</v>
      </c>
      <c r="AU573" s="25" t="s">
        <v>89</v>
      </c>
    </row>
    <row r="574" spans="2:65" s="12" customFormat="1">
      <c r="B574" s="200"/>
      <c r="D574" s="196" t="s">
        <v>163</v>
      </c>
      <c r="E574" s="201" t="s">
        <v>5</v>
      </c>
      <c r="F574" s="202" t="s">
        <v>2793</v>
      </c>
      <c r="H574" s="203" t="s">
        <v>5</v>
      </c>
      <c r="I574" s="204"/>
      <c r="L574" s="200"/>
      <c r="M574" s="205"/>
      <c r="N574" s="206"/>
      <c r="O574" s="206"/>
      <c r="P574" s="206"/>
      <c r="Q574" s="206"/>
      <c r="R574" s="206"/>
      <c r="S574" s="206"/>
      <c r="T574" s="207"/>
      <c r="AT574" s="203" t="s">
        <v>163</v>
      </c>
      <c r="AU574" s="203" t="s">
        <v>89</v>
      </c>
      <c r="AV574" s="12" t="s">
        <v>45</v>
      </c>
      <c r="AW574" s="12" t="s">
        <v>42</v>
      </c>
      <c r="AX574" s="12" t="s">
        <v>82</v>
      </c>
      <c r="AY574" s="203" t="s">
        <v>152</v>
      </c>
    </row>
    <row r="575" spans="2:65" s="13" customFormat="1">
      <c r="B575" s="208"/>
      <c r="D575" s="196" t="s">
        <v>163</v>
      </c>
      <c r="E575" s="209" t="s">
        <v>5</v>
      </c>
      <c r="F575" s="210" t="s">
        <v>2794</v>
      </c>
      <c r="H575" s="211">
        <v>13.42</v>
      </c>
      <c r="I575" s="212"/>
      <c r="L575" s="208"/>
      <c r="M575" s="213"/>
      <c r="N575" s="214"/>
      <c r="O575" s="214"/>
      <c r="P575" s="214"/>
      <c r="Q575" s="214"/>
      <c r="R575" s="214"/>
      <c r="S575" s="214"/>
      <c r="T575" s="215"/>
      <c r="AT575" s="209" t="s">
        <v>163</v>
      </c>
      <c r="AU575" s="209" t="s">
        <v>89</v>
      </c>
      <c r="AV575" s="13" t="s">
        <v>89</v>
      </c>
      <c r="AW575" s="13" t="s">
        <v>42</v>
      </c>
      <c r="AX575" s="13" t="s">
        <v>82</v>
      </c>
      <c r="AY575" s="209" t="s">
        <v>152</v>
      </c>
    </row>
    <row r="576" spans="2:65" s="15" customFormat="1">
      <c r="B576" s="224"/>
      <c r="D576" s="225" t="s">
        <v>163</v>
      </c>
      <c r="E576" s="226" t="s">
        <v>5</v>
      </c>
      <c r="F576" s="227" t="s">
        <v>170</v>
      </c>
      <c r="H576" s="228">
        <v>13.42</v>
      </c>
      <c r="I576" s="229"/>
      <c r="L576" s="224"/>
      <c r="M576" s="230"/>
      <c r="N576" s="231"/>
      <c r="O576" s="231"/>
      <c r="P576" s="231"/>
      <c r="Q576" s="231"/>
      <c r="R576" s="231"/>
      <c r="S576" s="231"/>
      <c r="T576" s="232"/>
      <c r="AT576" s="233" t="s">
        <v>163</v>
      </c>
      <c r="AU576" s="233" t="s">
        <v>89</v>
      </c>
      <c r="AV576" s="15" t="s">
        <v>159</v>
      </c>
      <c r="AW576" s="15" t="s">
        <v>42</v>
      </c>
      <c r="AX576" s="15" t="s">
        <v>45</v>
      </c>
      <c r="AY576" s="233" t="s">
        <v>152</v>
      </c>
    </row>
    <row r="577" spans="2:65" s="1" customFormat="1" ht="22.5" customHeight="1">
      <c r="B577" s="183"/>
      <c r="C577" s="237" t="s">
        <v>553</v>
      </c>
      <c r="D577" s="237" t="s">
        <v>266</v>
      </c>
      <c r="E577" s="238" t="s">
        <v>2795</v>
      </c>
      <c r="F577" s="239" t="s">
        <v>2796</v>
      </c>
      <c r="G577" s="240" t="s">
        <v>247</v>
      </c>
      <c r="H577" s="241">
        <v>757.02</v>
      </c>
      <c r="I577" s="242"/>
      <c r="J577" s="243">
        <f>ROUND(I577*H577,2)</f>
        <v>0</v>
      </c>
      <c r="K577" s="239" t="s">
        <v>2783</v>
      </c>
      <c r="L577" s="244"/>
      <c r="M577" s="245" t="s">
        <v>5</v>
      </c>
      <c r="N577" s="246" t="s">
        <v>53</v>
      </c>
      <c r="O577" s="44"/>
      <c r="P577" s="193">
        <f>O577*H577</f>
        <v>0</v>
      </c>
      <c r="Q577" s="193">
        <v>1.95E-2</v>
      </c>
      <c r="R577" s="193">
        <f>Q577*H577</f>
        <v>14.761889999999999</v>
      </c>
      <c r="S577" s="193">
        <v>0</v>
      </c>
      <c r="T577" s="194">
        <f>S577*H577</f>
        <v>0</v>
      </c>
      <c r="AR577" s="25" t="s">
        <v>206</v>
      </c>
      <c r="AT577" s="25" t="s">
        <v>266</v>
      </c>
      <c r="AU577" s="25" t="s">
        <v>89</v>
      </c>
      <c r="AY577" s="25" t="s">
        <v>152</v>
      </c>
      <c r="BE577" s="195">
        <f>IF(N577="základní",J577,0)</f>
        <v>0</v>
      </c>
      <c r="BF577" s="195">
        <f>IF(N577="snížená",J577,0)</f>
        <v>0</v>
      </c>
      <c r="BG577" s="195">
        <f>IF(N577="zákl. přenesená",J577,0)</f>
        <v>0</v>
      </c>
      <c r="BH577" s="195">
        <f>IF(N577="sníž. přenesená",J577,0)</f>
        <v>0</v>
      </c>
      <c r="BI577" s="195">
        <f>IF(N577="nulová",J577,0)</f>
        <v>0</v>
      </c>
      <c r="BJ577" s="25" t="s">
        <v>45</v>
      </c>
      <c r="BK577" s="195">
        <f>ROUND(I577*H577,2)</f>
        <v>0</v>
      </c>
      <c r="BL577" s="25" t="s">
        <v>159</v>
      </c>
      <c r="BM577" s="25" t="s">
        <v>2797</v>
      </c>
    </row>
    <row r="578" spans="2:65" s="13" customFormat="1">
      <c r="B578" s="208"/>
      <c r="D578" s="196" t="s">
        <v>163</v>
      </c>
      <c r="E578" s="209" t="s">
        <v>5</v>
      </c>
      <c r="F578" s="210" t="s">
        <v>2798</v>
      </c>
      <c r="H578" s="211">
        <v>688.2</v>
      </c>
      <c r="I578" s="212"/>
      <c r="L578" s="208"/>
      <c r="M578" s="213"/>
      <c r="N578" s="214"/>
      <c r="O578" s="214"/>
      <c r="P578" s="214"/>
      <c r="Q578" s="214"/>
      <c r="R578" s="214"/>
      <c r="S578" s="214"/>
      <c r="T578" s="215"/>
      <c r="AT578" s="209" t="s">
        <v>163</v>
      </c>
      <c r="AU578" s="209" t="s">
        <v>89</v>
      </c>
      <c r="AV578" s="13" t="s">
        <v>89</v>
      </c>
      <c r="AW578" s="13" t="s">
        <v>42</v>
      </c>
      <c r="AX578" s="13" t="s">
        <v>45</v>
      </c>
      <c r="AY578" s="209" t="s">
        <v>152</v>
      </c>
    </row>
    <row r="579" spans="2:65" s="13" customFormat="1">
      <c r="B579" s="208"/>
      <c r="D579" s="225" t="s">
        <v>163</v>
      </c>
      <c r="F579" s="234" t="s">
        <v>2799</v>
      </c>
      <c r="H579" s="235">
        <v>757.02</v>
      </c>
      <c r="I579" s="212"/>
      <c r="L579" s="208"/>
      <c r="M579" s="213"/>
      <c r="N579" s="214"/>
      <c r="O579" s="214"/>
      <c r="P579" s="214"/>
      <c r="Q579" s="214"/>
      <c r="R579" s="214"/>
      <c r="S579" s="214"/>
      <c r="T579" s="215"/>
      <c r="AT579" s="209" t="s">
        <v>163</v>
      </c>
      <c r="AU579" s="209" t="s">
        <v>89</v>
      </c>
      <c r="AV579" s="13" t="s">
        <v>89</v>
      </c>
      <c r="AW579" s="13" t="s">
        <v>6</v>
      </c>
      <c r="AX579" s="13" t="s">
        <v>45</v>
      </c>
      <c r="AY579" s="209" t="s">
        <v>152</v>
      </c>
    </row>
    <row r="580" spans="2:65" s="1" customFormat="1" ht="31.5" customHeight="1">
      <c r="B580" s="183"/>
      <c r="C580" s="184" t="s">
        <v>557</v>
      </c>
      <c r="D580" s="184" t="s">
        <v>154</v>
      </c>
      <c r="E580" s="185" t="s">
        <v>917</v>
      </c>
      <c r="F580" s="186" t="s">
        <v>918</v>
      </c>
      <c r="G580" s="187" t="s">
        <v>157</v>
      </c>
      <c r="H580" s="188">
        <v>218.489</v>
      </c>
      <c r="I580" s="189"/>
      <c r="J580" s="190">
        <f>ROUND(I580*H580,2)</f>
        <v>0</v>
      </c>
      <c r="K580" s="186" t="s">
        <v>158</v>
      </c>
      <c r="L580" s="43"/>
      <c r="M580" s="191" t="s">
        <v>5</v>
      </c>
      <c r="N580" s="192" t="s">
        <v>53</v>
      </c>
      <c r="O580" s="44"/>
      <c r="P580" s="193">
        <f>O580*H580</f>
        <v>0</v>
      </c>
      <c r="Q580" s="193">
        <v>2.45343</v>
      </c>
      <c r="R580" s="193">
        <f>Q580*H580</f>
        <v>536.04746726999997</v>
      </c>
      <c r="S580" s="193">
        <v>0</v>
      </c>
      <c r="T580" s="194">
        <f>S580*H580</f>
        <v>0</v>
      </c>
      <c r="AR580" s="25" t="s">
        <v>159</v>
      </c>
      <c r="AT580" s="25" t="s">
        <v>154</v>
      </c>
      <c r="AU580" s="25" t="s">
        <v>89</v>
      </c>
      <c r="AY580" s="25" t="s">
        <v>152</v>
      </c>
      <c r="BE580" s="195">
        <f>IF(N580="základní",J580,0)</f>
        <v>0</v>
      </c>
      <c r="BF580" s="195">
        <f>IF(N580="snížená",J580,0)</f>
        <v>0</v>
      </c>
      <c r="BG580" s="195">
        <f>IF(N580="zákl. přenesená",J580,0)</f>
        <v>0</v>
      </c>
      <c r="BH580" s="195">
        <f>IF(N580="sníž. přenesená",J580,0)</f>
        <v>0</v>
      </c>
      <c r="BI580" s="195">
        <f>IF(N580="nulová",J580,0)</f>
        <v>0</v>
      </c>
      <c r="BJ580" s="25" t="s">
        <v>45</v>
      </c>
      <c r="BK580" s="195">
        <f>ROUND(I580*H580,2)</f>
        <v>0</v>
      </c>
      <c r="BL580" s="25" t="s">
        <v>159</v>
      </c>
      <c r="BM580" s="25" t="s">
        <v>2800</v>
      </c>
    </row>
    <row r="581" spans="2:65" s="12" customFormat="1">
      <c r="B581" s="200"/>
      <c r="D581" s="196" t="s">
        <v>163</v>
      </c>
      <c r="E581" s="201" t="s">
        <v>5</v>
      </c>
      <c r="F581" s="202" t="s">
        <v>2801</v>
      </c>
      <c r="H581" s="203" t="s">
        <v>5</v>
      </c>
      <c r="I581" s="204"/>
      <c r="L581" s="200"/>
      <c r="M581" s="205"/>
      <c r="N581" s="206"/>
      <c r="O581" s="206"/>
      <c r="P581" s="206"/>
      <c r="Q581" s="206"/>
      <c r="R581" s="206"/>
      <c r="S581" s="206"/>
      <c r="T581" s="207"/>
      <c r="AT581" s="203" t="s">
        <v>163</v>
      </c>
      <c r="AU581" s="203" t="s">
        <v>89</v>
      </c>
      <c r="AV581" s="12" t="s">
        <v>45</v>
      </c>
      <c r="AW581" s="12" t="s">
        <v>42</v>
      </c>
      <c r="AX581" s="12" t="s">
        <v>82</v>
      </c>
      <c r="AY581" s="203" t="s">
        <v>152</v>
      </c>
    </row>
    <row r="582" spans="2:65" s="13" customFormat="1" ht="27">
      <c r="B582" s="208"/>
      <c r="D582" s="196" t="s">
        <v>163</v>
      </c>
      <c r="E582" s="209" t="s">
        <v>5</v>
      </c>
      <c r="F582" s="210" t="s">
        <v>2802</v>
      </c>
      <c r="H582" s="211">
        <v>189.99</v>
      </c>
      <c r="I582" s="212"/>
      <c r="L582" s="208"/>
      <c r="M582" s="213"/>
      <c r="N582" s="214"/>
      <c r="O582" s="214"/>
      <c r="P582" s="214"/>
      <c r="Q582" s="214"/>
      <c r="R582" s="214"/>
      <c r="S582" s="214"/>
      <c r="T582" s="215"/>
      <c r="AT582" s="209" t="s">
        <v>163</v>
      </c>
      <c r="AU582" s="209" t="s">
        <v>89</v>
      </c>
      <c r="AV582" s="13" t="s">
        <v>89</v>
      </c>
      <c r="AW582" s="13" t="s">
        <v>42</v>
      </c>
      <c r="AX582" s="13" t="s">
        <v>82</v>
      </c>
      <c r="AY582" s="209" t="s">
        <v>152</v>
      </c>
    </row>
    <row r="583" spans="2:65" s="13" customFormat="1">
      <c r="B583" s="208"/>
      <c r="D583" s="196" t="s">
        <v>163</v>
      </c>
      <c r="E583" s="209" t="s">
        <v>5</v>
      </c>
      <c r="F583" s="210" t="s">
        <v>2803</v>
      </c>
      <c r="H583" s="211">
        <v>28.498999999999999</v>
      </c>
      <c r="I583" s="212"/>
      <c r="L583" s="208"/>
      <c r="M583" s="213"/>
      <c r="N583" s="214"/>
      <c r="O583" s="214"/>
      <c r="P583" s="214"/>
      <c r="Q583" s="214"/>
      <c r="R583" s="214"/>
      <c r="S583" s="214"/>
      <c r="T583" s="215"/>
      <c r="AT583" s="209" t="s">
        <v>163</v>
      </c>
      <c r="AU583" s="209" t="s">
        <v>89</v>
      </c>
      <c r="AV583" s="13" t="s">
        <v>89</v>
      </c>
      <c r="AW583" s="13" t="s">
        <v>42</v>
      </c>
      <c r="AX583" s="13" t="s">
        <v>82</v>
      </c>
      <c r="AY583" s="209" t="s">
        <v>152</v>
      </c>
    </row>
    <row r="584" spans="2:65" s="15" customFormat="1">
      <c r="B584" s="224"/>
      <c r="D584" s="225" t="s">
        <v>163</v>
      </c>
      <c r="E584" s="226" t="s">
        <v>5</v>
      </c>
      <c r="F584" s="227" t="s">
        <v>170</v>
      </c>
      <c r="H584" s="228">
        <v>218.489</v>
      </c>
      <c r="I584" s="229"/>
      <c r="L584" s="224"/>
      <c r="M584" s="230"/>
      <c r="N584" s="231"/>
      <c r="O584" s="231"/>
      <c r="P584" s="231"/>
      <c r="Q584" s="231"/>
      <c r="R584" s="231"/>
      <c r="S584" s="231"/>
      <c r="T584" s="232"/>
      <c r="AT584" s="233" t="s">
        <v>163</v>
      </c>
      <c r="AU584" s="233" t="s">
        <v>89</v>
      </c>
      <c r="AV584" s="15" t="s">
        <v>159</v>
      </c>
      <c r="AW584" s="15" t="s">
        <v>42</v>
      </c>
      <c r="AX584" s="15" t="s">
        <v>45</v>
      </c>
      <c r="AY584" s="233" t="s">
        <v>152</v>
      </c>
    </row>
    <row r="585" spans="2:65" s="1" customFormat="1" ht="31.5" customHeight="1">
      <c r="B585" s="183"/>
      <c r="C585" s="184" t="s">
        <v>562</v>
      </c>
      <c r="D585" s="184" t="s">
        <v>154</v>
      </c>
      <c r="E585" s="185" t="s">
        <v>922</v>
      </c>
      <c r="F585" s="186" t="s">
        <v>923</v>
      </c>
      <c r="G585" s="187" t="s">
        <v>247</v>
      </c>
      <c r="H585" s="188">
        <v>728.29499999999996</v>
      </c>
      <c r="I585" s="189"/>
      <c r="J585" s="190">
        <f>ROUND(I585*H585,2)</f>
        <v>0</v>
      </c>
      <c r="K585" s="186" t="s">
        <v>158</v>
      </c>
      <c r="L585" s="43"/>
      <c r="M585" s="191" t="s">
        <v>5</v>
      </c>
      <c r="N585" s="192" t="s">
        <v>53</v>
      </c>
      <c r="O585" s="44"/>
      <c r="P585" s="193">
        <f>O585*H585</f>
        <v>0</v>
      </c>
      <c r="Q585" s="193">
        <v>2.15E-3</v>
      </c>
      <c r="R585" s="193">
        <f>Q585*H585</f>
        <v>1.56583425</v>
      </c>
      <c r="S585" s="193">
        <v>0</v>
      </c>
      <c r="T585" s="194">
        <f>S585*H585</f>
        <v>0</v>
      </c>
      <c r="AR585" s="25" t="s">
        <v>159</v>
      </c>
      <c r="AT585" s="25" t="s">
        <v>154</v>
      </c>
      <c r="AU585" s="25" t="s">
        <v>89</v>
      </c>
      <c r="AY585" s="25" t="s">
        <v>152</v>
      </c>
      <c r="BE585" s="195">
        <f>IF(N585="základní",J585,0)</f>
        <v>0</v>
      </c>
      <c r="BF585" s="195">
        <f>IF(N585="snížená",J585,0)</f>
        <v>0</v>
      </c>
      <c r="BG585" s="195">
        <f>IF(N585="zákl. přenesená",J585,0)</f>
        <v>0</v>
      </c>
      <c r="BH585" s="195">
        <f>IF(N585="sníž. přenesená",J585,0)</f>
        <v>0</v>
      </c>
      <c r="BI585" s="195">
        <f>IF(N585="nulová",J585,0)</f>
        <v>0</v>
      </c>
      <c r="BJ585" s="25" t="s">
        <v>45</v>
      </c>
      <c r="BK585" s="195">
        <f>ROUND(I585*H585,2)</f>
        <v>0</v>
      </c>
      <c r="BL585" s="25" t="s">
        <v>159</v>
      </c>
      <c r="BM585" s="25" t="s">
        <v>2804</v>
      </c>
    </row>
    <row r="586" spans="2:65" s="1" customFormat="1" ht="40.5">
      <c r="B586" s="43"/>
      <c r="D586" s="196" t="s">
        <v>161</v>
      </c>
      <c r="F586" s="197" t="s">
        <v>925</v>
      </c>
      <c r="I586" s="198"/>
      <c r="L586" s="43"/>
      <c r="M586" s="199"/>
      <c r="N586" s="44"/>
      <c r="O586" s="44"/>
      <c r="P586" s="44"/>
      <c r="Q586" s="44"/>
      <c r="R586" s="44"/>
      <c r="S586" s="44"/>
      <c r="T586" s="72"/>
      <c r="AT586" s="25" t="s">
        <v>161</v>
      </c>
      <c r="AU586" s="25" t="s">
        <v>89</v>
      </c>
    </row>
    <row r="587" spans="2:65" s="12" customFormat="1">
      <c r="B587" s="200"/>
      <c r="D587" s="196" t="s">
        <v>163</v>
      </c>
      <c r="E587" s="201" t="s">
        <v>5</v>
      </c>
      <c r="F587" s="202" t="s">
        <v>2801</v>
      </c>
      <c r="H587" s="203" t="s">
        <v>5</v>
      </c>
      <c r="I587" s="204"/>
      <c r="L587" s="200"/>
      <c r="M587" s="205"/>
      <c r="N587" s="206"/>
      <c r="O587" s="206"/>
      <c r="P587" s="206"/>
      <c r="Q587" s="206"/>
      <c r="R587" s="206"/>
      <c r="S587" s="206"/>
      <c r="T587" s="207"/>
      <c r="AT587" s="203" t="s">
        <v>163</v>
      </c>
      <c r="AU587" s="203" t="s">
        <v>89</v>
      </c>
      <c r="AV587" s="12" t="s">
        <v>45</v>
      </c>
      <c r="AW587" s="12" t="s">
        <v>42</v>
      </c>
      <c r="AX587" s="12" t="s">
        <v>82</v>
      </c>
      <c r="AY587" s="203" t="s">
        <v>152</v>
      </c>
    </row>
    <row r="588" spans="2:65" s="13" customFormat="1" ht="27">
      <c r="B588" s="208"/>
      <c r="D588" s="196" t="s">
        <v>163</v>
      </c>
      <c r="E588" s="209" t="s">
        <v>5</v>
      </c>
      <c r="F588" s="210" t="s">
        <v>2805</v>
      </c>
      <c r="H588" s="211">
        <v>633.29999999999995</v>
      </c>
      <c r="I588" s="212"/>
      <c r="L588" s="208"/>
      <c r="M588" s="213"/>
      <c r="N588" s="214"/>
      <c r="O588" s="214"/>
      <c r="P588" s="214"/>
      <c r="Q588" s="214"/>
      <c r="R588" s="214"/>
      <c r="S588" s="214"/>
      <c r="T588" s="215"/>
      <c r="AT588" s="209" t="s">
        <v>163</v>
      </c>
      <c r="AU588" s="209" t="s">
        <v>89</v>
      </c>
      <c r="AV588" s="13" t="s">
        <v>89</v>
      </c>
      <c r="AW588" s="13" t="s">
        <v>42</v>
      </c>
      <c r="AX588" s="13" t="s">
        <v>82</v>
      </c>
      <c r="AY588" s="209" t="s">
        <v>152</v>
      </c>
    </row>
    <row r="589" spans="2:65" s="13" customFormat="1">
      <c r="B589" s="208"/>
      <c r="D589" s="196" t="s">
        <v>163</v>
      </c>
      <c r="E589" s="209" t="s">
        <v>5</v>
      </c>
      <c r="F589" s="210" t="s">
        <v>2806</v>
      </c>
      <c r="H589" s="211">
        <v>94.995000000000005</v>
      </c>
      <c r="I589" s="212"/>
      <c r="L589" s="208"/>
      <c r="M589" s="213"/>
      <c r="N589" s="214"/>
      <c r="O589" s="214"/>
      <c r="P589" s="214"/>
      <c r="Q589" s="214"/>
      <c r="R589" s="214"/>
      <c r="S589" s="214"/>
      <c r="T589" s="215"/>
      <c r="AT589" s="209" t="s">
        <v>163</v>
      </c>
      <c r="AU589" s="209" t="s">
        <v>89</v>
      </c>
      <c r="AV589" s="13" t="s">
        <v>89</v>
      </c>
      <c r="AW589" s="13" t="s">
        <v>42</v>
      </c>
      <c r="AX589" s="13" t="s">
        <v>82</v>
      </c>
      <c r="AY589" s="209" t="s">
        <v>152</v>
      </c>
    </row>
    <row r="590" spans="2:65" s="15" customFormat="1">
      <c r="B590" s="224"/>
      <c r="D590" s="225" t="s">
        <v>163</v>
      </c>
      <c r="E590" s="226" t="s">
        <v>5</v>
      </c>
      <c r="F590" s="227" t="s">
        <v>170</v>
      </c>
      <c r="H590" s="228">
        <v>728.29499999999996</v>
      </c>
      <c r="I590" s="229"/>
      <c r="L590" s="224"/>
      <c r="M590" s="230"/>
      <c r="N590" s="231"/>
      <c r="O590" s="231"/>
      <c r="P590" s="231"/>
      <c r="Q590" s="231"/>
      <c r="R590" s="231"/>
      <c r="S590" s="231"/>
      <c r="T590" s="232"/>
      <c r="AT590" s="233" t="s">
        <v>163</v>
      </c>
      <c r="AU590" s="233" t="s">
        <v>89</v>
      </c>
      <c r="AV590" s="15" t="s">
        <v>159</v>
      </c>
      <c r="AW590" s="15" t="s">
        <v>42</v>
      </c>
      <c r="AX590" s="15" t="s">
        <v>45</v>
      </c>
      <c r="AY590" s="233" t="s">
        <v>152</v>
      </c>
    </row>
    <row r="591" spans="2:65" s="1" customFormat="1" ht="31.5" customHeight="1">
      <c r="B591" s="183"/>
      <c r="C591" s="184" t="s">
        <v>566</v>
      </c>
      <c r="D591" s="184" t="s">
        <v>154</v>
      </c>
      <c r="E591" s="185" t="s">
        <v>928</v>
      </c>
      <c r="F591" s="186" t="s">
        <v>929</v>
      </c>
      <c r="G591" s="187" t="s">
        <v>247</v>
      </c>
      <c r="H591" s="188">
        <v>728.29499999999996</v>
      </c>
      <c r="I591" s="189"/>
      <c r="J591" s="190">
        <f>ROUND(I591*H591,2)</f>
        <v>0</v>
      </c>
      <c r="K591" s="186" t="s">
        <v>158</v>
      </c>
      <c r="L591" s="43"/>
      <c r="M591" s="191" t="s">
        <v>5</v>
      </c>
      <c r="N591" s="192" t="s">
        <v>53</v>
      </c>
      <c r="O591" s="44"/>
      <c r="P591" s="193">
        <f>O591*H591</f>
        <v>0</v>
      </c>
      <c r="Q591" s="193">
        <v>0</v>
      </c>
      <c r="R591" s="193">
        <f>Q591*H591</f>
        <v>0</v>
      </c>
      <c r="S591" s="193">
        <v>0</v>
      </c>
      <c r="T591" s="194">
        <f>S591*H591</f>
        <v>0</v>
      </c>
      <c r="AR591" s="25" t="s">
        <v>159</v>
      </c>
      <c r="AT591" s="25" t="s">
        <v>154</v>
      </c>
      <c r="AU591" s="25" t="s">
        <v>89</v>
      </c>
      <c r="AY591" s="25" t="s">
        <v>152</v>
      </c>
      <c r="BE591" s="195">
        <f>IF(N591="základní",J591,0)</f>
        <v>0</v>
      </c>
      <c r="BF591" s="195">
        <f>IF(N591="snížená",J591,0)</f>
        <v>0</v>
      </c>
      <c r="BG591" s="195">
        <f>IF(N591="zákl. přenesená",J591,0)</f>
        <v>0</v>
      </c>
      <c r="BH591" s="195">
        <f>IF(N591="sníž. přenesená",J591,0)</f>
        <v>0</v>
      </c>
      <c r="BI591" s="195">
        <f>IF(N591="nulová",J591,0)</f>
        <v>0</v>
      </c>
      <c r="BJ591" s="25" t="s">
        <v>45</v>
      </c>
      <c r="BK591" s="195">
        <f>ROUND(I591*H591,2)</f>
        <v>0</v>
      </c>
      <c r="BL591" s="25" t="s">
        <v>159</v>
      </c>
      <c r="BM591" s="25" t="s">
        <v>2807</v>
      </c>
    </row>
    <row r="592" spans="2:65" s="1" customFormat="1" ht="40.5">
      <c r="B592" s="43"/>
      <c r="D592" s="225" t="s">
        <v>161</v>
      </c>
      <c r="F592" s="236" t="s">
        <v>925</v>
      </c>
      <c r="I592" s="198"/>
      <c r="L592" s="43"/>
      <c r="M592" s="199"/>
      <c r="N592" s="44"/>
      <c r="O592" s="44"/>
      <c r="P592" s="44"/>
      <c r="Q592" s="44"/>
      <c r="R592" s="44"/>
      <c r="S592" s="44"/>
      <c r="T592" s="72"/>
      <c r="AT592" s="25" t="s">
        <v>161</v>
      </c>
      <c r="AU592" s="25" t="s">
        <v>89</v>
      </c>
    </row>
    <row r="593" spans="2:65" s="1" customFormat="1" ht="31.5" customHeight="1">
      <c r="B593" s="183"/>
      <c r="C593" s="184" t="s">
        <v>570</v>
      </c>
      <c r="D593" s="184" t="s">
        <v>154</v>
      </c>
      <c r="E593" s="185" t="s">
        <v>2808</v>
      </c>
      <c r="F593" s="186" t="s">
        <v>2809</v>
      </c>
      <c r="G593" s="187" t="s">
        <v>247</v>
      </c>
      <c r="H593" s="188">
        <v>728.29499999999996</v>
      </c>
      <c r="I593" s="189"/>
      <c r="J593" s="190">
        <f>ROUND(I593*H593,2)</f>
        <v>0</v>
      </c>
      <c r="K593" s="186" t="s">
        <v>158</v>
      </c>
      <c r="L593" s="43"/>
      <c r="M593" s="191" t="s">
        <v>5</v>
      </c>
      <c r="N593" s="192" t="s">
        <v>53</v>
      </c>
      <c r="O593" s="44"/>
      <c r="P593" s="193">
        <f>O593*H593</f>
        <v>0</v>
      </c>
      <c r="Q593" s="193">
        <v>1.017E-2</v>
      </c>
      <c r="R593" s="193">
        <f>Q593*H593</f>
        <v>7.4067601499999993</v>
      </c>
      <c r="S593" s="193">
        <v>0</v>
      </c>
      <c r="T593" s="194">
        <f>S593*H593</f>
        <v>0</v>
      </c>
      <c r="AR593" s="25" t="s">
        <v>159</v>
      </c>
      <c r="AT593" s="25" t="s">
        <v>154</v>
      </c>
      <c r="AU593" s="25" t="s">
        <v>89</v>
      </c>
      <c r="AY593" s="25" t="s">
        <v>152</v>
      </c>
      <c r="BE593" s="195">
        <f>IF(N593="základní",J593,0)</f>
        <v>0</v>
      </c>
      <c r="BF593" s="195">
        <f>IF(N593="snížená",J593,0)</f>
        <v>0</v>
      </c>
      <c r="BG593" s="195">
        <f>IF(N593="zákl. přenesená",J593,0)</f>
        <v>0</v>
      </c>
      <c r="BH593" s="195">
        <f>IF(N593="sníž. přenesená",J593,0)</f>
        <v>0</v>
      </c>
      <c r="BI593" s="195">
        <f>IF(N593="nulová",J593,0)</f>
        <v>0</v>
      </c>
      <c r="BJ593" s="25" t="s">
        <v>45</v>
      </c>
      <c r="BK593" s="195">
        <f>ROUND(I593*H593,2)</f>
        <v>0</v>
      </c>
      <c r="BL593" s="25" t="s">
        <v>159</v>
      </c>
      <c r="BM593" s="25" t="s">
        <v>2810</v>
      </c>
    </row>
    <row r="594" spans="2:65" s="1" customFormat="1" ht="31.5" customHeight="1">
      <c r="B594" s="183"/>
      <c r="C594" s="184" t="s">
        <v>574</v>
      </c>
      <c r="D594" s="184" t="s">
        <v>154</v>
      </c>
      <c r="E594" s="185" t="s">
        <v>2811</v>
      </c>
      <c r="F594" s="186" t="s">
        <v>2812</v>
      </c>
      <c r="G594" s="187" t="s">
        <v>247</v>
      </c>
      <c r="H594" s="188">
        <v>728.29499999999996</v>
      </c>
      <c r="I594" s="189"/>
      <c r="J594" s="190">
        <f>ROUND(I594*H594,2)</f>
        <v>0</v>
      </c>
      <c r="K594" s="186" t="s">
        <v>158</v>
      </c>
      <c r="L594" s="43"/>
      <c r="M594" s="191" t="s">
        <v>5</v>
      </c>
      <c r="N594" s="192" t="s">
        <v>53</v>
      </c>
      <c r="O594" s="44"/>
      <c r="P594" s="193">
        <f>O594*H594</f>
        <v>0</v>
      </c>
      <c r="Q594" s="193">
        <v>0</v>
      </c>
      <c r="R594" s="193">
        <f>Q594*H594</f>
        <v>0</v>
      </c>
      <c r="S594" s="193">
        <v>0</v>
      </c>
      <c r="T594" s="194">
        <f>S594*H594</f>
        <v>0</v>
      </c>
      <c r="AR594" s="25" t="s">
        <v>159</v>
      </c>
      <c r="AT594" s="25" t="s">
        <v>154</v>
      </c>
      <c r="AU594" s="25" t="s">
        <v>89</v>
      </c>
      <c r="AY594" s="25" t="s">
        <v>152</v>
      </c>
      <c r="BE594" s="195">
        <f>IF(N594="základní",J594,0)</f>
        <v>0</v>
      </c>
      <c r="BF594" s="195">
        <f>IF(N594="snížená",J594,0)</f>
        <v>0</v>
      </c>
      <c r="BG594" s="195">
        <f>IF(N594="zákl. přenesená",J594,0)</f>
        <v>0</v>
      </c>
      <c r="BH594" s="195">
        <f>IF(N594="sníž. přenesená",J594,0)</f>
        <v>0</v>
      </c>
      <c r="BI594" s="195">
        <f>IF(N594="nulová",J594,0)</f>
        <v>0</v>
      </c>
      <c r="BJ594" s="25" t="s">
        <v>45</v>
      </c>
      <c r="BK594" s="195">
        <f>ROUND(I594*H594,2)</f>
        <v>0</v>
      </c>
      <c r="BL594" s="25" t="s">
        <v>159</v>
      </c>
      <c r="BM594" s="25" t="s">
        <v>2813</v>
      </c>
    </row>
    <row r="595" spans="2:65" s="1" customFormat="1" ht="57" customHeight="1">
      <c r="B595" s="183"/>
      <c r="C595" s="184" t="s">
        <v>578</v>
      </c>
      <c r="D595" s="184" t="s">
        <v>154</v>
      </c>
      <c r="E595" s="185" t="s">
        <v>2814</v>
      </c>
      <c r="F595" s="186" t="s">
        <v>2815</v>
      </c>
      <c r="G595" s="187" t="s">
        <v>193</v>
      </c>
      <c r="H595" s="188">
        <v>36.049999999999997</v>
      </c>
      <c r="I595" s="189"/>
      <c r="J595" s="190">
        <f>ROUND(I595*H595,2)</f>
        <v>0</v>
      </c>
      <c r="K595" s="186" t="s">
        <v>158</v>
      </c>
      <c r="L595" s="43"/>
      <c r="M595" s="191" t="s">
        <v>5</v>
      </c>
      <c r="N595" s="192" t="s">
        <v>53</v>
      </c>
      <c r="O595" s="44"/>
      <c r="P595" s="193">
        <f>O595*H595</f>
        <v>0</v>
      </c>
      <c r="Q595" s="193">
        <v>1.0551600000000001</v>
      </c>
      <c r="R595" s="193">
        <f>Q595*H595</f>
        <v>38.038518000000003</v>
      </c>
      <c r="S595" s="193">
        <v>0</v>
      </c>
      <c r="T595" s="194">
        <f>S595*H595</f>
        <v>0</v>
      </c>
      <c r="AR595" s="25" t="s">
        <v>159</v>
      </c>
      <c r="AT595" s="25" t="s">
        <v>154</v>
      </c>
      <c r="AU595" s="25" t="s">
        <v>89</v>
      </c>
      <c r="AY595" s="25" t="s">
        <v>152</v>
      </c>
      <c r="BE595" s="195">
        <f>IF(N595="základní",J595,0)</f>
        <v>0</v>
      </c>
      <c r="BF595" s="195">
        <f>IF(N595="snížená",J595,0)</f>
        <v>0</v>
      </c>
      <c r="BG595" s="195">
        <f>IF(N595="zákl. přenesená",J595,0)</f>
        <v>0</v>
      </c>
      <c r="BH595" s="195">
        <f>IF(N595="sníž. přenesená",J595,0)</f>
        <v>0</v>
      </c>
      <c r="BI595" s="195">
        <f>IF(N595="nulová",J595,0)</f>
        <v>0</v>
      </c>
      <c r="BJ595" s="25" t="s">
        <v>45</v>
      </c>
      <c r="BK595" s="195">
        <f>ROUND(I595*H595,2)</f>
        <v>0</v>
      </c>
      <c r="BL595" s="25" t="s">
        <v>159</v>
      </c>
      <c r="BM595" s="25" t="s">
        <v>2816</v>
      </c>
    </row>
    <row r="596" spans="2:65" s="12" customFormat="1">
      <c r="B596" s="200"/>
      <c r="D596" s="196" t="s">
        <v>163</v>
      </c>
      <c r="E596" s="201" t="s">
        <v>5</v>
      </c>
      <c r="F596" s="202" t="s">
        <v>2801</v>
      </c>
      <c r="H596" s="203" t="s">
        <v>5</v>
      </c>
      <c r="I596" s="204"/>
      <c r="L596" s="200"/>
      <c r="M596" s="205"/>
      <c r="N596" s="206"/>
      <c r="O596" s="206"/>
      <c r="P596" s="206"/>
      <c r="Q596" s="206"/>
      <c r="R596" s="206"/>
      <c r="S596" s="206"/>
      <c r="T596" s="207"/>
      <c r="AT596" s="203" t="s">
        <v>163</v>
      </c>
      <c r="AU596" s="203" t="s">
        <v>89</v>
      </c>
      <c r="AV596" s="12" t="s">
        <v>45</v>
      </c>
      <c r="AW596" s="12" t="s">
        <v>42</v>
      </c>
      <c r="AX596" s="12" t="s">
        <v>82</v>
      </c>
      <c r="AY596" s="203" t="s">
        <v>152</v>
      </c>
    </row>
    <row r="597" spans="2:65" s="13" customFormat="1" ht="27">
      <c r="B597" s="208"/>
      <c r="D597" s="196" t="s">
        <v>163</v>
      </c>
      <c r="E597" s="209" t="s">
        <v>5</v>
      </c>
      <c r="F597" s="210" t="s">
        <v>2817</v>
      </c>
      <c r="H597" s="211">
        <v>31.347999999999999</v>
      </c>
      <c r="I597" s="212"/>
      <c r="L597" s="208"/>
      <c r="M597" s="213"/>
      <c r="N597" s="214"/>
      <c r="O597" s="214"/>
      <c r="P597" s="214"/>
      <c r="Q597" s="214"/>
      <c r="R597" s="214"/>
      <c r="S597" s="214"/>
      <c r="T597" s="215"/>
      <c r="AT597" s="209" t="s">
        <v>163</v>
      </c>
      <c r="AU597" s="209" t="s">
        <v>89</v>
      </c>
      <c r="AV597" s="13" t="s">
        <v>89</v>
      </c>
      <c r="AW597" s="13" t="s">
        <v>42</v>
      </c>
      <c r="AX597" s="13" t="s">
        <v>82</v>
      </c>
      <c r="AY597" s="209" t="s">
        <v>152</v>
      </c>
    </row>
    <row r="598" spans="2:65" s="13" customFormat="1">
      <c r="B598" s="208"/>
      <c r="D598" s="196" t="s">
        <v>163</v>
      </c>
      <c r="E598" s="209" t="s">
        <v>5</v>
      </c>
      <c r="F598" s="210" t="s">
        <v>2818</v>
      </c>
      <c r="H598" s="211">
        <v>4.702</v>
      </c>
      <c r="I598" s="212"/>
      <c r="L598" s="208"/>
      <c r="M598" s="213"/>
      <c r="N598" s="214"/>
      <c r="O598" s="214"/>
      <c r="P598" s="214"/>
      <c r="Q598" s="214"/>
      <c r="R598" s="214"/>
      <c r="S598" s="214"/>
      <c r="T598" s="215"/>
      <c r="AT598" s="209" t="s">
        <v>163</v>
      </c>
      <c r="AU598" s="209" t="s">
        <v>89</v>
      </c>
      <c r="AV598" s="13" t="s">
        <v>89</v>
      </c>
      <c r="AW598" s="13" t="s">
        <v>42</v>
      </c>
      <c r="AX598" s="13" t="s">
        <v>82</v>
      </c>
      <c r="AY598" s="209" t="s">
        <v>152</v>
      </c>
    </row>
    <row r="599" spans="2:65" s="15" customFormat="1">
      <c r="B599" s="224"/>
      <c r="D599" s="225" t="s">
        <v>163</v>
      </c>
      <c r="E599" s="226" t="s">
        <v>5</v>
      </c>
      <c r="F599" s="227" t="s">
        <v>170</v>
      </c>
      <c r="H599" s="228">
        <v>36.049999999999997</v>
      </c>
      <c r="I599" s="229"/>
      <c r="L599" s="224"/>
      <c r="M599" s="230"/>
      <c r="N599" s="231"/>
      <c r="O599" s="231"/>
      <c r="P599" s="231"/>
      <c r="Q599" s="231"/>
      <c r="R599" s="231"/>
      <c r="S599" s="231"/>
      <c r="T599" s="232"/>
      <c r="AT599" s="233" t="s">
        <v>163</v>
      </c>
      <c r="AU599" s="233" t="s">
        <v>89</v>
      </c>
      <c r="AV599" s="15" t="s">
        <v>159</v>
      </c>
      <c r="AW599" s="15" t="s">
        <v>42</v>
      </c>
      <c r="AX599" s="15" t="s">
        <v>45</v>
      </c>
      <c r="AY599" s="233" t="s">
        <v>152</v>
      </c>
    </row>
    <row r="600" spans="2:65" s="1" customFormat="1" ht="22.5" customHeight="1">
      <c r="B600" s="183"/>
      <c r="C600" s="184" t="s">
        <v>586</v>
      </c>
      <c r="D600" s="184" t="s">
        <v>154</v>
      </c>
      <c r="E600" s="185" t="s">
        <v>2819</v>
      </c>
      <c r="F600" s="186" t="s">
        <v>2820</v>
      </c>
      <c r="G600" s="187" t="s">
        <v>157</v>
      </c>
      <c r="H600" s="188">
        <v>222.22200000000001</v>
      </c>
      <c r="I600" s="189"/>
      <c r="J600" s="190">
        <f>ROUND(I600*H600,2)</f>
        <v>0</v>
      </c>
      <c r="K600" s="186" t="s">
        <v>5</v>
      </c>
      <c r="L600" s="43"/>
      <c r="M600" s="191" t="s">
        <v>5</v>
      </c>
      <c r="N600" s="192" t="s">
        <v>53</v>
      </c>
      <c r="O600" s="44"/>
      <c r="P600" s="193">
        <f>O600*H600</f>
        <v>0</v>
      </c>
      <c r="Q600" s="193">
        <v>2.5</v>
      </c>
      <c r="R600" s="193">
        <f>Q600*H600</f>
        <v>555.55500000000006</v>
      </c>
      <c r="S600" s="193">
        <v>0</v>
      </c>
      <c r="T600" s="194">
        <f>S600*H600</f>
        <v>0</v>
      </c>
      <c r="AR600" s="25" t="s">
        <v>159</v>
      </c>
      <c r="AT600" s="25" t="s">
        <v>154</v>
      </c>
      <c r="AU600" s="25" t="s">
        <v>89</v>
      </c>
      <c r="AY600" s="25" t="s">
        <v>152</v>
      </c>
      <c r="BE600" s="195">
        <f>IF(N600="základní",J600,0)</f>
        <v>0</v>
      </c>
      <c r="BF600" s="195">
        <f>IF(N600="snížená",J600,0)</f>
        <v>0</v>
      </c>
      <c r="BG600" s="195">
        <f>IF(N600="zákl. přenesená",J600,0)</f>
        <v>0</v>
      </c>
      <c r="BH600" s="195">
        <f>IF(N600="sníž. přenesená",J600,0)</f>
        <v>0</v>
      </c>
      <c r="BI600" s="195">
        <f>IF(N600="nulová",J600,0)</f>
        <v>0</v>
      </c>
      <c r="BJ600" s="25" t="s">
        <v>45</v>
      </c>
      <c r="BK600" s="195">
        <f>ROUND(I600*H600,2)</f>
        <v>0</v>
      </c>
      <c r="BL600" s="25" t="s">
        <v>159</v>
      </c>
      <c r="BM600" s="25" t="s">
        <v>2821</v>
      </c>
    </row>
    <row r="601" spans="2:65" s="1" customFormat="1" ht="44.25" customHeight="1">
      <c r="B601" s="183"/>
      <c r="C601" s="184" t="s">
        <v>592</v>
      </c>
      <c r="D601" s="184" t="s">
        <v>154</v>
      </c>
      <c r="E601" s="185" t="s">
        <v>2822</v>
      </c>
      <c r="F601" s="186" t="s">
        <v>2823</v>
      </c>
      <c r="G601" s="187" t="s">
        <v>193</v>
      </c>
      <c r="H601" s="188">
        <v>70.040000000000006</v>
      </c>
      <c r="I601" s="189"/>
      <c r="J601" s="190">
        <f>ROUND(I601*H601,2)</f>
        <v>0</v>
      </c>
      <c r="K601" s="186" t="s">
        <v>1163</v>
      </c>
      <c r="L601" s="43"/>
      <c r="M601" s="191" t="s">
        <v>5</v>
      </c>
      <c r="N601" s="192" t="s">
        <v>53</v>
      </c>
      <c r="O601" s="44"/>
      <c r="P601" s="193">
        <f>O601*H601</f>
        <v>0</v>
      </c>
      <c r="Q601" s="193">
        <v>0</v>
      </c>
      <c r="R601" s="193">
        <f>Q601*H601</f>
        <v>0</v>
      </c>
      <c r="S601" s="193">
        <v>0</v>
      </c>
      <c r="T601" s="194">
        <f>S601*H601</f>
        <v>0</v>
      </c>
      <c r="AR601" s="25" t="s">
        <v>159</v>
      </c>
      <c r="AT601" s="25" t="s">
        <v>154</v>
      </c>
      <c r="AU601" s="25" t="s">
        <v>89</v>
      </c>
      <c r="AY601" s="25" t="s">
        <v>152</v>
      </c>
      <c r="BE601" s="195">
        <f>IF(N601="základní",J601,0)</f>
        <v>0</v>
      </c>
      <c r="BF601" s="195">
        <f>IF(N601="snížená",J601,0)</f>
        <v>0</v>
      </c>
      <c r="BG601" s="195">
        <f>IF(N601="zákl. přenesená",J601,0)</f>
        <v>0</v>
      </c>
      <c r="BH601" s="195">
        <f>IF(N601="sníž. přenesená",J601,0)</f>
        <v>0</v>
      </c>
      <c r="BI601" s="195">
        <f>IF(N601="nulová",J601,0)</f>
        <v>0</v>
      </c>
      <c r="BJ601" s="25" t="s">
        <v>45</v>
      </c>
      <c r="BK601" s="195">
        <f>ROUND(I601*H601,2)</f>
        <v>0</v>
      </c>
      <c r="BL601" s="25" t="s">
        <v>159</v>
      </c>
      <c r="BM601" s="25" t="s">
        <v>2824</v>
      </c>
    </row>
    <row r="602" spans="2:65" s="12" customFormat="1">
      <c r="B602" s="200"/>
      <c r="D602" s="196" t="s">
        <v>163</v>
      </c>
      <c r="E602" s="201" t="s">
        <v>5</v>
      </c>
      <c r="F602" s="202" t="s">
        <v>2825</v>
      </c>
      <c r="H602" s="203" t="s">
        <v>5</v>
      </c>
      <c r="I602" s="204"/>
      <c r="L602" s="200"/>
      <c r="M602" s="205"/>
      <c r="N602" s="206"/>
      <c r="O602" s="206"/>
      <c r="P602" s="206"/>
      <c r="Q602" s="206"/>
      <c r="R602" s="206"/>
      <c r="S602" s="206"/>
      <c r="T602" s="207"/>
      <c r="AT602" s="203" t="s">
        <v>163</v>
      </c>
      <c r="AU602" s="203" t="s">
        <v>89</v>
      </c>
      <c r="AV602" s="12" t="s">
        <v>45</v>
      </c>
      <c r="AW602" s="12" t="s">
        <v>42</v>
      </c>
      <c r="AX602" s="12" t="s">
        <v>82</v>
      </c>
      <c r="AY602" s="203" t="s">
        <v>152</v>
      </c>
    </row>
    <row r="603" spans="2:65" s="13" customFormat="1">
      <c r="B603" s="208"/>
      <c r="D603" s="196" t="s">
        <v>163</v>
      </c>
      <c r="E603" s="209" t="s">
        <v>5</v>
      </c>
      <c r="F603" s="210" t="s">
        <v>2826</v>
      </c>
      <c r="H603" s="211">
        <v>9.1890000000000001</v>
      </c>
      <c r="I603" s="212"/>
      <c r="L603" s="208"/>
      <c r="M603" s="213"/>
      <c r="N603" s="214"/>
      <c r="O603" s="214"/>
      <c r="P603" s="214"/>
      <c r="Q603" s="214"/>
      <c r="R603" s="214"/>
      <c r="S603" s="214"/>
      <c r="T603" s="215"/>
      <c r="AT603" s="209" t="s">
        <v>163</v>
      </c>
      <c r="AU603" s="209" t="s">
        <v>89</v>
      </c>
      <c r="AV603" s="13" t="s">
        <v>89</v>
      </c>
      <c r="AW603" s="13" t="s">
        <v>42</v>
      </c>
      <c r="AX603" s="13" t="s">
        <v>82</v>
      </c>
      <c r="AY603" s="209" t="s">
        <v>152</v>
      </c>
    </row>
    <row r="604" spans="2:65" s="13" customFormat="1">
      <c r="B604" s="208"/>
      <c r="D604" s="196" t="s">
        <v>163</v>
      </c>
      <c r="E604" s="209" t="s">
        <v>5</v>
      </c>
      <c r="F604" s="210" t="s">
        <v>2827</v>
      </c>
      <c r="H604" s="211">
        <v>2.222</v>
      </c>
      <c r="I604" s="212"/>
      <c r="L604" s="208"/>
      <c r="M604" s="213"/>
      <c r="N604" s="214"/>
      <c r="O604" s="214"/>
      <c r="P604" s="214"/>
      <c r="Q604" s="214"/>
      <c r="R604" s="214"/>
      <c r="S604" s="214"/>
      <c r="T604" s="215"/>
      <c r="AT604" s="209" t="s">
        <v>163</v>
      </c>
      <c r="AU604" s="209" t="s">
        <v>89</v>
      </c>
      <c r="AV604" s="13" t="s">
        <v>89</v>
      </c>
      <c r="AW604" s="13" t="s">
        <v>42</v>
      </c>
      <c r="AX604" s="13" t="s">
        <v>82</v>
      </c>
      <c r="AY604" s="209" t="s">
        <v>152</v>
      </c>
    </row>
    <row r="605" spans="2:65" s="13" customFormat="1">
      <c r="B605" s="208"/>
      <c r="D605" s="196" t="s">
        <v>163</v>
      </c>
      <c r="E605" s="209" t="s">
        <v>5</v>
      </c>
      <c r="F605" s="210" t="s">
        <v>2828</v>
      </c>
      <c r="H605" s="211">
        <v>4.7919999999999998</v>
      </c>
      <c r="I605" s="212"/>
      <c r="L605" s="208"/>
      <c r="M605" s="213"/>
      <c r="N605" s="214"/>
      <c r="O605" s="214"/>
      <c r="P605" s="214"/>
      <c r="Q605" s="214"/>
      <c r="R605" s="214"/>
      <c r="S605" s="214"/>
      <c r="T605" s="215"/>
      <c r="AT605" s="209" t="s">
        <v>163</v>
      </c>
      <c r="AU605" s="209" t="s">
        <v>89</v>
      </c>
      <c r="AV605" s="13" t="s">
        <v>89</v>
      </c>
      <c r="AW605" s="13" t="s">
        <v>42</v>
      </c>
      <c r="AX605" s="13" t="s">
        <v>82</v>
      </c>
      <c r="AY605" s="209" t="s">
        <v>152</v>
      </c>
    </row>
    <row r="606" spans="2:65" s="13" customFormat="1">
      <c r="B606" s="208"/>
      <c r="D606" s="196" t="s">
        <v>163</v>
      </c>
      <c r="E606" s="209" t="s">
        <v>5</v>
      </c>
      <c r="F606" s="210" t="s">
        <v>2829</v>
      </c>
      <c r="H606" s="211">
        <v>2.339</v>
      </c>
      <c r="I606" s="212"/>
      <c r="L606" s="208"/>
      <c r="M606" s="213"/>
      <c r="N606" s="214"/>
      <c r="O606" s="214"/>
      <c r="P606" s="214"/>
      <c r="Q606" s="214"/>
      <c r="R606" s="214"/>
      <c r="S606" s="214"/>
      <c r="T606" s="215"/>
      <c r="AT606" s="209" t="s">
        <v>163</v>
      </c>
      <c r="AU606" s="209" t="s">
        <v>89</v>
      </c>
      <c r="AV606" s="13" t="s">
        <v>89</v>
      </c>
      <c r="AW606" s="13" t="s">
        <v>42</v>
      </c>
      <c r="AX606" s="13" t="s">
        <v>82</v>
      </c>
      <c r="AY606" s="209" t="s">
        <v>152</v>
      </c>
    </row>
    <row r="607" spans="2:65" s="13" customFormat="1">
      <c r="B607" s="208"/>
      <c r="D607" s="196" t="s">
        <v>163</v>
      </c>
      <c r="E607" s="209" t="s">
        <v>5</v>
      </c>
      <c r="F607" s="210" t="s">
        <v>2830</v>
      </c>
      <c r="H607" s="211">
        <v>1.042</v>
      </c>
      <c r="I607" s="212"/>
      <c r="L607" s="208"/>
      <c r="M607" s="213"/>
      <c r="N607" s="214"/>
      <c r="O607" s="214"/>
      <c r="P607" s="214"/>
      <c r="Q607" s="214"/>
      <c r="R607" s="214"/>
      <c r="S607" s="214"/>
      <c r="T607" s="215"/>
      <c r="AT607" s="209" t="s">
        <v>163</v>
      </c>
      <c r="AU607" s="209" t="s">
        <v>89</v>
      </c>
      <c r="AV607" s="13" t="s">
        <v>89</v>
      </c>
      <c r="AW607" s="13" t="s">
        <v>42</v>
      </c>
      <c r="AX607" s="13" t="s">
        <v>82</v>
      </c>
      <c r="AY607" s="209" t="s">
        <v>152</v>
      </c>
    </row>
    <row r="608" spans="2:65" s="13" customFormat="1">
      <c r="B608" s="208"/>
      <c r="D608" s="196" t="s">
        <v>163</v>
      </c>
      <c r="E608" s="209" t="s">
        <v>5</v>
      </c>
      <c r="F608" s="210" t="s">
        <v>2831</v>
      </c>
      <c r="H608" s="211">
        <v>1.534</v>
      </c>
      <c r="I608" s="212"/>
      <c r="L608" s="208"/>
      <c r="M608" s="213"/>
      <c r="N608" s="214"/>
      <c r="O608" s="214"/>
      <c r="P608" s="214"/>
      <c r="Q608" s="214"/>
      <c r="R608" s="214"/>
      <c r="S608" s="214"/>
      <c r="T608" s="215"/>
      <c r="AT608" s="209" t="s">
        <v>163</v>
      </c>
      <c r="AU608" s="209" t="s">
        <v>89</v>
      </c>
      <c r="AV608" s="13" t="s">
        <v>89</v>
      </c>
      <c r="AW608" s="13" t="s">
        <v>42</v>
      </c>
      <c r="AX608" s="13" t="s">
        <v>82</v>
      </c>
      <c r="AY608" s="209" t="s">
        <v>152</v>
      </c>
    </row>
    <row r="609" spans="2:51" s="13" customFormat="1">
      <c r="B609" s="208"/>
      <c r="D609" s="196" t="s">
        <v>163</v>
      </c>
      <c r="E609" s="209" t="s">
        <v>5</v>
      </c>
      <c r="F609" s="210" t="s">
        <v>2832</v>
      </c>
      <c r="H609" s="211">
        <v>0.56499999999999995</v>
      </c>
      <c r="I609" s="212"/>
      <c r="L609" s="208"/>
      <c r="M609" s="213"/>
      <c r="N609" s="214"/>
      <c r="O609" s="214"/>
      <c r="P609" s="214"/>
      <c r="Q609" s="214"/>
      <c r="R609" s="214"/>
      <c r="S609" s="214"/>
      <c r="T609" s="215"/>
      <c r="AT609" s="209" t="s">
        <v>163</v>
      </c>
      <c r="AU609" s="209" t="s">
        <v>89</v>
      </c>
      <c r="AV609" s="13" t="s">
        <v>89</v>
      </c>
      <c r="AW609" s="13" t="s">
        <v>42</v>
      </c>
      <c r="AX609" s="13" t="s">
        <v>82</v>
      </c>
      <c r="AY609" s="209" t="s">
        <v>152</v>
      </c>
    </row>
    <row r="610" spans="2:51" s="13" customFormat="1">
      <c r="B610" s="208"/>
      <c r="D610" s="196" t="s">
        <v>163</v>
      </c>
      <c r="E610" s="209" t="s">
        <v>5</v>
      </c>
      <c r="F610" s="210" t="s">
        <v>2833</v>
      </c>
      <c r="H610" s="211">
        <v>0.20699999999999999</v>
      </c>
      <c r="I610" s="212"/>
      <c r="L610" s="208"/>
      <c r="M610" s="213"/>
      <c r="N610" s="214"/>
      <c r="O610" s="214"/>
      <c r="P610" s="214"/>
      <c r="Q610" s="214"/>
      <c r="R610" s="214"/>
      <c r="S610" s="214"/>
      <c r="T610" s="215"/>
      <c r="AT610" s="209" t="s">
        <v>163</v>
      </c>
      <c r="AU610" s="209" t="s">
        <v>89</v>
      </c>
      <c r="AV610" s="13" t="s">
        <v>89</v>
      </c>
      <c r="AW610" s="13" t="s">
        <v>42</v>
      </c>
      <c r="AX610" s="13" t="s">
        <v>82</v>
      </c>
      <c r="AY610" s="209" t="s">
        <v>152</v>
      </c>
    </row>
    <row r="611" spans="2:51" s="13" customFormat="1">
      <c r="B611" s="208"/>
      <c r="D611" s="196" t="s">
        <v>163</v>
      </c>
      <c r="E611" s="209" t="s">
        <v>5</v>
      </c>
      <c r="F611" s="210" t="s">
        <v>2834</v>
      </c>
      <c r="H611" s="211">
        <v>7.3319999999999999</v>
      </c>
      <c r="I611" s="212"/>
      <c r="L611" s="208"/>
      <c r="M611" s="213"/>
      <c r="N611" s="214"/>
      <c r="O611" s="214"/>
      <c r="P611" s="214"/>
      <c r="Q611" s="214"/>
      <c r="R611" s="214"/>
      <c r="S611" s="214"/>
      <c r="T611" s="215"/>
      <c r="AT611" s="209" t="s">
        <v>163</v>
      </c>
      <c r="AU611" s="209" t="s">
        <v>89</v>
      </c>
      <c r="AV611" s="13" t="s">
        <v>89</v>
      </c>
      <c r="AW611" s="13" t="s">
        <v>42</v>
      </c>
      <c r="AX611" s="13" t="s">
        <v>82</v>
      </c>
      <c r="AY611" s="209" t="s">
        <v>152</v>
      </c>
    </row>
    <row r="612" spans="2:51" s="13" customFormat="1">
      <c r="B612" s="208"/>
      <c r="D612" s="196" t="s">
        <v>163</v>
      </c>
      <c r="E612" s="209" t="s">
        <v>5</v>
      </c>
      <c r="F612" s="210" t="s">
        <v>2835</v>
      </c>
      <c r="H612" s="211">
        <v>5.8520000000000003</v>
      </c>
      <c r="I612" s="212"/>
      <c r="L612" s="208"/>
      <c r="M612" s="213"/>
      <c r="N612" s="214"/>
      <c r="O612" s="214"/>
      <c r="P612" s="214"/>
      <c r="Q612" s="214"/>
      <c r="R612" s="214"/>
      <c r="S612" s="214"/>
      <c r="T612" s="215"/>
      <c r="AT612" s="209" t="s">
        <v>163</v>
      </c>
      <c r="AU612" s="209" t="s">
        <v>89</v>
      </c>
      <c r="AV612" s="13" t="s">
        <v>89</v>
      </c>
      <c r="AW612" s="13" t="s">
        <v>42</v>
      </c>
      <c r="AX612" s="13" t="s">
        <v>82</v>
      </c>
      <c r="AY612" s="209" t="s">
        <v>152</v>
      </c>
    </row>
    <row r="613" spans="2:51" s="13" customFormat="1">
      <c r="B613" s="208"/>
      <c r="D613" s="196" t="s">
        <v>163</v>
      </c>
      <c r="E613" s="209" t="s">
        <v>5</v>
      </c>
      <c r="F613" s="210" t="s">
        <v>2836</v>
      </c>
      <c r="H613" s="211">
        <v>10.279</v>
      </c>
      <c r="I613" s="212"/>
      <c r="L613" s="208"/>
      <c r="M613" s="213"/>
      <c r="N613" s="214"/>
      <c r="O613" s="214"/>
      <c r="P613" s="214"/>
      <c r="Q613" s="214"/>
      <c r="R613" s="214"/>
      <c r="S613" s="214"/>
      <c r="T613" s="215"/>
      <c r="AT613" s="209" t="s">
        <v>163</v>
      </c>
      <c r="AU613" s="209" t="s">
        <v>89</v>
      </c>
      <c r="AV613" s="13" t="s">
        <v>89</v>
      </c>
      <c r="AW613" s="13" t="s">
        <v>42</v>
      </c>
      <c r="AX613" s="13" t="s">
        <v>82</v>
      </c>
      <c r="AY613" s="209" t="s">
        <v>152</v>
      </c>
    </row>
    <row r="614" spans="2:51" s="13" customFormat="1">
      <c r="B614" s="208"/>
      <c r="D614" s="196" t="s">
        <v>163</v>
      </c>
      <c r="E614" s="209" t="s">
        <v>5</v>
      </c>
      <c r="F614" s="210" t="s">
        <v>2837</v>
      </c>
      <c r="H614" s="211">
        <v>4.3739999999999997</v>
      </c>
      <c r="I614" s="212"/>
      <c r="L614" s="208"/>
      <c r="M614" s="213"/>
      <c r="N614" s="214"/>
      <c r="O614" s="214"/>
      <c r="P614" s="214"/>
      <c r="Q614" s="214"/>
      <c r="R614" s="214"/>
      <c r="S614" s="214"/>
      <c r="T614" s="215"/>
      <c r="AT614" s="209" t="s">
        <v>163</v>
      </c>
      <c r="AU614" s="209" t="s">
        <v>89</v>
      </c>
      <c r="AV614" s="13" t="s">
        <v>89</v>
      </c>
      <c r="AW614" s="13" t="s">
        <v>42</v>
      </c>
      <c r="AX614" s="13" t="s">
        <v>82</v>
      </c>
      <c r="AY614" s="209" t="s">
        <v>152</v>
      </c>
    </row>
    <row r="615" spans="2:51" s="14" customFormat="1">
      <c r="B615" s="216"/>
      <c r="D615" s="196" t="s">
        <v>163</v>
      </c>
      <c r="E615" s="217" t="s">
        <v>5</v>
      </c>
      <c r="F615" s="218" t="s">
        <v>2838</v>
      </c>
      <c r="H615" s="219">
        <v>49.726999999999997</v>
      </c>
      <c r="I615" s="220"/>
      <c r="L615" s="216"/>
      <c r="M615" s="221"/>
      <c r="N615" s="222"/>
      <c r="O615" s="222"/>
      <c r="P615" s="222"/>
      <c r="Q615" s="222"/>
      <c r="R615" s="222"/>
      <c r="S615" s="222"/>
      <c r="T615" s="223"/>
      <c r="AT615" s="217" t="s">
        <v>163</v>
      </c>
      <c r="AU615" s="217" t="s">
        <v>89</v>
      </c>
      <c r="AV615" s="14" t="s">
        <v>169</v>
      </c>
      <c r="AW615" s="14" t="s">
        <v>42</v>
      </c>
      <c r="AX615" s="14" t="s">
        <v>82</v>
      </c>
      <c r="AY615" s="217" t="s">
        <v>152</v>
      </c>
    </row>
    <row r="616" spans="2:51" s="12" customFormat="1">
      <c r="B616" s="200"/>
      <c r="D616" s="196" t="s">
        <v>163</v>
      </c>
      <c r="E616" s="201" t="s">
        <v>5</v>
      </c>
      <c r="F616" s="202" t="s">
        <v>2839</v>
      </c>
      <c r="H616" s="203" t="s">
        <v>5</v>
      </c>
      <c r="I616" s="204"/>
      <c r="L616" s="200"/>
      <c r="M616" s="205"/>
      <c r="N616" s="206"/>
      <c r="O616" s="206"/>
      <c r="P616" s="206"/>
      <c r="Q616" s="206"/>
      <c r="R616" s="206"/>
      <c r="S616" s="206"/>
      <c r="T616" s="207"/>
      <c r="AT616" s="203" t="s">
        <v>163</v>
      </c>
      <c r="AU616" s="203" t="s">
        <v>89</v>
      </c>
      <c r="AV616" s="12" t="s">
        <v>45</v>
      </c>
      <c r="AW616" s="12" t="s">
        <v>42</v>
      </c>
      <c r="AX616" s="12" t="s">
        <v>82</v>
      </c>
      <c r="AY616" s="203" t="s">
        <v>152</v>
      </c>
    </row>
    <row r="617" spans="2:51" s="13" customFormat="1">
      <c r="B617" s="208"/>
      <c r="D617" s="196" t="s">
        <v>163</v>
      </c>
      <c r="E617" s="209" t="s">
        <v>5</v>
      </c>
      <c r="F617" s="210" t="s">
        <v>2840</v>
      </c>
      <c r="H617" s="211">
        <v>2.5310000000000001</v>
      </c>
      <c r="I617" s="212"/>
      <c r="L617" s="208"/>
      <c r="M617" s="213"/>
      <c r="N617" s="214"/>
      <c r="O617" s="214"/>
      <c r="P617" s="214"/>
      <c r="Q617" s="214"/>
      <c r="R617" s="214"/>
      <c r="S617" s="214"/>
      <c r="T617" s="215"/>
      <c r="AT617" s="209" t="s">
        <v>163</v>
      </c>
      <c r="AU617" s="209" t="s">
        <v>89</v>
      </c>
      <c r="AV617" s="13" t="s">
        <v>89</v>
      </c>
      <c r="AW617" s="13" t="s">
        <v>42</v>
      </c>
      <c r="AX617" s="13" t="s">
        <v>82</v>
      </c>
      <c r="AY617" s="209" t="s">
        <v>152</v>
      </c>
    </row>
    <row r="618" spans="2:51" s="13" customFormat="1">
      <c r="B618" s="208"/>
      <c r="D618" s="196" t="s">
        <v>163</v>
      </c>
      <c r="E618" s="209" t="s">
        <v>5</v>
      </c>
      <c r="F618" s="210" t="s">
        <v>2841</v>
      </c>
      <c r="H618" s="211">
        <v>5.4749999999999996</v>
      </c>
      <c r="I618" s="212"/>
      <c r="L618" s="208"/>
      <c r="M618" s="213"/>
      <c r="N618" s="214"/>
      <c r="O618" s="214"/>
      <c r="P618" s="214"/>
      <c r="Q618" s="214"/>
      <c r="R618" s="214"/>
      <c r="S618" s="214"/>
      <c r="T618" s="215"/>
      <c r="AT618" s="209" t="s">
        <v>163</v>
      </c>
      <c r="AU618" s="209" t="s">
        <v>89</v>
      </c>
      <c r="AV618" s="13" t="s">
        <v>89</v>
      </c>
      <c r="AW618" s="13" t="s">
        <v>42</v>
      </c>
      <c r="AX618" s="13" t="s">
        <v>82</v>
      </c>
      <c r="AY618" s="209" t="s">
        <v>152</v>
      </c>
    </row>
    <row r="619" spans="2:51" s="13" customFormat="1">
      <c r="B619" s="208"/>
      <c r="D619" s="196" t="s">
        <v>163</v>
      </c>
      <c r="E619" s="209" t="s">
        <v>5</v>
      </c>
      <c r="F619" s="210" t="s">
        <v>2842</v>
      </c>
      <c r="H619" s="211">
        <v>0.42299999999999999</v>
      </c>
      <c r="I619" s="212"/>
      <c r="L619" s="208"/>
      <c r="M619" s="213"/>
      <c r="N619" s="214"/>
      <c r="O619" s="214"/>
      <c r="P619" s="214"/>
      <c r="Q619" s="214"/>
      <c r="R619" s="214"/>
      <c r="S619" s="214"/>
      <c r="T619" s="215"/>
      <c r="AT619" s="209" t="s">
        <v>163</v>
      </c>
      <c r="AU619" s="209" t="s">
        <v>89</v>
      </c>
      <c r="AV619" s="13" t="s">
        <v>89</v>
      </c>
      <c r="AW619" s="13" t="s">
        <v>42</v>
      </c>
      <c r="AX619" s="13" t="s">
        <v>82</v>
      </c>
      <c r="AY619" s="209" t="s">
        <v>152</v>
      </c>
    </row>
    <row r="620" spans="2:51" s="13" customFormat="1">
      <c r="B620" s="208"/>
      <c r="D620" s="196" t="s">
        <v>163</v>
      </c>
      <c r="E620" s="209" t="s">
        <v>5</v>
      </c>
      <c r="F620" s="210" t="s">
        <v>2843</v>
      </c>
      <c r="H620" s="211">
        <v>0.48499999999999999</v>
      </c>
      <c r="I620" s="212"/>
      <c r="L620" s="208"/>
      <c r="M620" s="213"/>
      <c r="N620" s="214"/>
      <c r="O620" s="214"/>
      <c r="P620" s="214"/>
      <c r="Q620" s="214"/>
      <c r="R620" s="214"/>
      <c r="S620" s="214"/>
      <c r="T620" s="215"/>
      <c r="AT620" s="209" t="s">
        <v>163</v>
      </c>
      <c r="AU620" s="209" t="s">
        <v>89</v>
      </c>
      <c r="AV620" s="13" t="s">
        <v>89</v>
      </c>
      <c r="AW620" s="13" t="s">
        <v>42</v>
      </c>
      <c r="AX620" s="13" t="s">
        <v>82</v>
      </c>
      <c r="AY620" s="209" t="s">
        <v>152</v>
      </c>
    </row>
    <row r="621" spans="2:51" s="13" customFormat="1">
      <c r="B621" s="208"/>
      <c r="D621" s="196" t="s">
        <v>163</v>
      </c>
      <c r="E621" s="209" t="s">
        <v>5</v>
      </c>
      <c r="F621" s="210" t="s">
        <v>2844</v>
      </c>
      <c r="H621" s="211">
        <v>2.4940000000000002</v>
      </c>
      <c r="I621" s="212"/>
      <c r="L621" s="208"/>
      <c r="M621" s="213"/>
      <c r="N621" s="214"/>
      <c r="O621" s="214"/>
      <c r="P621" s="214"/>
      <c r="Q621" s="214"/>
      <c r="R621" s="214"/>
      <c r="S621" s="214"/>
      <c r="T621" s="215"/>
      <c r="AT621" s="209" t="s">
        <v>163</v>
      </c>
      <c r="AU621" s="209" t="s">
        <v>89</v>
      </c>
      <c r="AV621" s="13" t="s">
        <v>89</v>
      </c>
      <c r="AW621" s="13" t="s">
        <v>42</v>
      </c>
      <c r="AX621" s="13" t="s">
        <v>82</v>
      </c>
      <c r="AY621" s="209" t="s">
        <v>152</v>
      </c>
    </row>
    <row r="622" spans="2:51" s="13" customFormat="1">
      <c r="B622" s="208"/>
      <c r="D622" s="196" t="s">
        <v>163</v>
      </c>
      <c r="E622" s="209" t="s">
        <v>5</v>
      </c>
      <c r="F622" s="210" t="s">
        <v>2845</v>
      </c>
      <c r="H622" s="211">
        <v>1.746</v>
      </c>
      <c r="I622" s="212"/>
      <c r="L622" s="208"/>
      <c r="M622" s="213"/>
      <c r="N622" s="214"/>
      <c r="O622" s="214"/>
      <c r="P622" s="214"/>
      <c r="Q622" s="214"/>
      <c r="R622" s="214"/>
      <c r="S622" s="214"/>
      <c r="T622" s="215"/>
      <c r="AT622" s="209" t="s">
        <v>163</v>
      </c>
      <c r="AU622" s="209" t="s">
        <v>89</v>
      </c>
      <c r="AV622" s="13" t="s">
        <v>89</v>
      </c>
      <c r="AW622" s="13" t="s">
        <v>42</v>
      </c>
      <c r="AX622" s="13" t="s">
        <v>82</v>
      </c>
      <c r="AY622" s="209" t="s">
        <v>152</v>
      </c>
    </row>
    <row r="623" spans="2:51" s="13" customFormat="1">
      <c r="B623" s="208"/>
      <c r="D623" s="196" t="s">
        <v>163</v>
      </c>
      <c r="E623" s="209" t="s">
        <v>5</v>
      </c>
      <c r="F623" s="210" t="s">
        <v>2846</v>
      </c>
      <c r="H623" s="211">
        <v>2.2269999999999999</v>
      </c>
      <c r="I623" s="212"/>
      <c r="L623" s="208"/>
      <c r="M623" s="213"/>
      <c r="N623" s="214"/>
      <c r="O623" s="214"/>
      <c r="P623" s="214"/>
      <c r="Q623" s="214"/>
      <c r="R623" s="214"/>
      <c r="S623" s="214"/>
      <c r="T623" s="215"/>
      <c r="AT623" s="209" t="s">
        <v>163</v>
      </c>
      <c r="AU623" s="209" t="s">
        <v>89</v>
      </c>
      <c r="AV623" s="13" t="s">
        <v>89</v>
      </c>
      <c r="AW623" s="13" t="s">
        <v>42</v>
      </c>
      <c r="AX623" s="13" t="s">
        <v>82</v>
      </c>
      <c r="AY623" s="209" t="s">
        <v>152</v>
      </c>
    </row>
    <row r="624" spans="2:51" s="13" customFormat="1">
      <c r="B624" s="208"/>
      <c r="D624" s="196" t="s">
        <v>163</v>
      </c>
      <c r="E624" s="209" t="s">
        <v>5</v>
      </c>
      <c r="F624" s="210" t="s">
        <v>2847</v>
      </c>
      <c r="H624" s="211">
        <v>0.113</v>
      </c>
      <c r="I624" s="212"/>
      <c r="L624" s="208"/>
      <c r="M624" s="213"/>
      <c r="N624" s="214"/>
      <c r="O624" s="214"/>
      <c r="P624" s="214"/>
      <c r="Q624" s="214"/>
      <c r="R624" s="214"/>
      <c r="S624" s="214"/>
      <c r="T624" s="215"/>
      <c r="AT624" s="209" t="s">
        <v>163</v>
      </c>
      <c r="AU624" s="209" t="s">
        <v>89</v>
      </c>
      <c r="AV624" s="13" t="s">
        <v>89</v>
      </c>
      <c r="AW624" s="13" t="s">
        <v>42</v>
      </c>
      <c r="AX624" s="13" t="s">
        <v>82</v>
      </c>
      <c r="AY624" s="209" t="s">
        <v>152</v>
      </c>
    </row>
    <row r="625" spans="2:51" s="13" customFormat="1">
      <c r="B625" s="208"/>
      <c r="D625" s="196" t="s">
        <v>163</v>
      </c>
      <c r="E625" s="209" t="s">
        <v>5</v>
      </c>
      <c r="F625" s="210" t="s">
        <v>2848</v>
      </c>
      <c r="H625" s="211">
        <v>4.5999999999999999E-2</v>
      </c>
      <c r="I625" s="212"/>
      <c r="L625" s="208"/>
      <c r="M625" s="213"/>
      <c r="N625" s="214"/>
      <c r="O625" s="214"/>
      <c r="P625" s="214"/>
      <c r="Q625" s="214"/>
      <c r="R625" s="214"/>
      <c r="S625" s="214"/>
      <c r="T625" s="215"/>
      <c r="AT625" s="209" t="s">
        <v>163</v>
      </c>
      <c r="AU625" s="209" t="s">
        <v>89</v>
      </c>
      <c r="AV625" s="13" t="s">
        <v>89</v>
      </c>
      <c r="AW625" s="13" t="s">
        <v>42</v>
      </c>
      <c r="AX625" s="13" t="s">
        <v>82</v>
      </c>
      <c r="AY625" s="209" t="s">
        <v>152</v>
      </c>
    </row>
    <row r="626" spans="2:51" s="13" customFormat="1">
      <c r="B626" s="208"/>
      <c r="D626" s="196" t="s">
        <v>163</v>
      </c>
      <c r="E626" s="209" t="s">
        <v>5</v>
      </c>
      <c r="F626" s="210" t="s">
        <v>2849</v>
      </c>
      <c r="H626" s="211">
        <v>6.0999999999999999E-2</v>
      </c>
      <c r="I626" s="212"/>
      <c r="L626" s="208"/>
      <c r="M626" s="213"/>
      <c r="N626" s="214"/>
      <c r="O626" s="214"/>
      <c r="P626" s="214"/>
      <c r="Q626" s="214"/>
      <c r="R626" s="214"/>
      <c r="S626" s="214"/>
      <c r="T626" s="215"/>
      <c r="AT626" s="209" t="s">
        <v>163</v>
      </c>
      <c r="AU626" s="209" t="s">
        <v>89</v>
      </c>
      <c r="AV626" s="13" t="s">
        <v>89</v>
      </c>
      <c r="AW626" s="13" t="s">
        <v>42</v>
      </c>
      <c r="AX626" s="13" t="s">
        <v>82</v>
      </c>
      <c r="AY626" s="209" t="s">
        <v>152</v>
      </c>
    </row>
    <row r="627" spans="2:51" s="13" customFormat="1">
      <c r="B627" s="208"/>
      <c r="D627" s="196" t="s">
        <v>163</v>
      </c>
      <c r="E627" s="209" t="s">
        <v>5</v>
      </c>
      <c r="F627" s="210" t="s">
        <v>2850</v>
      </c>
      <c r="H627" s="211">
        <v>0.20300000000000001</v>
      </c>
      <c r="I627" s="212"/>
      <c r="L627" s="208"/>
      <c r="M627" s="213"/>
      <c r="N627" s="214"/>
      <c r="O627" s="214"/>
      <c r="P627" s="214"/>
      <c r="Q627" s="214"/>
      <c r="R627" s="214"/>
      <c r="S627" s="214"/>
      <c r="T627" s="215"/>
      <c r="AT627" s="209" t="s">
        <v>163</v>
      </c>
      <c r="AU627" s="209" t="s">
        <v>89</v>
      </c>
      <c r="AV627" s="13" t="s">
        <v>89</v>
      </c>
      <c r="AW627" s="13" t="s">
        <v>42</v>
      </c>
      <c r="AX627" s="13" t="s">
        <v>82</v>
      </c>
      <c r="AY627" s="209" t="s">
        <v>152</v>
      </c>
    </row>
    <row r="628" spans="2:51" s="13" customFormat="1">
      <c r="B628" s="208"/>
      <c r="D628" s="196" t="s">
        <v>163</v>
      </c>
      <c r="E628" s="209" t="s">
        <v>5</v>
      </c>
      <c r="F628" s="210" t="s">
        <v>2851</v>
      </c>
      <c r="H628" s="211">
        <v>0.128</v>
      </c>
      <c r="I628" s="212"/>
      <c r="L628" s="208"/>
      <c r="M628" s="213"/>
      <c r="N628" s="214"/>
      <c r="O628" s="214"/>
      <c r="P628" s="214"/>
      <c r="Q628" s="214"/>
      <c r="R628" s="214"/>
      <c r="S628" s="214"/>
      <c r="T628" s="215"/>
      <c r="AT628" s="209" t="s">
        <v>163</v>
      </c>
      <c r="AU628" s="209" t="s">
        <v>89</v>
      </c>
      <c r="AV628" s="13" t="s">
        <v>89</v>
      </c>
      <c r="AW628" s="13" t="s">
        <v>42</v>
      </c>
      <c r="AX628" s="13" t="s">
        <v>82</v>
      </c>
      <c r="AY628" s="209" t="s">
        <v>152</v>
      </c>
    </row>
    <row r="629" spans="2:51" s="13" customFormat="1">
      <c r="B629" s="208"/>
      <c r="D629" s="196" t="s">
        <v>163</v>
      </c>
      <c r="E629" s="209" t="s">
        <v>5</v>
      </c>
      <c r="F629" s="210" t="s">
        <v>2852</v>
      </c>
      <c r="H629" s="211">
        <v>8.4000000000000005E-2</v>
      </c>
      <c r="I629" s="212"/>
      <c r="L629" s="208"/>
      <c r="M629" s="213"/>
      <c r="N629" s="214"/>
      <c r="O629" s="214"/>
      <c r="P629" s="214"/>
      <c r="Q629" s="214"/>
      <c r="R629" s="214"/>
      <c r="S629" s="214"/>
      <c r="T629" s="215"/>
      <c r="AT629" s="209" t="s">
        <v>163</v>
      </c>
      <c r="AU629" s="209" t="s">
        <v>89</v>
      </c>
      <c r="AV629" s="13" t="s">
        <v>89</v>
      </c>
      <c r="AW629" s="13" t="s">
        <v>42</v>
      </c>
      <c r="AX629" s="13" t="s">
        <v>82</v>
      </c>
      <c r="AY629" s="209" t="s">
        <v>152</v>
      </c>
    </row>
    <row r="630" spans="2:51" s="13" customFormat="1">
      <c r="B630" s="208"/>
      <c r="D630" s="196" t="s">
        <v>163</v>
      </c>
      <c r="E630" s="209" t="s">
        <v>5</v>
      </c>
      <c r="F630" s="210" t="s">
        <v>2853</v>
      </c>
      <c r="H630" s="211">
        <v>0.46100000000000002</v>
      </c>
      <c r="I630" s="212"/>
      <c r="L630" s="208"/>
      <c r="M630" s="213"/>
      <c r="N630" s="214"/>
      <c r="O630" s="214"/>
      <c r="P630" s="214"/>
      <c r="Q630" s="214"/>
      <c r="R630" s="214"/>
      <c r="S630" s="214"/>
      <c r="T630" s="215"/>
      <c r="AT630" s="209" t="s">
        <v>163</v>
      </c>
      <c r="AU630" s="209" t="s">
        <v>89</v>
      </c>
      <c r="AV630" s="13" t="s">
        <v>89</v>
      </c>
      <c r="AW630" s="13" t="s">
        <v>42</v>
      </c>
      <c r="AX630" s="13" t="s">
        <v>82</v>
      </c>
      <c r="AY630" s="209" t="s">
        <v>152</v>
      </c>
    </row>
    <row r="631" spans="2:51" s="13" customFormat="1">
      <c r="B631" s="208"/>
      <c r="D631" s="196" t="s">
        <v>163</v>
      </c>
      <c r="E631" s="209" t="s">
        <v>5</v>
      </c>
      <c r="F631" s="210" t="s">
        <v>2854</v>
      </c>
      <c r="H631" s="211">
        <v>2.4E-2</v>
      </c>
      <c r="I631" s="212"/>
      <c r="L631" s="208"/>
      <c r="M631" s="213"/>
      <c r="N631" s="214"/>
      <c r="O631" s="214"/>
      <c r="P631" s="214"/>
      <c r="Q631" s="214"/>
      <c r="R631" s="214"/>
      <c r="S631" s="214"/>
      <c r="T631" s="215"/>
      <c r="AT631" s="209" t="s">
        <v>163</v>
      </c>
      <c r="AU631" s="209" t="s">
        <v>89</v>
      </c>
      <c r="AV631" s="13" t="s">
        <v>89</v>
      </c>
      <c r="AW631" s="13" t="s">
        <v>42</v>
      </c>
      <c r="AX631" s="13" t="s">
        <v>82</v>
      </c>
      <c r="AY631" s="209" t="s">
        <v>152</v>
      </c>
    </row>
    <row r="632" spans="2:51" s="13" customFormat="1">
      <c r="B632" s="208"/>
      <c r="D632" s="196" t="s">
        <v>163</v>
      </c>
      <c r="E632" s="209" t="s">
        <v>5</v>
      </c>
      <c r="F632" s="210" t="s">
        <v>2855</v>
      </c>
      <c r="H632" s="211">
        <v>3.4000000000000002E-2</v>
      </c>
      <c r="I632" s="212"/>
      <c r="L632" s="208"/>
      <c r="M632" s="213"/>
      <c r="N632" s="214"/>
      <c r="O632" s="214"/>
      <c r="P632" s="214"/>
      <c r="Q632" s="214"/>
      <c r="R632" s="214"/>
      <c r="S632" s="214"/>
      <c r="T632" s="215"/>
      <c r="AT632" s="209" t="s">
        <v>163</v>
      </c>
      <c r="AU632" s="209" t="s">
        <v>89</v>
      </c>
      <c r="AV632" s="13" t="s">
        <v>89</v>
      </c>
      <c r="AW632" s="13" t="s">
        <v>42</v>
      </c>
      <c r="AX632" s="13" t="s">
        <v>82</v>
      </c>
      <c r="AY632" s="209" t="s">
        <v>152</v>
      </c>
    </row>
    <row r="633" spans="2:51" s="13" customFormat="1">
      <c r="B633" s="208"/>
      <c r="D633" s="196" t="s">
        <v>163</v>
      </c>
      <c r="E633" s="209" t="s">
        <v>5</v>
      </c>
      <c r="F633" s="210" t="s">
        <v>2856</v>
      </c>
      <c r="H633" s="211">
        <v>6.6000000000000003E-2</v>
      </c>
      <c r="I633" s="212"/>
      <c r="L633" s="208"/>
      <c r="M633" s="213"/>
      <c r="N633" s="214"/>
      <c r="O633" s="214"/>
      <c r="P633" s="214"/>
      <c r="Q633" s="214"/>
      <c r="R633" s="214"/>
      <c r="S633" s="214"/>
      <c r="T633" s="215"/>
      <c r="AT633" s="209" t="s">
        <v>163</v>
      </c>
      <c r="AU633" s="209" t="s">
        <v>89</v>
      </c>
      <c r="AV633" s="13" t="s">
        <v>89</v>
      </c>
      <c r="AW633" s="13" t="s">
        <v>42</v>
      </c>
      <c r="AX633" s="13" t="s">
        <v>82</v>
      </c>
      <c r="AY633" s="209" t="s">
        <v>152</v>
      </c>
    </row>
    <row r="634" spans="2:51" s="13" customFormat="1">
      <c r="B634" s="208"/>
      <c r="D634" s="196" t="s">
        <v>163</v>
      </c>
      <c r="E634" s="209" t="s">
        <v>5</v>
      </c>
      <c r="F634" s="210" t="s">
        <v>2857</v>
      </c>
      <c r="H634" s="211">
        <v>4.1000000000000002E-2</v>
      </c>
      <c r="I634" s="212"/>
      <c r="L634" s="208"/>
      <c r="M634" s="213"/>
      <c r="N634" s="214"/>
      <c r="O634" s="214"/>
      <c r="P634" s="214"/>
      <c r="Q634" s="214"/>
      <c r="R634" s="214"/>
      <c r="S634" s="214"/>
      <c r="T634" s="215"/>
      <c r="AT634" s="209" t="s">
        <v>163</v>
      </c>
      <c r="AU634" s="209" t="s">
        <v>89</v>
      </c>
      <c r="AV634" s="13" t="s">
        <v>89</v>
      </c>
      <c r="AW634" s="13" t="s">
        <v>42</v>
      </c>
      <c r="AX634" s="13" t="s">
        <v>82</v>
      </c>
      <c r="AY634" s="209" t="s">
        <v>152</v>
      </c>
    </row>
    <row r="635" spans="2:51" s="13" customFormat="1">
      <c r="B635" s="208"/>
      <c r="D635" s="196" t="s">
        <v>163</v>
      </c>
      <c r="E635" s="209" t="s">
        <v>5</v>
      </c>
      <c r="F635" s="210" t="s">
        <v>2858</v>
      </c>
      <c r="H635" s="211">
        <v>8.3000000000000004E-2</v>
      </c>
      <c r="I635" s="212"/>
      <c r="L635" s="208"/>
      <c r="M635" s="213"/>
      <c r="N635" s="214"/>
      <c r="O635" s="214"/>
      <c r="P635" s="214"/>
      <c r="Q635" s="214"/>
      <c r="R635" s="214"/>
      <c r="S635" s="214"/>
      <c r="T635" s="215"/>
      <c r="AT635" s="209" t="s">
        <v>163</v>
      </c>
      <c r="AU635" s="209" t="s">
        <v>89</v>
      </c>
      <c r="AV635" s="13" t="s">
        <v>89</v>
      </c>
      <c r="AW635" s="13" t="s">
        <v>42</v>
      </c>
      <c r="AX635" s="13" t="s">
        <v>82</v>
      </c>
      <c r="AY635" s="209" t="s">
        <v>152</v>
      </c>
    </row>
    <row r="636" spans="2:51" s="14" customFormat="1">
      <c r="B636" s="216"/>
      <c r="D636" s="196" t="s">
        <v>163</v>
      </c>
      <c r="E636" s="217" t="s">
        <v>5</v>
      </c>
      <c r="F636" s="218" t="s">
        <v>2780</v>
      </c>
      <c r="H636" s="219">
        <v>16.725000000000001</v>
      </c>
      <c r="I636" s="220"/>
      <c r="L636" s="216"/>
      <c r="M636" s="221"/>
      <c r="N636" s="222"/>
      <c r="O636" s="222"/>
      <c r="P636" s="222"/>
      <c r="Q636" s="222"/>
      <c r="R636" s="222"/>
      <c r="S636" s="222"/>
      <c r="T636" s="223"/>
      <c r="AT636" s="217" t="s">
        <v>163</v>
      </c>
      <c r="AU636" s="217" t="s">
        <v>89</v>
      </c>
      <c r="AV636" s="14" t="s">
        <v>169</v>
      </c>
      <c r="AW636" s="14" t="s">
        <v>42</v>
      </c>
      <c r="AX636" s="14" t="s">
        <v>82</v>
      </c>
      <c r="AY636" s="217" t="s">
        <v>152</v>
      </c>
    </row>
    <row r="637" spans="2:51" s="12" customFormat="1">
      <c r="B637" s="200"/>
      <c r="D637" s="196" t="s">
        <v>163</v>
      </c>
      <c r="E637" s="201" t="s">
        <v>5</v>
      </c>
      <c r="F637" s="202" t="s">
        <v>2859</v>
      </c>
      <c r="H637" s="203" t="s">
        <v>5</v>
      </c>
      <c r="I637" s="204"/>
      <c r="L637" s="200"/>
      <c r="M637" s="205"/>
      <c r="N637" s="206"/>
      <c r="O637" s="206"/>
      <c r="P637" s="206"/>
      <c r="Q637" s="206"/>
      <c r="R637" s="206"/>
      <c r="S637" s="206"/>
      <c r="T637" s="207"/>
      <c r="AT637" s="203" t="s">
        <v>163</v>
      </c>
      <c r="AU637" s="203" t="s">
        <v>89</v>
      </c>
      <c r="AV637" s="12" t="s">
        <v>45</v>
      </c>
      <c r="AW637" s="12" t="s">
        <v>42</v>
      </c>
      <c r="AX637" s="12" t="s">
        <v>82</v>
      </c>
      <c r="AY637" s="203" t="s">
        <v>152</v>
      </c>
    </row>
    <row r="638" spans="2:51" s="12" customFormat="1">
      <c r="B638" s="200"/>
      <c r="D638" s="196" t="s">
        <v>163</v>
      </c>
      <c r="E638" s="201" t="s">
        <v>5</v>
      </c>
      <c r="F638" s="202" t="s">
        <v>2860</v>
      </c>
      <c r="H638" s="203" t="s">
        <v>5</v>
      </c>
      <c r="I638" s="204"/>
      <c r="L638" s="200"/>
      <c r="M638" s="205"/>
      <c r="N638" s="206"/>
      <c r="O638" s="206"/>
      <c r="P638" s="206"/>
      <c r="Q638" s="206"/>
      <c r="R638" s="206"/>
      <c r="S638" s="206"/>
      <c r="T638" s="207"/>
      <c r="AT638" s="203" t="s">
        <v>163</v>
      </c>
      <c r="AU638" s="203" t="s">
        <v>89</v>
      </c>
      <c r="AV638" s="12" t="s">
        <v>45</v>
      </c>
      <c r="AW638" s="12" t="s">
        <v>42</v>
      </c>
      <c r="AX638" s="12" t="s">
        <v>82</v>
      </c>
      <c r="AY638" s="203" t="s">
        <v>152</v>
      </c>
    </row>
    <row r="639" spans="2:51" s="13" customFormat="1">
      <c r="B639" s="208"/>
      <c r="D639" s="196" t="s">
        <v>163</v>
      </c>
      <c r="E639" s="209" t="s">
        <v>5</v>
      </c>
      <c r="F639" s="210" t="s">
        <v>2861</v>
      </c>
      <c r="H639" s="211">
        <v>0.127</v>
      </c>
      <c r="I639" s="212"/>
      <c r="L639" s="208"/>
      <c r="M639" s="213"/>
      <c r="N639" s="214"/>
      <c r="O639" s="214"/>
      <c r="P639" s="214"/>
      <c r="Q639" s="214"/>
      <c r="R639" s="214"/>
      <c r="S639" s="214"/>
      <c r="T639" s="215"/>
      <c r="AT639" s="209" t="s">
        <v>163</v>
      </c>
      <c r="AU639" s="209" t="s">
        <v>89</v>
      </c>
      <c r="AV639" s="13" t="s">
        <v>89</v>
      </c>
      <c r="AW639" s="13" t="s">
        <v>42</v>
      </c>
      <c r="AX639" s="13" t="s">
        <v>82</v>
      </c>
      <c r="AY639" s="209" t="s">
        <v>152</v>
      </c>
    </row>
    <row r="640" spans="2:51" s="13" customFormat="1">
      <c r="B640" s="208"/>
      <c r="D640" s="196" t="s">
        <v>163</v>
      </c>
      <c r="E640" s="209" t="s">
        <v>5</v>
      </c>
      <c r="F640" s="210" t="s">
        <v>2862</v>
      </c>
      <c r="H640" s="211">
        <v>1.4999999999999999E-2</v>
      </c>
      <c r="I640" s="212"/>
      <c r="L640" s="208"/>
      <c r="M640" s="213"/>
      <c r="N640" s="214"/>
      <c r="O640" s="214"/>
      <c r="P640" s="214"/>
      <c r="Q640" s="214"/>
      <c r="R640" s="214"/>
      <c r="S640" s="214"/>
      <c r="T640" s="215"/>
      <c r="AT640" s="209" t="s">
        <v>163</v>
      </c>
      <c r="AU640" s="209" t="s">
        <v>89</v>
      </c>
      <c r="AV640" s="13" t="s">
        <v>89</v>
      </c>
      <c r="AW640" s="13" t="s">
        <v>42</v>
      </c>
      <c r="AX640" s="13" t="s">
        <v>82</v>
      </c>
      <c r="AY640" s="209" t="s">
        <v>152</v>
      </c>
    </row>
    <row r="641" spans="2:65" s="13" customFormat="1">
      <c r="B641" s="208"/>
      <c r="D641" s="196" t="s">
        <v>163</v>
      </c>
      <c r="E641" s="209" t="s">
        <v>5</v>
      </c>
      <c r="F641" s="210" t="s">
        <v>2863</v>
      </c>
      <c r="H641" s="211">
        <v>0.36199999999999999</v>
      </c>
      <c r="I641" s="212"/>
      <c r="L641" s="208"/>
      <c r="M641" s="213"/>
      <c r="N641" s="214"/>
      <c r="O641" s="214"/>
      <c r="P641" s="214"/>
      <c r="Q641" s="214"/>
      <c r="R641" s="214"/>
      <c r="S641" s="214"/>
      <c r="T641" s="215"/>
      <c r="AT641" s="209" t="s">
        <v>163</v>
      </c>
      <c r="AU641" s="209" t="s">
        <v>89</v>
      </c>
      <c r="AV641" s="13" t="s">
        <v>89</v>
      </c>
      <c r="AW641" s="13" t="s">
        <v>42</v>
      </c>
      <c r="AX641" s="13" t="s">
        <v>82</v>
      </c>
      <c r="AY641" s="209" t="s">
        <v>152</v>
      </c>
    </row>
    <row r="642" spans="2:65" s="13" customFormat="1">
      <c r="B642" s="208"/>
      <c r="D642" s="196" t="s">
        <v>163</v>
      </c>
      <c r="E642" s="209" t="s">
        <v>5</v>
      </c>
      <c r="F642" s="210" t="s">
        <v>2864</v>
      </c>
      <c r="H642" s="211">
        <v>1.607</v>
      </c>
      <c r="I642" s="212"/>
      <c r="L642" s="208"/>
      <c r="M642" s="213"/>
      <c r="N642" s="214"/>
      <c r="O642" s="214"/>
      <c r="P642" s="214"/>
      <c r="Q642" s="214"/>
      <c r="R642" s="214"/>
      <c r="S642" s="214"/>
      <c r="T642" s="215"/>
      <c r="AT642" s="209" t="s">
        <v>163</v>
      </c>
      <c r="AU642" s="209" t="s">
        <v>89</v>
      </c>
      <c r="AV642" s="13" t="s">
        <v>89</v>
      </c>
      <c r="AW642" s="13" t="s">
        <v>42</v>
      </c>
      <c r="AX642" s="13" t="s">
        <v>82</v>
      </c>
      <c r="AY642" s="209" t="s">
        <v>152</v>
      </c>
    </row>
    <row r="643" spans="2:65" s="13" customFormat="1">
      <c r="B643" s="208"/>
      <c r="D643" s="196" t="s">
        <v>163</v>
      </c>
      <c r="E643" s="209" t="s">
        <v>5</v>
      </c>
      <c r="F643" s="210" t="s">
        <v>2865</v>
      </c>
      <c r="H643" s="211">
        <v>0.191</v>
      </c>
      <c r="I643" s="212"/>
      <c r="L643" s="208"/>
      <c r="M643" s="213"/>
      <c r="N643" s="214"/>
      <c r="O643" s="214"/>
      <c r="P643" s="214"/>
      <c r="Q643" s="214"/>
      <c r="R643" s="214"/>
      <c r="S643" s="214"/>
      <c r="T643" s="215"/>
      <c r="AT643" s="209" t="s">
        <v>163</v>
      </c>
      <c r="AU643" s="209" t="s">
        <v>89</v>
      </c>
      <c r="AV643" s="13" t="s">
        <v>89</v>
      </c>
      <c r="AW643" s="13" t="s">
        <v>42</v>
      </c>
      <c r="AX643" s="13" t="s">
        <v>82</v>
      </c>
      <c r="AY643" s="209" t="s">
        <v>152</v>
      </c>
    </row>
    <row r="644" spans="2:65" s="13" customFormat="1">
      <c r="B644" s="208"/>
      <c r="D644" s="196" t="s">
        <v>163</v>
      </c>
      <c r="E644" s="209" t="s">
        <v>5</v>
      </c>
      <c r="F644" s="210" t="s">
        <v>2866</v>
      </c>
      <c r="H644" s="211">
        <v>0.33800000000000002</v>
      </c>
      <c r="I644" s="212"/>
      <c r="L644" s="208"/>
      <c r="M644" s="213"/>
      <c r="N644" s="214"/>
      <c r="O644" s="214"/>
      <c r="P644" s="214"/>
      <c r="Q644" s="214"/>
      <c r="R644" s="214"/>
      <c r="S644" s="214"/>
      <c r="T644" s="215"/>
      <c r="AT644" s="209" t="s">
        <v>163</v>
      </c>
      <c r="AU644" s="209" t="s">
        <v>89</v>
      </c>
      <c r="AV644" s="13" t="s">
        <v>89</v>
      </c>
      <c r="AW644" s="13" t="s">
        <v>42</v>
      </c>
      <c r="AX644" s="13" t="s">
        <v>82</v>
      </c>
      <c r="AY644" s="209" t="s">
        <v>152</v>
      </c>
    </row>
    <row r="645" spans="2:65" s="13" customFormat="1">
      <c r="B645" s="208"/>
      <c r="D645" s="196" t="s">
        <v>163</v>
      </c>
      <c r="E645" s="209" t="s">
        <v>5</v>
      </c>
      <c r="F645" s="210" t="s">
        <v>2867</v>
      </c>
      <c r="H645" s="211">
        <v>0.61399999999999999</v>
      </c>
      <c r="I645" s="212"/>
      <c r="L645" s="208"/>
      <c r="M645" s="213"/>
      <c r="N645" s="214"/>
      <c r="O645" s="214"/>
      <c r="P645" s="214"/>
      <c r="Q645" s="214"/>
      <c r="R645" s="214"/>
      <c r="S645" s="214"/>
      <c r="T645" s="215"/>
      <c r="AT645" s="209" t="s">
        <v>163</v>
      </c>
      <c r="AU645" s="209" t="s">
        <v>89</v>
      </c>
      <c r="AV645" s="13" t="s">
        <v>89</v>
      </c>
      <c r="AW645" s="13" t="s">
        <v>42</v>
      </c>
      <c r="AX645" s="13" t="s">
        <v>82</v>
      </c>
      <c r="AY645" s="209" t="s">
        <v>152</v>
      </c>
    </row>
    <row r="646" spans="2:65" s="13" customFormat="1">
      <c r="B646" s="208"/>
      <c r="D646" s="196" t="s">
        <v>163</v>
      </c>
      <c r="E646" s="209" t="s">
        <v>5</v>
      </c>
      <c r="F646" s="210" t="s">
        <v>2868</v>
      </c>
      <c r="H646" s="211">
        <v>3.7999999999999999E-2</v>
      </c>
      <c r="I646" s="212"/>
      <c r="L646" s="208"/>
      <c r="M646" s="213"/>
      <c r="N646" s="214"/>
      <c r="O646" s="214"/>
      <c r="P646" s="214"/>
      <c r="Q646" s="214"/>
      <c r="R646" s="214"/>
      <c r="S646" s="214"/>
      <c r="T646" s="215"/>
      <c r="AT646" s="209" t="s">
        <v>163</v>
      </c>
      <c r="AU646" s="209" t="s">
        <v>89</v>
      </c>
      <c r="AV646" s="13" t="s">
        <v>89</v>
      </c>
      <c r="AW646" s="13" t="s">
        <v>42</v>
      </c>
      <c r="AX646" s="13" t="s">
        <v>82</v>
      </c>
      <c r="AY646" s="209" t="s">
        <v>152</v>
      </c>
    </row>
    <row r="647" spans="2:65" s="13" customFormat="1">
      <c r="B647" s="208"/>
      <c r="D647" s="196" t="s">
        <v>163</v>
      </c>
      <c r="E647" s="209" t="s">
        <v>5</v>
      </c>
      <c r="F647" s="210" t="s">
        <v>2869</v>
      </c>
      <c r="H647" s="211">
        <v>2.7E-2</v>
      </c>
      <c r="I647" s="212"/>
      <c r="L647" s="208"/>
      <c r="M647" s="213"/>
      <c r="N647" s="214"/>
      <c r="O647" s="214"/>
      <c r="P647" s="214"/>
      <c r="Q647" s="214"/>
      <c r="R647" s="214"/>
      <c r="S647" s="214"/>
      <c r="T647" s="215"/>
      <c r="AT647" s="209" t="s">
        <v>163</v>
      </c>
      <c r="AU647" s="209" t="s">
        <v>89</v>
      </c>
      <c r="AV647" s="13" t="s">
        <v>89</v>
      </c>
      <c r="AW647" s="13" t="s">
        <v>42</v>
      </c>
      <c r="AX647" s="13" t="s">
        <v>82</v>
      </c>
      <c r="AY647" s="209" t="s">
        <v>152</v>
      </c>
    </row>
    <row r="648" spans="2:65" s="13" customFormat="1">
      <c r="B648" s="208"/>
      <c r="D648" s="196" t="s">
        <v>163</v>
      </c>
      <c r="E648" s="209" t="s">
        <v>5</v>
      </c>
      <c r="F648" s="210" t="s">
        <v>2870</v>
      </c>
      <c r="H648" s="211">
        <v>2.1999999999999999E-2</v>
      </c>
      <c r="I648" s="212"/>
      <c r="L648" s="208"/>
      <c r="M648" s="213"/>
      <c r="N648" s="214"/>
      <c r="O648" s="214"/>
      <c r="P648" s="214"/>
      <c r="Q648" s="214"/>
      <c r="R648" s="214"/>
      <c r="S648" s="214"/>
      <c r="T648" s="215"/>
      <c r="AT648" s="209" t="s">
        <v>163</v>
      </c>
      <c r="AU648" s="209" t="s">
        <v>89</v>
      </c>
      <c r="AV648" s="13" t="s">
        <v>89</v>
      </c>
      <c r="AW648" s="13" t="s">
        <v>42</v>
      </c>
      <c r="AX648" s="13" t="s">
        <v>82</v>
      </c>
      <c r="AY648" s="209" t="s">
        <v>152</v>
      </c>
    </row>
    <row r="649" spans="2:65" s="13" customFormat="1">
      <c r="B649" s="208"/>
      <c r="D649" s="196" t="s">
        <v>163</v>
      </c>
      <c r="E649" s="209" t="s">
        <v>5</v>
      </c>
      <c r="F649" s="210" t="s">
        <v>2871</v>
      </c>
      <c r="H649" s="211">
        <v>7.5999999999999998E-2</v>
      </c>
      <c r="I649" s="212"/>
      <c r="L649" s="208"/>
      <c r="M649" s="213"/>
      <c r="N649" s="214"/>
      <c r="O649" s="214"/>
      <c r="P649" s="214"/>
      <c r="Q649" s="214"/>
      <c r="R649" s="214"/>
      <c r="S649" s="214"/>
      <c r="T649" s="215"/>
      <c r="AT649" s="209" t="s">
        <v>163</v>
      </c>
      <c r="AU649" s="209" t="s">
        <v>89</v>
      </c>
      <c r="AV649" s="13" t="s">
        <v>89</v>
      </c>
      <c r="AW649" s="13" t="s">
        <v>42</v>
      </c>
      <c r="AX649" s="13" t="s">
        <v>82</v>
      </c>
      <c r="AY649" s="209" t="s">
        <v>152</v>
      </c>
    </row>
    <row r="650" spans="2:65" s="13" customFormat="1" ht="27">
      <c r="B650" s="208"/>
      <c r="D650" s="196" t="s">
        <v>163</v>
      </c>
      <c r="E650" s="209" t="s">
        <v>5</v>
      </c>
      <c r="F650" s="210" t="s">
        <v>2872</v>
      </c>
      <c r="H650" s="211">
        <v>0.17100000000000001</v>
      </c>
      <c r="I650" s="212"/>
      <c r="L650" s="208"/>
      <c r="M650" s="213"/>
      <c r="N650" s="214"/>
      <c r="O650" s="214"/>
      <c r="P650" s="214"/>
      <c r="Q650" s="214"/>
      <c r="R650" s="214"/>
      <c r="S650" s="214"/>
      <c r="T650" s="215"/>
      <c r="AT650" s="209" t="s">
        <v>163</v>
      </c>
      <c r="AU650" s="209" t="s">
        <v>89</v>
      </c>
      <c r="AV650" s="13" t="s">
        <v>89</v>
      </c>
      <c r="AW650" s="13" t="s">
        <v>42</v>
      </c>
      <c r="AX650" s="13" t="s">
        <v>82</v>
      </c>
      <c r="AY650" s="209" t="s">
        <v>152</v>
      </c>
    </row>
    <row r="651" spans="2:65" s="14" customFormat="1">
      <c r="B651" s="216"/>
      <c r="D651" s="196" t="s">
        <v>163</v>
      </c>
      <c r="E651" s="217" t="s">
        <v>5</v>
      </c>
      <c r="F651" s="218" t="s">
        <v>2873</v>
      </c>
      <c r="H651" s="219">
        <v>3.5880000000000001</v>
      </c>
      <c r="I651" s="220"/>
      <c r="L651" s="216"/>
      <c r="M651" s="221"/>
      <c r="N651" s="222"/>
      <c r="O651" s="222"/>
      <c r="P651" s="222"/>
      <c r="Q651" s="222"/>
      <c r="R651" s="222"/>
      <c r="S651" s="222"/>
      <c r="T651" s="223"/>
      <c r="AT651" s="217" t="s">
        <v>163</v>
      </c>
      <c r="AU651" s="217" t="s">
        <v>89</v>
      </c>
      <c r="AV651" s="14" t="s">
        <v>169</v>
      </c>
      <c r="AW651" s="14" t="s">
        <v>42</v>
      </c>
      <c r="AX651" s="14" t="s">
        <v>82</v>
      </c>
      <c r="AY651" s="217" t="s">
        <v>152</v>
      </c>
    </row>
    <row r="652" spans="2:65" s="15" customFormat="1">
      <c r="B652" s="224"/>
      <c r="D652" s="225" t="s">
        <v>163</v>
      </c>
      <c r="E652" s="226" t="s">
        <v>5</v>
      </c>
      <c r="F652" s="227" t="s">
        <v>170</v>
      </c>
      <c r="H652" s="228">
        <v>70.040000000000006</v>
      </c>
      <c r="I652" s="229"/>
      <c r="L652" s="224"/>
      <c r="M652" s="230"/>
      <c r="N652" s="231"/>
      <c r="O652" s="231"/>
      <c r="P652" s="231"/>
      <c r="Q652" s="231"/>
      <c r="R652" s="231"/>
      <c r="S652" s="231"/>
      <c r="T652" s="232"/>
      <c r="AT652" s="233" t="s">
        <v>163</v>
      </c>
      <c r="AU652" s="233" t="s">
        <v>89</v>
      </c>
      <c r="AV652" s="15" t="s">
        <v>159</v>
      </c>
      <c r="AW652" s="15" t="s">
        <v>42</v>
      </c>
      <c r="AX652" s="15" t="s">
        <v>45</v>
      </c>
      <c r="AY652" s="233" t="s">
        <v>152</v>
      </c>
    </row>
    <row r="653" spans="2:65" s="1" customFormat="1" ht="31.5" customHeight="1">
      <c r="B653" s="183"/>
      <c r="C653" s="184" t="s">
        <v>597</v>
      </c>
      <c r="D653" s="184" t="s">
        <v>154</v>
      </c>
      <c r="E653" s="185" t="s">
        <v>2874</v>
      </c>
      <c r="F653" s="186" t="s">
        <v>2875</v>
      </c>
      <c r="G653" s="187" t="s">
        <v>193</v>
      </c>
      <c r="H653" s="188">
        <v>40.542999999999999</v>
      </c>
      <c r="I653" s="189"/>
      <c r="J653" s="190">
        <f>ROUND(I653*H653,2)</f>
        <v>0</v>
      </c>
      <c r="K653" s="186" t="s">
        <v>158</v>
      </c>
      <c r="L653" s="43"/>
      <c r="M653" s="191" t="s">
        <v>5</v>
      </c>
      <c r="N653" s="192" t="s">
        <v>53</v>
      </c>
      <c r="O653" s="44"/>
      <c r="P653" s="193">
        <f>O653*H653</f>
        <v>0</v>
      </c>
      <c r="Q653" s="193">
        <v>0</v>
      </c>
      <c r="R653" s="193">
        <f>Q653*H653</f>
        <v>0</v>
      </c>
      <c r="S653" s="193">
        <v>0</v>
      </c>
      <c r="T653" s="194">
        <f>S653*H653</f>
        <v>0</v>
      </c>
      <c r="AR653" s="25" t="s">
        <v>159</v>
      </c>
      <c r="AT653" s="25" t="s">
        <v>154</v>
      </c>
      <c r="AU653" s="25" t="s">
        <v>89</v>
      </c>
      <c r="AY653" s="25" t="s">
        <v>152</v>
      </c>
      <c r="BE653" s="195">
        <f>IF(N653="základní",J653,0)</f>
        <v>0</v>
      </c>
      <c r="BF653" s="195">
        <f>IF(N653="snížená",J653,0)</f>
        <v>0</v>
      </c>
      <c r="BG653" s="195">
        <f>IF(N653="zákl. přenesená",J653,0)</f>
        <v>0</v>
      </c>
      <c r="BH653" s="195">
        <f>IF(N653="sníž. přenesená",J653,0)</f>
        <v>0</v>
      </c>
      <c r="BI653" s="195">
        <f>IF(N653="nulová",J653,0)</f>
        <v>0</v>
      </c>
      <c r="BJ653" s="25" t="s">
        <v>45</v>
      </c>
      <c r="BK653" s="195">
        <f>ROUND(I653*H653,2)</f>
        <v>0</v>
      </c>
      <c r="BL653" s="25" t="s">
        <v>159</v>
      </c>
      <c r="BM653" s="25" t="s">
        <v>2876</v>
      </c>
    </row>
    <row r="654" spans="2:65" s="12" customFormat="1">
      <c r="B654" s="200"/>
      <c r="D654" s="196" t="s">
        <v>163</v>
      </c>
      <c r="E654" s="201" t="s">
        <v>5</v>
      </c>
      <c r="F654" s="202" t="s">
        <v>2825</v>
      </c>
      <c r="H654" s="203" t="s">
        <v>5</v>
      </c>
      <c r="I654" s="204"/>
      <c r="L654" s="200"/>
      <c r="M654" s="205"/>
      <c r="N654" s="206"/>
      <c r="O654" s="206"/>
      <c r="P654" s="206"/>
      <c r="Q654" s="206"/>
      <c r="R654" s="206"/>
      <c r="S654" s="206"/>
      <c r="T654" s="207"/>
      <c r="AT654" s="203" t="s">
        <v>163</v>
      </c>
      <c r="AU654" s="203" t="s">
        <v>89</v>
      </c>
      <c r="AV654" s="12" t="s">
        <v>45</v>
      </c>
      <c r="AW654" s="12" t="s">
        <v>42</v>
      </c>
      <c r="AX654" s="12" t="s">
        <v>82</v>
      </c>
      <c r="AY654" s="203" t="s">
        <v>152</v>
      </c>
    </row>
    <row r="655" spans="2:65" s="13" customFormat="1">
      <c r="B655" s="208"/>
      <c r="D655" s="196" t="s">
        <v>163</v>
      </c>
      <c r="E655" s="209" t="s">
        <v>5</v>
      </c>
      <c r="F655" s="210" t="s">
        <v>2826</v>
      </c>
      <c r="H655" s="211">
        <v>9.1890000000000001</v>
      </c>
      <c r="I655" s="212"/>
      <c r="L655" s="208"/>
      <c r="M655" s="213"/>
      <c r="N655" s="214"/>
      <c r="O655" s="214"/>
      <c r="P655" s="214"/>
      <c r="Q655" s="214"/>
      <c r="R655" s="214"/>
      <c r="S655" s="214"/>
      <c r="T655" s="215"/>
      <c r="AT655" s="209" t="s">
        <v>163</v>
      </c>
      <c r="AU655" s="209" t="s">
        <v>89</v>
      </c>
      <c r="AV655" s="13" t="s">
        <v>89</v>
      </c>
      <c r="AW655" s="13" t="s">
        <v>42</v>
      </c>
      <c r="AX655" s="13" t="s">
        <v>82</v>
      </c>
      <c r="AY655" s="209" t="s">
        <v>152</v>
      </c>
    </row>
    <row r="656" spans="2:65" s="13" customFormat="1">
      <c r="B656" s="208"/>
      <c r="D656" s="196" t="s">
        <v>163</v>
      </c>
      <c r="E656" s="209" t="s">
        <v>5</v>
      </c>
      <c r="F656" s="210" t="s">
        <v>2827</v>
      </c>
      <c r="H656" s="211">
        <v>2.222</v>
      </c>
      <c r="I656" s="212"/>
      <c r="L656" s="208"/>
      <c r="M656" s="213"/>
      <c r="N656" s="214"/>
      <c r="O656" s="214"/>
      <c r="P656" s="214"/>
      <c r="Q656" s="214"/>
      <c r="R656" s="214"/>
      <c r="S656" s="214"/>
      <c r="T656" s="215"/>
      <c r="AT656" s="209" t="s">
        <v>163</v>
      </c>
      <c r="AU656" s="209" t="s">
        <v>89</v>
      </c>
      <c r="AV656" s="13" t="s">
        <v>89</v>
      </c>
      <c r="AW656" s="13" t="s">
        <v>42</v>
      </c>
      <c r="AX656" s="13" t="s">
        <v>82</v>
      </c>
      <c r="AY656" s="209" t="s">
        <v>152</v>
      </c>
    </row>
    <row r="657" spans="2:51" s="13" customFormat="1">
      <c r="B657" s="208"/>
      <c r="D657" s="196" t="s">
        <v>163</v>
      </c>
      <c r="E657" s="209" t="s">
        <v>5</v>
      </c>
      <c r="F657" s="210" t="s">
        <v>2828</v>
      </c>
      <c r="H657" s="211">
        <v>4.7919999999999998</v>
      </c>
      <c r="I657" s="212"/>
      <c r="L657" s="208"/>
      <c r="M657" s="213"/>
      <c r="N657" s="214"/>
      <c r="O657" s="214"/>
      <c r="P657" s="214"/>
      <c r="Q657" s="214"/>
      <c r="R657" s="214"/>
      <c r="S657" s="214"/>
      <c r="T657" s="215"/>
      <c r="AT657" s="209" t="s">
        <v>163</v>
      </c>
      <c r="AU657" s="209" t="s">
        <v>89</v>
      </c>
      <c r="AV657" s="13" t="s">
        <v>89</v>
      </c>
      <c r="AW657" s="13" t="s">
        <v>42</v>
      </c>
      <c r="AX657" s="13" t="s">
        <v>82</v>
      </c>
      <c r="AY657" s="209" t="s">
        <v>152</v>
      </c>
    </row>
    <row r="658" spans="2:51" s="13" customFormat="1">
      <c r="B658" s="208"/>
      <c r="D658" s="196" t="s">
        <v>163</v>
      </c>
      <c r="E658" s="209" t="s">
        <v>5</v>
      </c>
      <c r="F658" s="210" t="s">
        <v>2829</v>
      </c>
      <c r="H658" s="211">
        <v>2.339</v>
      </c>
      <c r="I658" s="212"/>
      <c r="L658" s="208"/>
      <c r="M658" s="213"/>
      <c r="N658" s="214"/>
      <c r="O658" s="214"/>
      <c r="P658" s="214"/>
      <c r="Q658" s="214"/>
      <c r="R658" s="214"/>
      <c r="S658" s="214"/>
      <c r="T658" s="215"/>
      <c r="AT658" s="209" t="s">
        <v>163</v>
      </c>
      <c r="AU658" s="209" t="s">
        <v>89</v>
      </c>
      <c r="AV658" s="13" t="s">
        <v>89</v>
      </c>
      <c r="AW658" s="13" t="s">
        <v>42</v>
      </c>
      <c r="AX658" s="13" t="s">
        <v>82</v>
      </c>
      <c r="AY658" s="209" t="s">
        <v>152</v>
      </c>
    </row>
    <row r="659" spans="2:51" s="13" customFormat="1">
      <c r="B659" s="208"/>
      <c r="D659" s="196" t="s">
        <v>163</v>
      </c>
      <c r="E659" s="209" t="s">
        <v>5</v>
      </c>
      <c r="F659" s="210" t="s">
        <v>2830</v>
      </c>
      <c r="H659" s="211">
        <v>1.042</v>
      </c>
      <c r="I659" s="212"/>
      <c r="L659" s="208"/>
      <c r="M659" s="213"/>
      <c r="N659" s="214"/>
      <c r="O659" s="214"/>
      <c r="P659" s="214"/>
      <c r="Q659" s="214"/>
      <c r="R659" s="214"/>
      <c r="S659" s="214"/>
      <c r="T659" s="215"/>
      <c r="AT659" s="209" t="s">
        <v>163</v>
      </c>
      <c r="AU659" s="209" t="s">
        <v>89</v>
      </c>
      <c r="AV659" s="13" t="s">
        <v>89</v>
      </c>
      <c r="AW659" s="13" t="s">
        <v>42</v>
      </c>
      <c r="AX659" s="13" t="s">
        <v>82</v>
      </c>
      <c r="AY659" s="209" t="s">
        <v>152</v>
      </c>
    </row>
    <row r="660" spans="2:51" s="13" customFormat="1">
      <c r="B660" s="208"/>
      <c r="D660" s="196" t="s">
        <v>163</v>
      </c>
      <c r="E660" s="209" t="s">
        <v>5</v>
      </c>
      <c r="F660" s="210" t="s">
        <v>2831</v>
      </c>
      <c r="H660" s="211">
        <v>1.534</v>
      </c>
      <c r="I660" s="212"/>
      <c r="L660" s="208"/>
      <c r="M660" s="213"/>
      <c r="N660" s="214"/>
      <c r="O660" s="214"/>
      <c r="P660" s="214"/>
      <c r="Q660" s="214"/>
      <c r="R660" s="214"/>
      <c r="S660" s="214"/>
      <c r="T660" s="215"/>
      <c r="AT660" s="209" t="s">
        <v>163</v>
      </c>
      <c r="AU660" s="209" t="s">
        <v>89</v>
      </c>
      <c r="AV660" s="13" t="s">
        <v>89</v>
      </c>
      <c r="AW660" s="13" t="s">
        <v>42</v>
      </c>
      <c r="AX660" s="13" t="s">
        <v>82</v>
      </c>
      <c r="AY660" s="209" t="s">
        <v>152</v>
      </c>
    </row>
    <row r="661" spans="2:51" s="13" customFormat="1">
      <c r="B661" s="208"/>
      <c r="D661" s="196" t="s">
        <v>163</v>
      </c>
      <c r="E661" s="209" t="s">
        <v>5</v>
      </c>
      <c r="F661" s="210" t="s">
        <v>2832</v>
      </c>
      <c r="H661" s="211">
        <v>0.56499999999999995</v>
      </c>
      <c r="I661" s="212"/>
      <c r="L661" s="208"/>
      <c r="M661" s="213"/>
      <c r="N661" s="214"/>
      <c r="O661" s="214"/>
      <c r="P661" s="214"/>
      <c r="Q661" s="214"/>
      <c r="R661" s="214"/>
      <c r="S661" s="214"/>
      <c r="T661" s="215"/>
      <c r="AT661" s="209" t="s">
        <v>163</v>
      </c>
      <c r="AU661" s="209" t="s">
        <v>89</v>
      </c>
      <c r="AV661" s="13" t="s">
        <v>89</v>
      </c>
      <c r="AW661" s="13" t="s">
        <v>42</v>
      </c>
      <c r="AX661" s="13" t="s">
        <v>82</v>
      </c>
      <c r="AY661" s="209" t="s">
        <v>152</v>
      </c>
    </row>
    <row r="662" spans="2:51" s="13" customFormat="1">
      <c r="B662" s="208"/>
      <c r="D662" s="196" t="s">
        <v>163</v>
      </c>
      <c r="E662" s="209" t="s">
        <v>5</v>
      </c>
      <c r="F662" s="210" t="s">
        <v>2833</v>
      </c>
      <c r="H662" s="211">
        <v>0.20699999999999999</v>
      </c>
      <c r="I662" s="212"/>
      <c r="L662" s="208"/>
      <c r="M662" s="213"/>
      <c r="N662" s="214"/>
      <c r="O662" s="214"/>
      <c r="P662" s="214"/>
      <c r="Q662" s="214"/>
      <c r="R662" s="214"/>
      <c r="S662" s="214"/>
      <c r="T662" s="215"/>
      <c r="AT662" s="209" t="s">
        <v>163</v>
      </c>
      <c r="AU662" s="209" t="s">
        <v>89</v>
      </c>
      <c r="AV662" s="13" t="s">
        <v>89</v>
      </c>
      <c r="AW662" s="13" t="s">
        <v>42</v>
      </c>
      <c r="AX662" s="13" t="s">
        <v>82</v>
      </c>
      <c r="AY662" s="209" t="s">
        <v>152</v>
      </c>
    </row>
    <row r="663" spans="2:51" s="14" customFormat="1">
      <c r="B663" s="216"/>
      <c r="D663" s="196" t="s">
        <v>163</v>
      </c>
      <c r="E663" s="217" t="s">
        <v>5</v>
      </c>
      <c r="F663" s="218" t="s">
        <v>2838</v>
      </c>
      <c r="H663" s="219">
        <v>21.89</v>
      </c>
      <c r="I663" s="220"/>
      <c r="L663" s="216"/>
      <c r="M663" s="221"/>
      <c r="N663" s="222"/>
      <c r="O663" s="222"/>
      <c r="P663" s="222"/>
      <c r="Q663" s="222"/>
      <c r="R663" s="222"/>
      <c r="S663" s="222"/>
      <c r="T663" s="223"/>
      <c r="AT663" s="217" t="s">
        <v>163</v>
      </c>
      <c r="AU663" s="217" t="s">
        <v>89</v>
      </c>
      <c r="AV663" s="14" t="s">
        <v>169</v>
      </c>
      <c r="AW663" s="14" t="s">
        <v>42</v>
      </c>
      <c r="AX663" s="14" t="s">
        <v>82</v>
      </c>
      <c r="AY663" s="217" t="s">
        <v>152</v>
      </c>
    </row>
    <row r="664" spans="2:51" s="12" customFormat="1">
      <c r="B664" s="200"/>
      <c r="D664" s="196" t="s">
        <v>163</v>
      </c>
      <c r="E664" s="201" t="s">
        <v>5</v>
      </c>
      <c r="F664" s="202" t="s">
        <v>2839</v>
      </c>
      <c r="H664" s="203" t="s">
        <v>5</v>
      </c>
      <c r="I664" s="204"/>
      <c r="L664" s="200"/>
      <c r="M664" s="205"/>
      <c r="N664" s="206"/>
      <c r="O664" s="206"/>
      <c r="P664" s="206"/>
      <c r="Q664" s="206"/>
      <c r="R664" s="206"/>
      <c r="S664" s="206"/>
      <c r="T664" s="207"/>
      <c r="AT664" s="203" t="s">
        <v>163</v>
      </c>
      <c r="AU664" s="203" t="s">
        <v>89</v>
      </c>
      <c r="AV664" s="12" t="s">
        <v>45</v>
      </c>
      <c r="AW664" s="12" t="s">
        <v>42</v>
      </c>
      <c r="AX664" s="12" t="s">
        <v>82</v>
      </c>
      <c r="AY664" s="203" t="s">
        <v>152</v>
      </c>
    </row>
    <row r="665" spans="2:51" s="13" customFormat="1">
      <c r="B665" s="208"/>
      <c r="D665" s="196" t="s">
        <v>163</v>
      </c>
      <c r="E665" s="209" t="s">
        <v>5</v>
      </c>
      <c r="F665" s="210" t="s">
        <v>2840</v>
      </c>
      <c r="H665" s="211">
        <v>2.5310000000000001</v>
      </c>
      <c r="I665" s="212"/>
      <c r="L665" s="208"/>
      <c r="M665" s="213"/>
      <c r="N665" s="214"/>
      <c r="O665" s="214"/>
      <c r="P665" s="214"/>
      <c r="Q665" s="214"/>
      <c r="R665" s="214"/>
      <c r="S665" s="214"/>
      <c r="T665" s="215"/>
      <c r="AT665" s="209" t="s">
        <v>163</v>
      </c>
      <c r="AU665" s="209" t="s">
        <v>89</v>
      </c>
      <c r="AV665" s="13" t="s">
        <v>89</v>
      </c>
      <c r="AW665" s="13" t="s">
        <v>42</v>
      </c>
      <c r="AX665" s="13" t="s">
        <v>82</v>
      </c>
      <c r="AY665" s="209" t="s">
        <v>152</v>
      </c>
    </row>
    <row r="666" spans="2:51" s="13" customFormat="1">
      <c r="B666" s="208"/>
      <c r="D666" s="196" t="s">
        <v>163</v>
      </c>
      <c r="E666" s="209" t="s">
        <v>5</v>
      </c>
      <c r="F666" s="210" t="s">
        <v>2841</v>
      </c>
      <c r="H666" s="211">
        <v>5.4749999999999996</v>
      </c>
      <c r="I666" s="212"/>
      <c r="L666" s="208"/>
      <c r="M666" s="213"/>
      <c r="N666" s="214"/>
      <c r="O666" s="214"/>
      <c r="P666" s="214"/>
      <c r="Q666" s="214"/>
      <c r="R666" s="214"/>
      <c r="S666" s="214"/>
      <c r="T666" s="215"/>
      <c r="AT666" s="209" t="s">
        <v>163</v>
      </c>
      <c r="AU666" s="209" t="s">
        <v>89</v>
      </c>
      <c r="AV666" s="13" t="s">
        <v>89</v>
      </c>
      <c r="AW666" s="13" t="s">
        <v>42</v>
      </c>
      <c r="AX666" s="13" t="s">
        <v>82</v>
      </c>
      <c r="AY666" s="209" t="s">
        <v>152</v>
      </c>
    </row>
    <row r="667" spans="2:51" s="13" customFormat="1">
      <c r="B667" s="208"/>
      <c r="D667" s="196" t="s">
        <v>163</v>
      </c>
      <c r="E667" s="209" t="s">
        <v>5</v>
      </c>
      <c r="F667" s="210" t="s">
        <v>2842</v>
      </c>
      <c r="H667" s="211">
        <v>0.42299999999999999</v>
      </c>
      <c r="I667" s="212"/>
      <c r="L667" s="208"/>
      <c r="M667" s="213"/>
      <c r="N667" s="214"/>
      <c r="O667" s="214"/>
      <c r="P667" s="214"/>
      <c r="Q667" s="214"/>
      <c r="R667" s="214"/>
      <c r="S667" s="214"/>
      <c r="T667" s="215"/>
      <c r="AT667" s="209" t="s">
        <v>163</v>
      </c>
      <c r="AU667" s="209" t="s">
        <v>89</v>
      </c>
      <c r="AV667" s="13" t="s">
        <v>89</v>
      </c>
      <c r="AW667" s="13" t="s">
        <v>42</v>
      </c>
      <c r="AX667" s="13" t="s">
        <v>82</v>
      </c>
      <c r="AY667" s="209" t="s">
        <v>152</v>
      </c>
    </row>
    <row r="668" spans="2:51" s="13" customFormat="1">
      <c r="B668" s="208"/>
      <c r="D668" s="196" t="s">
        <v>163</v>
      </c>
      <c r="E668" s="209" t="s">
        <v>5</v>
      </c>
      <c r="F668" s="210" t="s">
        <v>2843</v>
      </c>
      <c r="H668" s="211">
        <v>0.48499999999999999</v>
      </c>
      <c r="I668" s="212"/>
      <c r="L668" s="208"/>
      <c r="M668" s="213"/>
      <c r="N668" s="214"/>
      <c r="O668" s="214"/>
      <c r="P668" s="214"/>
      <c r="Q668" s="214"/>
      <c r="R668" s="214"/>
      <c r="S668" s="214"/>
      <c r="T668" s="215"/>
      <c r="AT668" s="209" t="s">
        <v>163</v>
      </c>
      <c r="AU668" s="209" t="s">
        <v>89</v>
      </c>
      <c r="AV668" s="13" t="s">
        <v>89</v>
      </c>
      <c r="AW668" s="13" t="s">
        <v>42</v>
      </c>
      <c r="AX668" s="13" t="s">
        <v>82</v>
      </c>
      <c r="AY668" s="209" t="s">
        <v>152</v>
      </c>
    </row>
    <row r="669" spans="2:51" s="14" customFormat="1">
      <c r="B669" s="216"/>
      <c r="D669" s="196" t="s">
        <v>163</v>
      </c>
      <c r="E669" s="217" t="s">
        <v>5</v>
      </c>
      <c r="F669" s="218" t="s">
        <v>2780</v>
      </c>
      <c r="H669" s="219">
        <v>8.9139999999999997</v>
      </c>
      <c r="I669" s="220"/>
      <c r="L669" s="216"/>
      <c r="M669" s="221"/>
      <c r="N669" s="222"/>
      <c r="O669" s="222"/>
      <c r="P669" s="222"/>
      <c r="Q669" s="222"/>
      <c r="R669" s="222"/>
      <c r="S669" s="222"/>
      <c r="T669" s="223"/>
      <c r="AT669" s="217" t="s">
        <v>163</v>
      </c>
      <c r="AU669" s="217" t="s">
        <v>89</v>
      </c>
      <c r="AV669" s="14" t="s">
        <v>169</v>
      </c>
      <c r="AW669" s="14" t="s">
        <v>42</v>
      </c>
      <c r="AX669" s="14" t="s">
        <v>82</v>
      </c>
      <c r="AY669" s="217" t="s">
        <v>152</v>
      </c>
    </row>
    <row r="670" spans="2:51" s="12" customFormat="1">
      <c r="B670" s="200"/>
      <c r="D670" s="196" t="s">
        <v>163</v>
      </c>
      <c r="E670" s="201" t="s">
        <v>5</v>
      </c>
      <c r="F670" s="202" t="s">
        <v>2877</v>
      </c>
      <c r="H670" s="203" t="s">
        <v>5</v>
      </c>
      <c r="I670" s="204"/>
      <c r="L670" s="200"/>
      <c r="M670" s="205"/>
      <c r="N670" s="206"/>
      <c r="O670" s="206"/>
      <c r="P670" s="206"/>
      <c r="Q670" s="206"/>
      <c r="R670" s="206"/>
      <c r="S670" s="206"/>
      <c r="T670" s="207"/>
      <c r="AT670" s="203" t="s">
        <v>163</v>
      </c>
      <c r="AU670" s="203" t="s">
        <v>89</v>
      </c>
      <c r="AV670" s="12" t="s">
        <v>45</v>
      </c>
      <c r="AW670" s="12" t="s">
        <v>42</v>
      </c>
      <c r="AX670" s="12" t="s">
        <v>82</v>
      </c>
      <c r="AY670" s="203" t="s">
        <v>152</v>
      </c>
    </row>
    <row r="671" spans="2:51" s="13" customFormat="1">
      <c r="B671" s="208"/>
      <c r="D671" s="196" t="s">
        <v>163</v>
      </c>
      <c r="E671" s="209" t="s">
        <v>5</v>
      </c>
      <c r="F671" s="210" t="s">
        <v>2878</v>
      </c>
      <c r="H671" s="211">
        <v>0.23100000000000001</v>
      </c>
      <c r="I671" s="212"/>
      <c r="L671" s="208"/>
      <c r="M671" s="213"/>
      <c r="N671" s="214"/>
      <c r="O671" s="214"/>
      <c r="P671" s="214"/>
      <c r="Q671" s="214"/>
      <c r="R671" s="214"/>
      <c r="S671" s="214"/>
      <c r="T671" s="215"/>
      <c r="AT671" s="209" t="s">
        <v>163</v>
      </c>
      <c r="AU671" s="209" t="s">
        <v>89</v>
      </c>
      <c r="AV671" s="13" t="s">
        <v>89</v>
      </c>
      <c r="AW671" s="13" t="s">
        <v>42</v>
      </c>
      <c r="AX671" s="13" t="s">
        <v>82</v>
      </c>
      <c r="AY671" s="209" t="s">
        <v>152</v>
      </c>
    </row>
    <row r="672" spans="2:51" s="13" customFormat="1">
      <c r="B672" s="208"/>
      <c r="D672" s="196" t="s">
        <v>163</v>
      </c>
      <c r="E672" s="209" t="s">
        <v>5</v>
      </c>
      <c r="F672" s="210" t="s">
        <v>2879</v>
      </c>
      <c r="H672" s="211">
        <v>0.47899999999999998</v>
      </c>
      <c r="I672" s="212"/>
      <c r="L672" s="208"/>
      <c r="M672" s="213"/>
      <c r="N672" s="214"/>
      <c r="O672" s="214"/>
      <c r="P672" s="214"/>
      <c r="Q672" s="214"/>
      <c r="R672" s="214"/>
      <c r="S672" s="214"/>
      <c r="T672" s="215"/>
      <c r="AT672" s="209" t="s">
        <v>163</v>
      </c>
      <c r="AU672" s="209" t="s">
        <v>89</v>
      </c>
      <c r="AV672" s="13" t="s">
        <v>89</v>
      </c>
      <c r="AW672" s="13" t="s">
        <v>42</v>
      </c>
      <c r="AX672" s="13" t="s">
        <v>82</v>
      </c>
      <c r="AY672" s="209" t="s">
        <v>152</v>
      </c>
    </row>
    <row r="673" spans="2:51" s="13" customFormat="1">
      <c r="B673" s="208"/>
      <c r="D673" s="196" t="s">
        <v>163</v>
      </c>
      <c r="E673" s="209" t="s">
        <v>5</v>
      </c>
      <c r="F673" s="210" t="s">
        <v>2880</v>
      </c>
      <c r="H673" s="211">
        <v>9.7000000000000003E-2</v>
      </c>
      <c r="I673" s="212"/>
      <c r="L673" s="208"/>
      <c r="M673" s="213"/>
      <c r="N673" s="214"/>
      <c r="O673" s="214"/>
      <c r="P673" s="214"/>
      <c r="Q673" s="214"/>
      <c r="R673" s="214"/>
      <c r="S673" s="214"/>
      <c r="T673" s="215"/>
      <c r="AT673" s="209" t="s">
        <v>163</v>
      </c>
      <c r="AU673" s="209" t="s">
        <v>89</v>
      </c>
      <c r="AV673" s="13" t="s">
        <v>89</v>
      </c>
      <c r="AW673" s="13" t="s">
        <v>42</v>
      </c>
      <c r="AX673" s="13" t="s">
        <v>82</v>
      </c>
      <c r="AY673" s="209" t="s">
        <v>152</v>
      </c>
    </row>
    <row r="674" spans="2:51" s="13" customFormat="1">
      <c r="B674" s="208"/>
      <c r="D674" s="196" t="s">
        <v>163</v>
      </c>
      <c r="E674" s="209" t="s">
        <v>5</v>
      </c>
      <c r="F674" s="210" t="s">
        <v>2881</v>
      </c>
      <c r="H674" s="211">
        <v>0.434</v>
      </c>
      <c r="I674" s="212"/>
      <c r="L674" s="208"/>
      <c r="M674" s="213"/>
      <c r="N674" s="214"/>
      <c r="O674" s="214"/>
      <c r="P674" s="214"/>
      <c r="Q674" s="214"/>
      <c r="R674" s="214"/>
      <c r="S674" s="214"/>
      <c r="T674" s="215"/>
      <c r="AT674" s="209" t="s">
        <v>163</v>
      </c>
      <c r="AU674" s="209" t="s">
        <v>89</v>
      </c>
      <c r="AV674" s="13" t="s">
        <v>89</v>
      </c>
      <c r="AW674" s="13" t="s">
        <v>42</v>
      </c>
      <c r="AX674" s="13" t="s">
        <v>82</v>
      </c>
      <c r="AY674" s="209" t="s">
        <v>152</v>
      </c>
    </row>
    <row r="675" spans="2:51" s="13" customFormat="1">
      <c r="B675" s="208"/>
      <c r="D675" s="196" t="s">
        <v>163</v>
      </c>
      <c r="E675" s="209" t="s">
        <v>5</v>
      </c>
      <c r="F675" s="210" t="s">
        <v>2882</v>
      </c>
      <c r="H675" s="211">
        <v>6.7000000000000004E-2</v>
      </c>
      <c r="I675" s="212"/>
      <c r="L675" s="208"/>
      <c r="M675" s="213"/>
      <c r="N675" s="214"/>
      <c r="O675" s="214"/>
      <c r="P675" s="214"/>
      <c r="Q675" s="214"/>
      <c r="R675" s="214"/>
      <c r="S675" s="214"/>
      <c r="T675" s="215"/>
      <c r="AT675" s="209" t="s">
        <v>163</v>
      </c>
      <c r="AU675" s="209" t="s">
        <v>89</v>
      </c>
      <c r="AV675" s="13" t="s">
        <v>89</v>
      </c>
      <c r="AW675" s="13" t="s">
        <v>42</v>
      </c>
      <c r="AX675" s="13" t="s">
        <v>82</v>
      </c>
      <c r="AY675" s="209" t="s">
        <v>152</v>
      </c>
    </row>
    <row r="676" spans="2:51" s="13" customFormat="1">
      <c r="B676" s="208"/>
      <c r="D676" s="196" t="s">
        <v>163</v>
      </c>
      <c r="E676" s="209" t="s">
        <v>5</v>
      </c>
      <c r="F676" s="210" t="s">
        <v>2883</v>
      </c>
      <c r="H676" s="211">
        <v>0.51400000000000001</v>
      </c>
      <c r="I676" s="212"/>
      <c r="L676" s="208"/>
      <c r="M676" s="213"/>
      <c r="N676" s="214"/>
      <c r="O676" s="214"/>
      <c r="P676" s="214"/>
      <c r="Q676" s="214"/>
      <c r="R676" s="214"/>
      <c r="S676" s="214"/>
      <c r="T676" s="215"/>
      <c r="AT676" s="209" t="s">
        <v>163</v>
      </c>
      <c r="AU676" s="209" t="s">
        <v>89</v>
      </c>
      <c r="AV676" s="13" t="s">
        <v>89</v>
      </c>
      <c r="AW676" s="13" t="s">
        <v>42</v>
      </c>
      <c r="AX676" s="13" t="s">
        <v>82</v>
      </c>
      <c r="AY676" s="209" t="s">
        <v>152</v>
      </c>
    </row>
    <row r="677" spans="2:51" s="13" customFormat="1">
      <c r="B677" s="208"/>
      <c r="D677" s="196" t="s">
        <v>163</v>
      </c>
      <c r="E677" s="209" t="s">
        <v>5</v>
      </c>
      <c r="F677" s="210" t="s">
        <v>2884</v>
      </c>
      <c r="H677" s="211">
        <v>0.13300000000000001</v>
      </c>
      <c r="I677" s="212"/>
      <c r="L677" s="208"/>
      <c r="M677" s="213"/>
      <c r="N677" s="214"/>
      <c r="O677" s="214"/>
      <c r="P677" s="214"/>
      <c r="Q677" s="214"/>
      <c r="R677" s="214"/>
      <c r="S677" s="214"/>
      <c r="T677" s="215"/>
      <c r="AT677" s="209" t="s">
        <v>163</v>
      </c>
      <c r="AU677" s="209" t="s">
        <v>89</v>
      </c>
      <c r="AV677" s="13" t="s">
        <v>89</v>
      </c>
      <c r="AW677" s="13" t="s">
        <v>42</v>
      </c>
      <c r="AX677" s="13" t="s">
        <v>82</v>
      </c>
      <c r="AY677" s="209" t="s">
        <v>152</v>
      </c>
    </row>
    <row r="678" spans="2:51" s="13" customFormat="1">
      <c r="B678" s="208"/>
      <c r="D678" s="196" t="s">
        <v>163</v>
      </c>
      <c r="E678" s="209" t="s">
        <v>5</v>
      </c>
      <c r="F678" s="210" t="s">
        <v>2885</v>
      </c>
      <c r="H678" s="211">
        <v>0.40300000000000002</v>
      </c>
      <c r="I678" s="212"/>
      <c r="L678" s="208"/>
      <c r="M678" s="213"/>
      <c r="N678" s="214"/>
      <c r="O678" s="214"/>
      <c r="P678" s="214"/>
      <c r="Q678" s="214"/>
      <c r="R678" s="214"/>
      <c r="S678" s="214"/>
      <c r="T678" s="215"/>
      <c r="AT678" s="209" t="s">
        <v>163</v>
      </c>
      <c r="AU678" s="209" t="s">
        <v>89</v>
      </c>
      <c r="AV678" s="13" t="s">
        <v>89</v>
      </c>
      <c r="AW678" s="13" t="s">
        <v>42</v>
      </c>
      <c r="AX678" s="13" t="s">
        <v>82</v>
      </c>
      <c r="AY678" s="209" t="s">
        <v>152</v>
      </c>
    </row>
    <row r="679" spans="2:51" s="13" customFormat="1">
      <c r="B679" s="208"/>
      <c r="D679" s="196" t="s">
        <v>163</v>
      </c>
      <c r="E679" s="209" t="s">
        <v>5</v>
      </c>
      <c r="F679" s="210" t="s">
        <v>2886</v>
      </c>
      <c r="H679" s="211">
        <v>0.219</v>
      </c>
      <c r="I679" s="212"/>
      <c r="L679" s="208"/>
      <c r="M679" s="213"/>
      <c r="N679" s="214"/>
      <c r="O679" s="214"/>
      <c r="P679" s="214"/>
      <c r="Q679" s="214"/>
      <c r="R679" s="214"/>
      <c r="S679" s="214"/>
      <c r="T679" s="215"/>
      <c r="AT679" s="209" t="s">
        <v>163</v>
      </c>
      <c r="AU679" s="209" t="s">
        <v>89</v>
      </c>
      <c r="AV679" s="13" t="s">
        <v>89</v>
      </c>
      <c r="AW679" s="13" t="s">
        <v>42</v>
      </c>
      <c r="AX679" s="13" t="s">
        <v>82</v>
      </c>
      <c r="AY679" s="209" t="s">
        <v>152</v>
      </c>
    </row>
    <row r="680" spans="2:51" s="13" customFormat="1">
      <c r="B680" s="208"/>
      <c r="D680" s="196" t="s">
        <v>163</v>
      </c>
      <c r="E680" s="209" t="s">
        <v>5</v>
      </c>
      <c r="F680" s="210" t="s">
        <v>2887</v>
      </c>
      <c r="H680" s="211">
        <v>0.16800000000000001</v>
      </c>
      <c r="I680" s="212"/>
      <c r="L680" s="208"/>
      <c r="M680" s="213"/>
      <c r="N680" s="214"/>
      <c r="O680" s="214"/>
      <c r="P680" s="214"/>
      <c r="Q680" s="214"/>
      <c r="R680" s="214"/>
      <c r="S680" s="214"/>
      <c r="T680" s="215"/>
      <c r="AT680" s="209" t="s">
        <v>163</v>
      </c>
      <c r="AU680" s="209" t="s">
        <v>89</v>
      </c>
      <c r="AV680" s="13" t="s">
        <v>89</v>
      </c>
      <c r="AW680" s="13" t="s">
        <v>42</v>
      </c>
      <c r="AX680" s="13" t="s">
        <v>82</v>
      </c>
      <c r="AY680" s="209" t="s">
        <v>152</v>
      </c>
    </row>
    <row r="681" spans="2:51" s="13" customFormat="1">
      <c r="B681" s="208"/>
      <c r="D681" s="196" t="s">
        <v>163</v>
      </c>
      <c r="E681" s="209" t="s">
        <v>5</v>
      </c>
      <c r="F681" s="210" t="s">
        <v>2888</v>
      </c>
      <c r="H681" s="211">
        <v>0.14699999999999999</v>
      </c>
      <c r="I681" s="212"/>
      <c r="L681" s="208"/>
      <c r="M681" s="213"/>
      <c r="N681" s="214"/>
      <c r="O681" s="214"/>
      <c r="P681" s="214"/>
      <c r="Q681" s="214"/>
      <c r="R681" s="214"/>
      <c r="S681" s="214"/>
      <c r="T681" s="215"/>
      <c r="AT681" s="209" t="s">
        <v>163</v>
      </c>
      <c r="AU681" s="209" t="s">
        <v>89</v>
      </c>
      <c r="AV681" s="13" t="s">
        <v>89</v>
      </c>
      <c r="AW681" s="13" t="s">
        <v>42</v>
      </c>
      <c r="AX681" s="13" t="s">
        <v>82</v>
      </c>
      <c r="AY681" s="209" t="s">
        <v>152</v>
      </c>
    </row>
    <row r="682" spans="2:51" s="13" customFormat="1">
      <c r="B682" s="208"/>
      <c r="D682" s="196" t="s">
        <v>163</v>
      </c>
      <c r="E682" s="209" t="s">
        <v>5</v>
      </c>
      <c r="F682" s="210" t="s">
        <v>2889</v>
      </c>
      <c r="H682" s="211">
        <v>4.7E-2</v>
      </c>
      <c r="I682" s="212"/>
      <c r="L682" s="208"/>
      <c r="M682" s="213"/>
      <c r="N682" s="214"/>
      <c r="O682" s="214"/>
      <c r="P682" s="214"/>
      <c r="Q682" s="214"/>
      <c r="R682" s="214"/>
      <c r="S682" s="214"/>
      <c r="T682" s="215"/>
      <c r="AT682" s="209" t="s">
        <v>163</v>
      </c>
      <c r="AU682" s="209" t="s">
        <v>89</v>
      </c>
      <c r="AV682" s="13" t="s">
        <v>89</v>
      </c>
      <c r="AW682" s="13" t="s">
        <v>42</v>
      </c>
      <c r="AX682" s="13" t="s">
        <v>82</v>
      </c>
      <c r="AY682" s="209" t="s">
        <v>152</v>
      </c>
    </row>
    <row r="683" spans="2:51" s="13" customFormat="1">
      <c r="B683" s="208"/>
      <c r="D683" s="196" t="s">
        <v>163</v>
      </c>
      <c r="E683" s="209" t="s">
        <v>5</v>
      </c>
      <c r="F683" s="210" t="s">
        <v>2890</v>
      </c>
      <c r="H683" s="211">
        <v>0.14799999999999999</v>
      </c>
      <c r="I683" s="212"/>
      <c r="L683" s="208"/>
      <c r="M683" s="213"/>
      <c r="N683" s="214"/>
      <c r="O683" s="214"/>
      <c r="P683" s="214"/>
      <c r="Q683" s="214"/>
      <c r="R683" s="214"/>
      <c r="S683" s="214"/>
      <c r="T683" s="215"/>
      <c r="AT683" s="209" t="s">
        <v>163</v>
      </c>
      <c r="AU683" s="209" t="s">
        <v>89</v>
      </c>
      <c r="AV683" s="13" t="s">
        <v>89</v>
      </c>
      <c r="AW683" s="13" t="s">
        <v>42</v>
      </c>
      <c r="AX683" s="13" t="s">
        <v>82</v>
      </c>
      <c r="AY683" s="209" t="s">
        <v>152</v>
      </c>
    </row>
    <row r="684" spans="2:51" s="13" customFormat="1">
      <c r="B684" s="208"/>
      <c r="D684" s="196" t="s">
        <v>163</v>
      </c>
      <c r="E684" s="209" t="s">
        <v>5</v>
      </c>
      <c r="F684" s="210" t="s">
        <v>2891</v>
      </c>
      <c r="H684" s="211">
        <v>0.124</v>
      </c>
      <c r="I684" s="212"/>
      <c r="L684" s="208"/>
      <c r="M684" s="213"/>
      <c r="N684" s="214"/>
      <c r="O684" s="214"/>
      <c r="P684" s="214"/>
      <c r="Q684" s="214"/>
      <c r="R684" s="214"/>
      <c r="S684" s="214"/>
      <c r="T684" s="215"/>
      <c r="AT684" s="209" t="s">
        <v>163</v>
      </c>
      <c r="AU684" s="209" t="s">
        <v>89</v>
      </c>
      <c r="AV684" s="13" t="s">
        <v>89</v>
      </c>
      <c r="AW684" s="13" t="s">
        <v>42</v>
      </c>
      <c r="AX684" s="13" t="s">
        <v>82</v>
      </c>
      <c r="AY684" s="209" t="s">
        <v>152</v>
      </c>
    </row>
    <row r="685" spans="2:51" s="13" customFormat="1">
      <c r="B685" s="208"/>
      <c r="D685" s="196" t="s">
        <v>163</v>
      </c>
      <c r="E685" s="209" t="s">
        <v>5</v>
      </c>
      <c r="F685" s="210" t="s">
        <v>2892</v>
      </c>
      <c r="H685" s="211">
        <v>0.25900000000000001</v>
      </c>
      <c r="I685" s="212"/>
      <c r="L685" s="208"/>
      <c r="M685" s="213"/>
      <c r="N685" s="214"/>
      <c r="O685" s="214"/>
      <c r="P685" s="214"/>
      <c r="Q685" s="214"/>
      <c r="R685" s="214"/>
      <c r="S685" s="214"/>
      <c r="T685" s="215"/>
      <c r="AT685" s="209" t="s">
        <v>163</v>
      </c>
      <c r="AU685" s="209" t="s">
        <v>89</v>
      </c>
      <c r="AV685" s="13" t="s">
        <v>89</v>
      </c>
      <c r="AW685" s="13" t="s">
        <v>42</v>
      </c>
      <c r="AX685" s="13" t="s">
        <v>82</v>
      </c>
      <c r="AY685" s="209" t="s">
        <v>152</v>
      </c>
    </row>
    <row r="686" spans="2:51" s="13" customFormat="1">
      <c r="B686" s="208"/>
      <c r="D686" s="196" t="s">
        <v>163</v>
      </c>
      <c r="E686" s="209" t="s">
        <v>5</v>
      </c>
      <c r="F686" s="210" t="s">
        <v>2893</v>
      </c>
      <c r="H686" s="211">
        <v>3.4000000000000002E-2</v>
      </c>
      <c r="I686" s="212"/>
      <c r="L686" s="208"/>
      <c r="M686" s="213"/>
      <c r="N686" s="214"/>
      <c r="O686" s="214"/>
      <c r="P686" s="214"/>
      <c r="Q686" s="214"/>
      <c r="R686" s="214"/>
      <c r="S686" s="214"/>
      <c r="T686" s="215"/>
      <c r="AT686" s="209" t="s">
        <v>163</v>
      </c>
      <c r="AU686" s="209" t="s">
        <v>89</v>
      </c>
      <c r="AV686" s="13" t="s">
        <v>89</v>
      </c>
      <c r="AW686" s="13" t="s">
        <v>42</v>
      </c>
      <c r="AX686" s="13" t="s">
        <v>82</v>
      </c>
      <c r="AY686" s="209" t="s">
        <v>152</v>
      </c>
    </row>
    <row r="687" spans="2:51" s="13" customFormat="1">
      <c r="B687" s="208"/>
      <c r="D687" s="196" t="s">
        <v>163</v>
      </c>
      <c r="E687" s="209" t="s">
        <v>5</v>
      </c>
      <c r="F687" s="210" t="s">
        <v>2894</v>
      </c>
      <c r="H687" s="211">
        <v>0.191</v>
      </c>
      <c r="I687" s="212"/>
      <c r="L687" s="208"/>
      <c r="M687" s="213"/>
      <c r="N687" s="214"/>
      <c r="O687" s="214"/>
      <c r="P687" s="214"/>
      <c r="Q687" s="214"/>
      <c r="R687" s="214"/>
      <c r="S687" s="214"/>
      <c r="T687" s="215"/>
      <c r="AT687" s="209" t="s">
        <v>163</v>
      </c>
      <c r="AU687" s="209" t="s">
        <v>89</v>
      </c>
      <c r="AV687" s="13" t="s">
        <v>89</v>
      </c>
      <c r="AW687" s="13" t="s">
        <v>42</v>
      </c>
      <c r="AX687" s="13" t="s">
        <v>82</v>
      </c>
      <c r="AY687" s="209" t="s">
        <v>152</v>
      </c>
    </row>
    <row r="688" spans="2:51" s="13" customFormat="1">
      <c r="B688" s="208"/>
      <c r="D688" s="196" t="s">
        <v>163</v>
      </c>
      <c r="E688" s="209" t="s">
        <v>5</v>
      </c>
      <c r="F688" s="210" t="s">
        <v>2895</v>
      </c>
      <c r="H688" s="211">
        <v>0.13600000000000001</v>
      </c>
      <c r="I688" s="212"/>
      <c r="L688" s="208"/>
      <c r="M688" s="213"/>
      <c r="N688" s="214"/>
      <c r="O688" s="214"/>
      <c r="P688" s="214"/>
      <c r="Q688" s="214"/>
      <c r="R688" s="214"/>
      <c r="S688" s="214"/>
      <c r="T688" s="215"/>
      <c r="AT688" s="209" t="s">
        <v>163</v>
      </c>
      <c r="AU688" s="209" t="s">
        <v>89</v>
      </c>
      <c r="AV688" s="13" t="s">
        <v>89</v>
      </c>
      <c r="AW688" s="13" t="s">
        <v>42</v>
      </c>
      <c r="AX688" s="13" t="s">
        <v>82</v>
      </c>
      <c r="AY688" s="209" t="s">
        <v>152</v>
      </c>
    </row>
    <row r="689" spans="2:51" s="13" customFormat="1">
      <c r="B689" s="208"/>
      <c r="D689" s="196" t="s">
        <v>163</v>
      </c>
      <c r="E689" s="209" t="s">
        <v>5</v>
      </c>
      <c r="F689" s="210" t="s">
        <v>2896</v>
      </c>
      <c r="H689" s="211">
        <v>2.06</v>
      </c>
      <c r="I689" s="212"/>
      <c r="L689" s="208"/>
      <c r="M689" s="213"/>
      <c r="N689" s="214"/>
      <c r="O689" s="214"/>
      <c r="P689" s="214"/>
      <c r="Q689" s="214"/>
      <c r="R689" s="214"/>
      <c r="S689" s="214"/>
      <c r="T689" s="215"/>
      <c r="AT689" s="209" t="s">
        <v>163</v>
      </c>
      <c r="AU689" s="209" t="s">
        <v>89</v>
      </c>
      <c r="AV689" s="13" t="s">
        <v>89</v>
      </c>
      <c r="AW689" s="13" t="s">
        <v>42</v>
      </c>
      <c r="AX689" s="13" t="s">
        <v>82</v>
      </c>
      <c r="AY689" s="209" t="s">
        <v>152</v>
      </c>
    </row>
    <row r="690" spans="2:51" s="13" customFormat="1">
      <c r="B690" s="208"/>
      <c r="D690" s="196" t="s">
        <v>163</v>
      </c>
      <c r="E690" s="209" t="s">
        <v>5</v>
      </c>
      <c r="F690" s="210" t="s">
        <v>2897</v>
      </c>
      <c r="H690" s="211">
        <v>0.26</v>
      </c>
      <c r="I690" s="212"/>
      <c r="L690" s="208"/>
      <c r="M690" s="213"/>
      <c r="N690" s="214"/>
      <c r="O690" s="214"/>
      <c r="P690" s="214"/>
      <c r="Q690" s="214"/>
      <c r="R690" s="214"/>
      <c r="S690" s="214"/>
      <c r="T690" s="215"/>
      <c r="AT690" s="209" t="s">
        <v>163</v>
      </c>
      <c r="AU690" s="209" t="s">
        <v>89</v>
      </c>
      <c r="AV690" s="13" t="s">
        <v>89</v>
      </c>
      <c r="AW690" s="13" t="s">
        <v>42</v>
      </c>
      <c r="AX690" s="13" t="s">
        <v>82</v>
      </c>
      <c r="AY690" s="209" t="s">
        <v>152</v>
      </c>
    </row>
    <row r="691" spans="2:51" s="14" customFormat="1">
      <c r="B691" s="216"/>
      <c r="D691" s="196" t="s">
        <v>163</v>
      </c>
      <c r="E691" s="217" t="s">
        <v>5</v>
      </c>
      <c r="F691" s="218" t="s">
        <v>2898</v>
      </c>
      <c r="H691" s="219">
        <v>6.1509999999999998</v>
      </c>
      <c r="I691" s="220"/>
      <c r="L691" s="216"/>
      <c r="M691" s="221"/>
      <c r="N691" s="222"/>
      <c r="O691" s="222"/>
      <c r="P691" s="222"/>
      <c r="Q691" s="222"/>
      <c r="R691" s="222"/>
      <c r="S691" s="222"/>
      <c r="T691" s="223"/>
      <c r="AT691" s="217" t="s">
        <v>163</v>
      </c>
      <c r="AU691" s="217" t="s">
        <v>89</v>
      </c>
      <c r="AV691" s="14" t="s">
        <v>169</v>
      </c>
      <c r="AW691" s="14" t="s">
        <v>42</v>
      </c>
      <c r="AX691" s="14" t="s">
        <v>82</v>
      </c>
      <c r="AY691" s="217" t="s">
        <v>152</v>
      </c>
    </row>
    <row r="692" spans="2:51" s="12" customFormat="1">
      <c r="B692" s="200"/>
      <c r="D692" s="196" t="s">
        <v>163</v>
      </c>
      <c r="E692" s="201" t="s">
        <v>5</v>
      </c>
      <c r="F692" s="202" t="s">
        <v>2859</v>
      </c>
      <c r="H692" s="203" t="s">
        <v>5</v>
      </c>
      <c r="I692" s="204"/>
      <c r="L692" s="200"/>
      <c r="M692" s="205"/>
      <c r="N692" s="206"/>
      <c r="O692" s="206"/>
      <c r="P692" s="206"/>
      <c r="Q692" s="206"/>
      <c r="R692" s="206"/>
      <c r="S692" s="206"/>
      <c r="T692" s="207"/>
      <c r="AT692" s="203" t="s">
        <v>163</v>
      </c>
      <c r="AU692" s="203" t="s">
        <v>89</v>
      </c>
      <c r="AV692" s="12" t="s">
        <v>45</v>
      </c>
      <c r="AW692" s="12" t="s">
        <v>42</v>
      </c>
      <c r="AX692" s="12" t="s">
        <v>82</v>
      </c>
      <c r="AY692" s="203" t="s">
        <v>152</v>
      </c>
    </row>
    <row r="693" spans="2:51" s="12" customFormat="1">
      <c r="B693" s="200"/>
      <c r="D693" s="196" t="s">
        <v>163</v>
      </c>
      <c r="E693" s="201" t="s">
        <v>5</v>
      </c>
      <c r="F693" s="202" t="s">
        <v>2860</v>
      </c>
      <c r="H693" s="203" t="s">
        <v>5</v>
      </c>
      <c r="I693" s="204"/>
      <c r="L693" s="200"/>
      <c r="M693" s="205"/>
      <c r="N693" s="206"/>
      <c r="O693" s="206"/>
      <c r="P693" s="206"/>
      <c r="Q693" s="206"/>
      <c r="R693" s="206"/>
      <c r="S693" s="206"/>
      <c r="T693" s="207"/>
      <c r="AT693" s="203" t="s">
        <v>163</v>
      </c>
      <c r="AU693" s="203" t="s">
        <v>89</v>
      </c>
      <c r="AV693" s="12" t="s">
        <v>45</v>
      </c>
      <c r="AW693" s="12" t="s">
        <v>42</v>
      </c>
      <c r="AX693" s="12" t="s">
        <v>82</v>
      </c>
      <c r="AY693" s="203" t="s">
        <v>152</v>
      </c>
    </row>
    <row r="694" spans="2:51" s="13" customFormat="1">
      <c r="B694" s="208"/>
      <c r="D694" s="196" t="s">
        <v>163</v>
      </c>
      <c r="E694" s="209" t="s">
        <v>5</v>
      </c>
      <c r="F694" s="210" t="s">
        <v>2861</v>
      </c>
      <c r="H694" s="211">
        <v>0.127</v>
      </c>
      <c r="I694" s="212"/>
      <c r="L694" s="208"/>
      <c r="M694" s="213"/>
      <c r="N694" s="214"/>
      <c r="O694" s="214"/>
      <c r="P694" s="214"/>
      <c r="Q694" s="214"/>
      <c r="R694" s="214"/>
      <c r="S694" s="214"/>
      <c r="T694" s="215"/>
      <c r="AT694" s="209" t="s">
        <v>163</v>
      </c>
      <c r="AU694" s="209" t="s">
        <v>89</v>
      </c>
      <c r="AV694" s="13" t="s">
        <v>89</v>
      </c>
      <c r="AW694" s="13" t="s">
        <v>42</v>
      </c>
      <c r="AX694" s="13" t="s">
        <v>82</v>
      </c>
      <c r="AY694" s="209" t="s">
        <v>152</v>
      </c>
    </row>
    <row r="695" spans="2:51" s="13" customFormat="1">
      <c r="B695" s="208"/>
      <c r="D695" s="196" t="s">
        <v>163</v>
      </c>
      <c r="E695" s="209" t="s">
        <v>5</v>
      </c>
      <c r="F695" s="210" t="s">
        <v>2862</v>
      </c>
      <c r="H695" s="211">
        <v>1.4999999999999999E-2</v>
      </c>
      <c r="I695" s="212"/>
      <c r="L695" s="208"/>
      <c r="M695" s="213"/>
      <c r="N695" s="214"/>
      <c r="O695" s="214"/>
      <c r="P695" s="214"/>
      <c r="Q695" s="214"/>
      <c r="R695" s="214"/>
      <c r="S695" s="214"/>
      <c r="T695" s="215"/>
      <c r="AT695" s="209" t="s">
        <v>163</v>
      </c>
      <c r="AU695" s="209" t="s">
        <v>89</v>
      </c>
      <c r="AV695" s="13" t="s">
        <v>89</v>
      </c>
      <c r="AW695" s="13" t="s">
        <v>42</v>
      </c>
      <c r="AX695" s="13" t="s">
        <v>82</v>
      </c>
      <c r="AY695" s="209" t="s">
        <v>152</v>
      </c>
    </row>
    <row r="696" spans="2:51" s="13" customFormat="1">
      <c r="B696" s="208"/>
      <c r="D696" s="196" t="s">
        <v>163</v>
      </c>
      <c r="E696" s="209" t="s">
        <v>5</v>
      </c>
      <c r="F696" s="210" t="s">
        <v>2863</v>
      </c>
      <c r="H696" s="211">
        <v>0.36199999999999999</v>
      </c>
      <c r="I696" s="212"/>
      <c r="L696" s="208"/>
      <c r="M696" s="213"/>
      <c r="N696" s="214"/>
      <c r="O696" s="214"/>
      <c r="P696" s="214"/>
      <c r="Q696" s="214"/>
      <c r="R696" s="214"/>
      <c r="S696" s="214"/>
      <c r="T696" s="215"/>
      <c r="AT696" s="209" t="s">
        <v>163</v>
      </c>
      <c r="AU696" s="209" t="s">
        <v>89</v>
      </c>
      <c r="AV696" s="13" t="s">
        <v>89</v>
      </c>
      <c r="AW696" s="13" t="s">
        <v>42</v>
      </c>
      <c r="AX696" s="13" t="s">
        <v>82</v>
      </c>
      <c r="AY696" s="209" t="s">
        <v>152</v>
      </c>
    </row>
    <row r="697" spans="2:51" s="13" customFormat="1">
      <c r="B697" s="208"/>
      <c r="D697" s="196" t="s">
        <v>163</v>
      </c>
      <c r="E697" s="209" t="s">
        <v>5</v>
      </c>
      <c r="F697" s="210" t="s">
        <v>2864</v>
      </c>
      <c r="H697" s="211">
        <v>1.607</v>
      </c>
      <c r="I697" s="212"/>
      <c r="L697" s="208"/>
      <c r="M697" s="213"/>
      <c r="N697" s="214"/>
      <c r="O697" s="214"/>
      <c r="P697" s="214"/>
      <c r="Q697" s="214"/>
      <c r="R697" s="214"/>
      <c r="S697" s="214"/>
      <c r="T697" s="215"/>
      <c r="AT697" s="209" t="s">
        <v>163</v>
      </c>
      <c r="AU697" s="209" t="s">
        <v>89</v>
      </c>
      <c r="AV697" s="13" t="s">
        <v>89</v>
      </c>
      <c r="AW697" s="13" t="s">
        <v>42</v>
      </c>
      <c r="AX697" s="13" t="s">
        <v>82</v>
      </c>
      <c r="AY697" s="209" t="s">
        <v>152</v>
      </c>
    </row>
    <row r="698" spans="2:51" s="13" customFormat="1">
      <c r="B698" s="208"/>
      <c r="D698" s="196" t="s">
        <v>163</v>
      </c>
      <c r="E698" s="209" t="s">
        <v>5</v>
      </c>
      <c r="F698" s="210" t="s">
        <v>2865</v>
      </c>
      <c r="H698" s="211">
        <v>0.191</v>
      </c>
      <c r="I698" s="212"/>
      <c r="L698" s="208"/>
      <c r="M698" s="213"/>
      <c r="N698" s="214"/>
      <c r="O698" s="214"/>
      <c r="P698" s="214"/>
      <c r="Q698" s="214"/>
      <c r="R698" s="214"/>
      <c r="S698" s="214"/>
      <c r="T698" s="215"/>
      <c r="AT698" s="209" t="s">
        <v>163</v>
      </c>
      <c r="AU698" s="209" t="s">
        <v>89</v>
      </c>
      <c r="AV698" s="13" t="s">
        <v>89</v>
      </c>
      <c r="AW698" s="13" t="s">
        <v>42</v>
      </c>
      <c r="AX698" s="13" t="s">
        <v>82</v>
      </c>
      <c r="AY698" s="209" t="s">
        <v>152</v>
      </c>
    </row>
    <row r="699" spans="2:51" s="13" customFormat="1">
      <c r="B699" s="208"/>
      <c r="D699" s="196" t="s">
        <v>163</v>
      </c>
      <c r="E699" s="209" t="s">
        <v>5</v>
      </c>
      <c r="F699" s="210" t="s">
        <v>2866</v>
      </c>
      <c r="H699" s="211">
        <v>0.33800000000000002</v>
      </c>
      <c r="I699" s="212"/>
      <c r="L699" s="208"/>
      <c r="M699" s="213"/>
      <c r="N699" s="214"/>
      <c r="O699" s="214"/>
      <c r="P699" s="214"/>
      <c r="Q699" s="214"/>
      <c r="R699" s="214"/>
      <c r="S699" s="214"/>
      <c r="T699" s="215"/>
      <c r="AT699" s="209" t="s">
        <v>163</v>
      </c>
      <c r="AU699" s="209" t="s">
        <v>89</v>
      </c>
      <c r="AV699" s="13" t="s">
        <v>89</v>
      </c>
      <c r="AW699" s="13" t="s">
        <v>42</v>
      </c>
      <c r="AX699" s="13" t="s">
        <v>82</v>
      </c>
      <c r="AY699" s="209" t="s">
        <v>152</v>
      </c>
    </row>
    <row r="700" spans="2:51" s="13" customFormat="1">
      <c r="B700" s="208"/>
      <c r="D700" s="196" t="s">
        <v>163</v>
      </c>
      <c r="E700" s="209" t="s">
        <v>5</v>
      </c>
      <c r="F700" s="210" t="s">
        <v>2867</v>
      </c>
      <c r="H700" s="211">
        <v>0.61399999999999999</v>
      </c>
      <c r="I700" s="212"/>
      <c r="L700" s="208"/>
      <c r="M700" s="213"/>
      <c r="N700" s="214"/>
      <c r="O700" s="214"/>
      <c r="P700" s="214"/>
      <c r="Q700" s="214"/>
      <c r="R700" s="214"/>
      <c r="S700" s="214"/>
      <c r="T700" s="215"/>
      <c r="AT700" s="209" t="s">
        <v>163</v>
      </c>
      <c r="AU700" s="209" t="s">
        <v>89</v>
      </c>
      <c r="AV700" s="13" t="s">
        <v>89</v>
      </c>
      <c r="AW700" s="13" t="s">
        <v>42</v>
      </c>
      <c r="AX700" s="13" t="s">
        <v>82</v>
      </c>
      <c r="AY700" s="209" t="s">
        <v>152</v>
      </c>
    </row>
    <row r="701" spans="2:51" s="13" customFormat="1">
      <c r="B701" s="208"/>
      <c r="D701" s="196" t="s">
        <v>163</v>
      </c>
      <c r="E701" s="209" t="s">
        <v>5</v>
      </c>
      <c r="F701" s="210" t="s">
        <v>2868</v>
      </c>
      <c r="H701" s="211">
        <v>3.7999999999999999E-2</v>
      </c>
      <c r="I701" s="212"/>
      <c r="L701" s="208"/>
      <c r="M701" s="213"/>
      <c r="N701" s="214"/>
      <c r="O701" s="214"/>
      <c r="P701" s="214"/>
      <c r="Q701" s="214"/>
      <c r="R701" s="214"/>
      <c r="S701" s="214"/>
      <c r="T701" s="215"/>
      <c r="AT701" s="209" t="s">
        <v>163</v>
      </c>
      <c r="AU701" s="209" t="s">
        <v>89</v>
      </c>
      <c r="AV701" s="13" t="s">
        <v>89</v>
      </c>
      <c r="AW701" s="13" t="s">
        <v>42</v>
      </c>
      <c r="AX701" s="13" t="s">
        <v>82</v>
      </c>
      <c r="AY701" s="209" t="s">
        <v>152</v>
      </c>
    </row>
    <row r="702" spans="2:51" s="13" customFormat="1">
      <c r="B702" s="208"/>
      <c r="D702" s="196" t="s">
        <v>163</v>
      </c>
      <c r="E702" s="209" t="s">
        <v>5</v>
      </c>
      <c r="F702" s="210" t="s">
        <v>2869</v>
      </c>
      <c r="H702" s="211">
        <v>2.7E-2</v>
      </c>
      <c r="I702" s="212"/>
      <c r="L702" s="208"/>
      <c r="M702" s="213"/>
      <c r="N702" s="214"/>
      <c r="O702" s="214"/>
      <c r="P702" s="214"/>
      <c r="Q702" s="214"/>
      <c r="R702" s="214"/>
      <c r="S702" s="214"/>
      <c r="T702" s="215"/>
      <c r="AT702" s="209" t="s">
        <v>163</v>
      </c>
      <c r="AU702" s="209" t="s">
        <v>89</v>
      </c>
      <c r="AV702" s="13" t="s">
        <v>89</v>
      </c>
      <c r="AW702" s="13" t="s">
        <v>42</v>
      </c>
      <c r="AX702" s="13" t="s">
        <v>82</v>
      </c>
      <c r="AY702" s="209" t="s">
        <v>152</v>
      </c>
    </row>
    <row r="703" spans="2:51" s="13" customFormat="1">
      <c r="B703" s="208"/>
      <c r="D703" s="196" t="s">
        <v>163</v>
      </c>
      <c r="E703" s="209" t="s">
        <v>5</v>
      </c>
      <c r="F703" s="210" t="s">
        <v>2870</v>
      </c>
      <c r="H703" s="211">
        <v>2.1999999999999999E-2</v>
      </c>
      <c r="I703" s="212"/>
      <c r="L703" s="208"/>
      <c r="M703" s="213"/>
      <c r="N703" s="214"/>
      <c r="O703" s="214"/>
      <c r="P703" s="214"/>
      <c r="Q703" s="214"/>
      <c r="R703" s="214"/>
      <c r="S703" s="214"/>
      <c r="T703" s="215"/>
      <c r="AT703" s="209" t="s">
        <v>163</v>
      </c>
      <c r="AU703" s="209" t="s">
        <v>89</v>
      </c>
      <c r="AV703" s="13" t="s">
        <v>89</v>
      </c>
      <c r="AW703" s="13" t="s">
        <v>42</v>
      </c>
      <c r="AX703" s="13" t="s">
        <v>82</v>
      </c>
      <c r="AY703" s="209" t="s">
        <v>152</v>
      </c>
    </row>
    <row r="704" spans="2:51" s="13" customFormat="1">
      <c r="B704" s="208"/>
      <c r="D704" s="196" t="s">
        <v>163</v>
      </c>
      <c r="E704" s="209" t="s">
        <v>5</v>
      </c>
      <c r="F704" s="210" t="s">
        <v>2871</v>
      </c>
      <c r="H704" s="211">
        <v>7.5999999999999998E-2</v>
      </c>
      <c r="I704" s="212"/>
      <c r="L704" s="208"/>
      <c r="M704" s="213"/>
      <c r="N704" s="214"/>
      <c r="O704" s="214"/>
      <c r="P704" s="214"/>
      <c r="Q704" s="214"/>
      <c r="R704" s="214"/>
      <c r="S704" s="214"/>
      <c r="T704" s="215"/>
      <c r="AT704" s="209" t="s">
        <v>163</v>
      </c>
      <c r="AU704" s="209" t="s">
        <v>89</v>
      </c>
      <c r="AV704" s="13" t="s">
        <v>89</v>
      </c>
      <c r="AW704" s="13" t="s">
        <v>42</v>
      </c>
      <c r="AX704" s="13" t="s">
        <v>82</v>
      </c>
      <c r="AY704" s="209" t="s">
        <v>152</v>
      </c>
    </row>
    <row r="705" spans="2:65" s="13" customFormat="1" ht="27">
      <c r="B705" s="208"/>
      <c r="D705" s="196" t="s">
        <v>163</v>
      </c>
      <c r="E705" s="209" t="s">
        <v>5</v>
      </c>
      <c r="F705" s="210" t="s">
        <v>2872</v>
      </c>
      <c r="H705" s="211">
        <v>0.17100000000000001</v>
      </c>
      <c r="I705" s="212"/>
      <c r="L705" s="208"/>
      <c r="M705" s="213"/>
      <c r="N705" s="214"/>
      <c r="O705" s="214"/>
      <c r="P705" s="214"/>
      <c r="Q705" s="214"/>
      <c r="R705" s="214"/>
      <c r="S705" s="214"/>
      <c r="T705" s="215"/>
      <c r="AT705" s="209" t="s">
        <v>163</v>
      </c>
      <c r="AU705" s="209" t="s">
        <v>89</v>
      </c>
      <c r="AV705" s="13" t="s">
        <v>89</v>
      </c>
      <c r="AW705" s="13" t="s">
        <v>42</v>
      </c>
      <c r="AX705" s="13" t="s">
        <v>82</v>
      </c>
      <c r="AY705" s="209" t="s">
        <v>152</v>
      </c>
    </row>
    <row r="706" spans="2:65" s="14" customFormat="1">
      <c r="B706" s="216"/>
      <c r="D706" s="196" t="s">
        <v>163</v>
      </c>
      <c r="E706" s="217" t="s">
        <v>5</v>
      </c>
      <c r="F706" s="218" t="s">
        <v>2873</v>
      </c>
      <c r="H706" s="219">
        <v>3.5880000000000001</v>
      </c>
      <c r="I706" s="220"/>
      <c r="L706" s="216"/>
      <c r="M706" s="221"/>
      <c r="N706" s="222"/>
      <c r="O706" s="222"/>
      <c r="P706" s="222"/>
      <c r="Q706" s="222"/>
      <c r="R706" s="222"/>
      <c r="S706" s="222"/>
      <c r="T706" s="223"/>
      <c r="AT706" s="217" t="s">
        <v>163</v>
      </c>
      <c r="AU706" s="217" t="s">
        <v>89</v>
      </c>
      <c r="AV706" s="14" t="s">
        <v>169</v>
      </c>
      <c r="AW706" s="14" t="s">
        <v>42</v>
      </c>
      <c r="AX706" s="14" t="s">
        <v>82</v>
      </c>
      <c r="AY706" s="217" t="s">
        <v>152</v>
      </c>
    </row>
    <row r="707" spans="2:65" s="15" customFormat="1">
      <c r="B707" s="224"/>
      <c r="D707" s="225" t="s">
        <v>163</v>
      </c>
      <c r="E707" s="226" t="s">
        <v>5</v>
      </c>
      <c r="F707" s="227" t="s">
        <v>170</v>
      </c>
      <c r="H707" s="228">
        <v>40.542999999999999</v>
      </c>
      <c r="I707" s="229"/>
      <c r="L707" s="224"/>
      <c r="M707" s="230"/>
      <c r="N707" s="231"/>
      <c r="O707" s="231"/>
      <c r="P707" s="231"/>
      <c r="Q707" s="231"/>
      <c r="R707" s="231"/>
      <c r="S707" s="231"/>
      <c r="T707" s="232"/>
      <c r="AT707" s="233" t="s">
        <v>163</v>
      </c>
      <c r="AU707" s="233" t="s">
        <v>89</v>
      </c>
      <c r="AV707" s="15" t="s">
        <v>159</v>
      </c>
      <c r="AW707" s="15" t="s">
        <v>42</v>
      </c>
      <c r="AX707" s="15" t="s">
        <v>45</v>
      </c>
      <c r="AY707" s="233" t="s">
        <v>152</v>
      </c>
    </row>
    <row r="708" spans="2:65" s="1" customFormat="1" ht="31.5" customHeight="1">
      <c r="B708" s="183"/>
      <c r="C708" s="184" t="s">
        <v>602</v>
      </c>
      <c r="D708" s="184" t="s">
        <v>154</v>
      </c>
      <c r="E708" s="185" t="s">
        <v>2899</v>
      </c>
      <c r="F708" s="186" t="s">
        <v>2900</v>
      </c>
      <c r="G708" s="187" t="s">
        <v>193</v>
      </c>
      <c r="H708" s="188">
        <v>35.679000000000002</v>
      </c>
      <c r="I708" s="189"/>
      <c r="J708" s="190">
        <f>ROUND(I708*H708,2)</f>
        <v>0</v>
      </c>
      <c r="K708" s="186" t="s">
        <v>158</v>
      </c>
      <c r="L708" s="43"/>
      <c r="M708" s="191" t="s">
        <v>5</v>
      </c>
      <c r="N708" s="192" t="s">
        <v>53</v>
      </c>
      <c r="O708" s="44"/>
      <c r="P708" s="193">
        <f>O708*H708</f>
        <v>0</v>
      </c>
      <c r="Q708" s="193">
        <v>0</v>
      </c>
      <c r="R708" s="193">
        <f>Q708*H708</f>
        <v>0</v>
      </c>
      <c r="S708" s="193">
        <v>0</v>
      </c>
      <c r="T708" s="194">
        <f>S708*H708</f>
        <v>0</v>
      </c>
      <c r="AR708" s="25" t="s">
        <v>159</v>
      </c>
      <c r="AT708" s="25" t="s">
        <v>154</v>
      </c>
      <c r="AU708" s="25" t="s">
        <v>89</v>
      </c>
      <c r="AY708" s="25" t="s">
        <v>152</v>
      </c>
      <c r="BE708" s="195">
        <f>IF(N708="základní",J708,0)</f>
        <v>0</v>
      </c>
      <c r="BF708" s="195">
        <f>IF(N708="snížená",J708,0)</f>
        <v>0</v>
      </c>
      <c r="BG708" s="195">
        <f>IF(N708="zákl. přenesená",J708,0)</f>
        <v>0</v>
      </c>
      <c r="BH708" s="195">
        <f>IF(N708="sníž. přenesená",J708,0)</f>
        <v>0</v>
      </c>
      <c r="BI708" s="195">
        <f>IF(N708="nulová",J708,0)</f>
        <v>0</v>
      </c>
      <c r="BJ708" s="25" t="s">
        <v>45</v>
      </c>
      <c r="BK708" s="195">
        <f>ROUND(I708*H708,2)</f>
        <v>0</v>
      </c>
      <c r="BL708" s="25" t="s">
        <v>159</v>
      </c>
      <c r="BM708" s="25" t="s">
        <v>2901</v>
      </c>
    </row>
    <row r="709" spans="2:65" s="12" customFormat="1">
      <c r="B709" s="200"/>
      <c r="D709" s="196" t="s">
        <v>163</v>
      </c>
      <c r="E709" s="201" t="s">
        <v>5</v>
      </c>
      <c r="F709" s="202" t="s">
        <v>2825</v>
      </c>
      <c r="H709" s="203" t="s">
        <v>5</v>
      </c>
      <c r="I709" s="204"/>
      <c r="L709" s="200"/>
      <c r="M709" s="205"/>
      <c r="N709" s="206"/>
      <c r="O709" s="206"/>
      <c r="P709" s="206"/>
      <c r="Q709" s="206"/>
      <c r="R709" s="206"/>
      <c r="S709" s="206"/>
      <c r="T709" s="207"/>
      <c r="AT709" s="203" t="s">
        <v>163</v>
      </c>
      <c r="AU709" s="203" t="s">
        <v>89</v>
      </c>
      <c r="AV709" s="12" t="s">
        <v>45</v>
      </c>
      <c r="AW709" s="12" t="s">
        <v>42</v>
      </c>
      <c r="AX709" s="12" t="s">
        <v>82</v>
      </c>
      <c r="AY709" s="203" t="s">
        <v>152</v>
      </c>
    </row>
    <row r="710" spans="2:65" s="13" customFormat="1">
      <c r="B710" s="208"/>
      <c r="D710" s="196" t="s">
        <v>163</v>
      </c>
      <c r="E710" s="209" t="s">
        <v>5</v>
      </c>
      <c r="F710" s="210" t="s">
        <v>2834</v>
      </c>
      <c r="H710" s="211">
        <v>7.3319999999999999</v>
      </c>
      <c r="I710" s="212"/>
      <c r="L710" s="208"/>
      <c r="M710" s="213"/>
      <c r="N710" s="214"/>
      <c r="O710" s="214"/>
      <c r="P710" s="214"/>
      <c r="Q710" s="214"/>
      <c r="R710" s="214"/>
      <c r="S710" s="214"/>
      <c r="T710" s="215"/>
      <c r="AT710" s="209" t="s">
        <v>163</v>
      </c>
      <c r="AU710" s="209" t="s">
        <v>89</v>
      </c>
      <c r="AV710" s="13" t="s">
        <v>89</v>
      </c>
      <c r="AW710" s="13" t="s">
        <v>42</v>
      </c>
      <c r="AX710" s="13" t="s">
        <v>82</v>
      </c>
      <c r="AY710" s="209" t="s">
        <v>152</v>
      </c>
    </row>
    <row r="711" spans="2:65" s="13" customFormat="1">
      <c r="B711" s="208"/>
      <c r="D711" s="196" t="s">
        <v>163</v>
      </c>
      <c r="E711" s="209" t="s">
        <v>5</v>
      </c>
      <c r="F711" s="210" t="s">
        <v>2835</v>
      </c>
      <c r="H711" s="211">
        <v>5.8520000000000003</v>
      </c>
      <c r="I711" s="212"/>
      <c r="L711" s="208"/>
      <c r="M711" s="213"/>
      <c r="N711" s="214"/>
      <c r="O711" s="214"/>
      <c r="P711" s="214"/>
      <c r="Q711" s="214"/>
      <c r="R711" s="214"/>
      <c r="S711" s="214"/>
      <c r="T711" s="215"/>
      <c r="AT711" s="209" t="s">
        <v>163</v>
      </c>
      <c r="AU711" s="209" t="s">
        <v>89</v>
      </c>
      <c r="AV711" s="13" t="s">
        <v>89</v>
      </c>
      <c r="AW711" s="13" t="s">
        <v>42</v>
      </c>
      <c r="AX711" s="13" t="s">
        <v>82</v>
      </c>
      <c r="AY711" s="209" t="s">
        <v>152</v>
      </c>
    </row>
    <row r="712" spans="2:65" s="13" customFormat="1">
      <c r="B712" s="208"/>
      <c r="D712" s="196" t="s">
        <v>163</v>
      </c>
      <c r="E712" s="209" t="s">
        <v>5</v>
      </c>
      <c r="F712" s="210" t="s">
        <v>2836</v>
      </c>
      <c r="H712" s="211">
        <v>10.279</v>
      </c>
      <c r="I712" s="212"/>
      <c r="L712" s="208"/>
      <c r="M712" s="213"/>
      <c r="N712" s="214"/>
      <c r="O712" s="214"/>
      <c r="P712" s="214"/>
      <c r="Q712" s="214"/>
      <c r="R712" s="214"/>
      <c r="S712" s="214"/>
      <c r="T712" s="215"/>
      <c r="AT712" s="209" t="s">
        <v>163</v>
      </c>
      <c r="AU712" s="209" t="s">
        <v>89</v>
      </c>
      <c r="AV712" s="13" t="s">
        <v>89</v>
      </c>
      <c r="AW712" s="13" t="s">
        <v>42</v>
      </c>
      <c r="AX712" s="13" t="s">
        <v>82</v>
      </c>
      <c r="AY712" s="209" t="s">
        <v>152</v>
      </c>
    </row>
    <row r="713" spans="2:65" s="13" customFormat="1">
      <c r="B713" s="208"/>
      <c r="D713" s="196" t="s">
        <v>163</v>
      </c>
      <c r="E713" s="209" t="s">
        <v>5</v>
      </c>
      <c r="F713" s="210" t="s">
        <v>2837</v>
      </c>
      <c r="H713" s="211">
        <v>4.3739999999999997</v>
      </c>
      <c r="I713" s="212"/>
      <c r="L713" s="208"/>
      <c r="M713" s="213"/>
      <c r="N713" s="214"/>
      <c r="O713" s="214"/>
      <c r="P713" s="214"/>
      <c r="Q713" s="214"/>
      <c r="R713" s="214"/>
      <c r="S713" s="214"/>
      <c r="T713" s="215"/>
      <c r="AT713" s="209" t="s">
        <v>163</v>
      </c>
      <c r="AU713" s="209" t="s">
        <v>89</v>
      </c>
      <c r="AV713" s="13" t="s">
        <v>89</v>
      </c>
      <c r="AW713" s="13" t="s">
        <v>42</v>
      </c>
      <c r="AX713" s="13" t="s">
        <v>82</v>
      </c>
      <c r="AY713" s="209" t="s">
        <v>152</v>
      </c>
    </row>
    <row r="714" spans="2:65" s="14" customFormat="1">
      <c r="B714" s="216"/>
      <c r="D714" s="196" t="s">
        <v>163</v>
      </c>
      <c r="E714" s="217" t="s">
        <v>5</v>
      </c>
      <c r="F714" s="218" t="s">
        <v>2838</v>
      </c>
      <c r="H714" s="219">
        <v>27.837</v>
      </c>
      <c r="I714" s="220"/>
      <c r="L714" s="216"/>
      <c r="M714" s="221"/>
      <c r="N714" s="222"/>
      <c r="O714" s="222"/>
      <c r="P714" s="222"/>
      <c r="Q714" s="222"/>
      <c r="R714" s="222"/>
      <c r="S714" s="222"/>
      <c r="T714" s="223"/>
      <c r="AT714" s="217" t="s">
        <v>163</v>
      </c>
      <c r="AU714" s="217" t="s">
        <v>89</v>
      </c>
      <c r="AV714" s="14" t="s">
        <v>169</v>
      </c>
      <c r="AW714" s="14" t="s">
        <v>42</v>
      </c>
      <c r="AX714" s="14" t="s">
        <v>82</v>
      </c>
      <c r="AY714" s="217" t="s">
        <v>152</v>
      </c>
    </row>
    <row r="715" spans="2:65" s="12" customFormat="1">
      <c r="B715" s="200"/>
      <c r="D715" s="196" t="s">
        <v>163</v>
      </c>
      <c r="E715" s="201" t="s">
        <v>5</v>
      </c>
      <c r="F715" s="202" t="s">
        <v>2839</v>
      </c>
      <c r="H715" s="203" t="s">
        <v>5</v>
      </c>
      <c r="I715" s="204"/>
      <c r="L715" s="200"/>
      <c r="M715" s="205"/>
      <c r="N715" s="206"/>
      <c r="O715" s="206"/>
      <c r="P715" s="206"/>
      <c r="Q715" s="206"/>
      <c r="R715" s="206"/>
      <c r="S715" s="206"/>
      <c r="T715" s="207"/>
      <c r="AT715" s="203" t="s">
        <v>163</v>
      </c>
      <c r="AU715" s="203" t="s">
        <v>89</v>
      </c>
      <c r="AV715" s="12" t="s">
        <v>45</v>
      </c>
      <c r="AW715" s="12" t="s">
        <v>42</v>
      </c>
      <c r="AX715" s="12" t="s">
        <v>82</v>
      </c>
      <c r="AY715" s="203" t="s">
        <v>152</v>
      </c>
    </row>
    <row r="716" spans="2:65" s="13" customFormat="1">
      <c r="B716" s="208"/>
      <c r="D716" s="196" t="s">
        <v>163</v>
      </c>
      <c r="E716" s="209" t="s">
        <v>5</v>
      </c>
      <c r="F716" s="210" t="s">
        <v>2844</v>
      </c>
      <c r="H716" s="211">
        <v>2.4940000000000002</v>
      </c>
      <c r="I716" s="212"/>
      <c r="L716" s="208"/>
      <c r="M716" s="213"/>
      <c r="N716" s="214"/>
      <c r="O716" s="214"/>
      <c r="P716" s="214"/>
      <c r="Q716" s="214"/>
      <c r="R716" s="214"/>
      <c r="S716" s="214"/>
      <c r="T716" s="215"/>
      <c r="AT716" s="209" t="s">
        <v>163</v>
      </c>
      <c r="AU716" s="209" t="s">
        <v>89</v>
      </c>
      <c r="AV716" s="13" t="s">
        <v>89</v>
      </c>
      <c r="AW716" s="13" t="s">
        <v>42</v>
      </c>
      <c r="AX716" s="13" t="s">
        <v>82</v>
      </c>
      <c r="AY716" s="209" t="s">
        <v>152</v>
      </c>
    </row>
    <row r="717" spans="2:65" s="13" customFormat="1">
      <c r="B717" s="208"/>
      <c r="D717" s="196" t="s">
        <v>163</v>
      </c>
      <c r="E717" s="209" t="s">
        <v>5</v>
      </c>
      <c r="F717" s="210" t="s">
        <v>2845</v>
      </c>
      <c r="H717" s="211">
        <v>1.746</v>
      </c>
      <c r="I717" s="212"/>
      <c r="L717" s="208"/>
      <c r="M717" s="213"/>
      <c r="N717" s="214"/>
      <c r="O717" s="214"/>
      <c r="P717" s="214"/>
      <c r="Q717" s="214"/>
      <c r="R717" s="214"/>
      <c r="S717" s="214"/>
      <c r="T717" s="215"/>
      <c r="AT717" s="209" t="s">
        <v>163</v>
      </c>
      <c r="AU717" s="209" t="s">
        <v>89</v>
      </c>
      <c r="AV717" s="13" t="s">
        <v>89</v>
      </c>
      <c r="AW717" s="13" t="s">
        <v>42</v>
      </c>
      <c r="AX717" s="13" t="s">
        <v>82</v>
      </c>
      <c r="AY717" s="209" t="s">
        <v>152</v>
      </c>
    </row>
    <row r="718" spans="2:65" s="14" customFormat="1">
      <c r="B718" s="216"/>
      <c r="D718" s="196" t="s">
        <v>163</v>
      </c>
      <c r="E718" s="217" t="s">
        <v>5</v>
      </c>
      <c r="F718" s="218" t="s">
        <v>2780</v>
      </c>
      <c r="H718" s="219">
        <v>4.24</v>
      </c>
      <c r="I718" s="220"/>
      <c r="L718" s="216"/>
      <c r="M718" s="221"/>
      <c r="N718" s="222"/>
      <c r="O718" s="222"/>
      <c r="P718" s="222"/>
      <c r="Q718" s="222"/>
      <c r="R718" s="222"/>
      <c r="S718" s="222"/>
      <c r="T718" s="223"/>
      <c r="AT718" s="217" t="s">
        <v>163</v>
      </c>
      <c r="AU718" s="217" t="s">
        <v>89</v>
      </c>
      <c r="AV718" s="14" t="s">
        <v>169</v>
      </c>
      <c r="AW718" s="14" t="s">
        <v>42</v>
      </c>
      <c r="AX718" s="14" t="s">
        <v>82</v>
      </c>
      <c r="AY718" s="217" t="s">
        <v>152</v>
      </c>
    </row>
    <row r="719" spans="2:65" s="12" customFormat="1">
      <c r="B719" s="200"/>
      <c r="D719" s="196" t="s">
        <v>163</v>
      </c>
      <c r="E719" s="201" t="s">
        <v>5</v>
      </c>
      <c r="F719" s="202" t="s">
        <v>2902</v>
      </c>
      <c r="H719" s="203" t="s">
        <v>5</v>
      </c>
      <c r="I719" s="204"/>
      <c r="L719" s="200"/>
      <c r="M719" s="205"/>
      <c r="N719" s="206"/>
      <c r="O719" s="206"/>
      <c r="P719" s="206"/>
      <c r="Q719" s="206"/>
      <c r="R719" s="206"/>
      <c r="S719" s="206"/>
      <c r="T719" s="207"/>
      <c r="AT719" s="203" t="s">
        <v>163</v>
      </c>
      <c r="AU719" s="203" t="s">
        <v>89</v>
      </c>
      <c r="AV719" s="12" t="s">
        <v>45</v>
      </c>
      <c r="AW719" s="12" t="s">
        <v>42</v>
      </c>
      <c r="AX719" s="12" t="s">
        <v>82</v>
      </c>
      <c r="AY719" s="203" t="s">
        <v>152</v>
      </c>
    </row>
    <row r="720" spans="2:65" s="13" customFormat="1">
      <c r="B720" s="208"/>
      <c r="D720" s="196" t="s">
        <v>163</v>
      </c>
      <c r="E720" s="209" t="s">
        <v>5</v>
      </c>
      <c r="F720" s="210" t="s">
        <v>2903</v>
      </c>
      <c r="H720" s="211">
        <v>0.74099999999999999</v>
      </c>
      <c r="I720" s="212"/>
      <c r="L720" s="208"/>
      <c r="M720" s="213"/>
      <c r="N720" s="214"/>
      <c r="O720" s="214"/>
      <c r="P720" s="214"/>
      <c r="Q720" s="214"/>
      <c r="R720" s="214"/>
      <c r="S720" s="214"/>
      <c r="T720" s="215"/>
      <c r="AT720" s="209" t="s">
        <v>163</v>
      </c>
      <c r="AU720" s="209" t="s">
        <v>89</v>
      </c>
      <c r="AV720" s="13" t="s">
        <v>89</v>
      </c>
      <c r="AW720" s="13" t="s">
        <v>42</v>
      </c>
      <c r="AX720" s="13" t="s">
        <v>82</v>
      </c>
      <c r="AY720" s="209" t="s">
        <v>152</v>
      </c>
    </row>
    <row r="721" spans="2:65" s="13" customFormat="1">
      <c r="B721" s="208"/>
      <c r="D721" s="196" t="s">
        <v>163</v>
      </c>
      <c r="E721" s="209" t="s">
        <v>5</v>
      </c>
      <c r="F721" s="210" t="s">
        <v>2904</v>
      </c>
      <c r="H721" s="211">
        <v>2.8610000000000002</v>
      </c>
      <c r="I721" s="212"/>
      <c r="L721" s="208"/>
      <c r="M721" s="213"/>
      <c r="N721" s="214"/>
      <c r="O721" s="214"/>
      <c r="P721" s="214"/>
      <c r="Q721" s="214"/>
      <c r="R721" s="214"/>
      <c r="S721" s="214"/>
      <c r="T721" s="215"/>
      <c r="AT721" s="209" t="s">
        <v>163</v>
      </c>
      <c r="AU721" s="209" t="s">
        <v>89</v>
      </c>
      <c r="AV721" s="13" t="s">
        <v>89</v>
      </c>
      <c r="AW721" s="13" t="s">
        <v>42</v>
      </c>
      <c r="AX721" s="13" t="s">
        <v>82</v>
      </c>
      <c r="AY721" s="209" t="s">
        <v>152</v>
      </c>
    </row>
    <row r="722" spans="2:65" s="14" customFormat="1">
      <c r="B722" s="216"/>
      <c r="D722" s="196" t="s">
        <v>163</v>
      </c>
      <c r="E722" s="217" t="s">
        <v>5</v>
      </c>
      <c r="F722" s="218" t="s">
        <v>2898</v>
      </c>
      <c r="H722" s="219">
        <v>3.6019999999999999</v>
      </c>
      <c r="I722" s="220"/>
      <c r="L722" s="216"/>
      <c r="M722" s="221"/>
      <c r="N722" s="222"/>
      <c r="O722" s="222"/>
      <c r="P722" s="222"/>
      <c r="Q722" s="222"/>
      <c r="R722" s="222"/>
      <c r="S722" s="222"/>
      <c r="T722" s="223"/>
      <c r="AT722" s="217" t="s">
        <v>163</v>
      </c>
      <c r="AU722" s="217" t="s">
        <v>89</v>
      </c>
      <c r="AV722" s="14" t="s">
        <v>169</v>
      </c>
      <c r="AW722" s="14" t="s">
        <v>42</v>
      </c>
      <c r="AX722" s="14" t="s">
        <v>82</v>
      </c>
      <c r="AY722" s="217" t="s">
        <v>152</v>
      </c>
    </row>
    <row r="723" spans="2:65" s="15" customFormat="1">
      <c r="B723" s="224"/>
      <c r="D723" s="225" t="s">
        <v>163</v>
      </c>
      <c r="E723" s="226" t="s">
        <v>5</v>
      </c>
      <c r="F723" s="227" t="s">
        <v>170</v>
      </c>
      <c r="H723" s="228">
        <v>35.679000000000002</v>
      </c>
      <c r="I723" s="229"/>
      <c r="L723" s="224"/>
      <c r="M723" s="230"/>
      <c r="N723" s="231"/>
      <c r="O723" s="231"/>
      <c r="P723" s="231"/>
      <c r="Q723" s="231"/>
      <c r="R723" s="231"/>
      <c r="S723" s="231"/>
      <c r="T723" s="232"/>
      <c r="AT723" s="233" t="s">
        <v>163</v>
      </c>
      <c r="AU723" s="233" t="s">
        <v>89</v>
      </c>
      <c r="AV723" s="15" t="s">
        <v>159</v>
      </c>
      <c r="AW723" s="15" t="s">
        <v>42</v>
      </c>
      <c r="AX723" s="15" t="s">
        <v>45</v>
      </c>
      <c r="AY723" s="233" t="s">
        <v>152</v>
      </c>
    </row>
    <row r="724" spans="2:65" s="1" customFormat="1" ht="31.5" customHeight="1">
      <c r="B724" s="183"/>
      <c r="C724" s="184" t="s">
        <v>607</v>
      </c>
      <c r="D724" s="184" t="s">
        <v>154</v>
      </c>
      <c r="E724" s="185" t="s">
        <v>2905</v>
      </c>
      <c r="F724" s="186" t="s">
        <v>2906</v>
      </c>
      <c r="G724" s="187" t="s">
        <v>193</v>
      </c>
      <c r="H724" s="188">
        <v>2.641</v>
      </c>
      <c r="I724" s="189"/>
      <c r="J724" s="190">
        <f>ROUND(I724*H724,2)</f>
        <v>0</v>
      </c>
      <c r="K724" s="186" t="s">
        <v>158</v>
      </c>
      <c r="L724" s="43"/>
      <c r="M724" s="191" t="s">
        <v>5</v>
      </c>
      <c r="N724" s="192" t="s">
        <v>53</v>
      </c>
      <c r="O724" s="44"/>
      <c r="P724" s="193">
        <f>O724*H724</f>
        <v>0</v>
      </c>
      <c r="Q724" s="193">
        <v>0</v>
      </c>
      <c r="R724" s="193">
        <f>Q724*H724</f>
        <v>0</v>
      </c>
      <c r="S724" s="193">
        <v>0</v>
      </c>
      <c r="T724" s="194">
        <f>S724*H724</f>
        <v>0</v>
      </c>
      <c r="AR724" s="25" t="s">
        <v>159</v>
      </c>
      <c r="AT724" s="25" t="s">
        <v>154</v>
      </c>
      <c r="AU724" s="25" t="s">
        <v>89</v>
      </c>
      <c r="AY724" s="25" t="s">
        <v>152</v>
      </c>
      <c r="BE724" s="195">
        <f>IF(N724="základní",J724,0)</f>
        <v>0</v>
      </c>
      <c r="BF724" s="195">
        <f>IF(N724="snížená",J724,0)</f>
        <v>0</v>
      </c>
      <c r="BG724" s="195">
        <f>IF(N724="zákl. přenesená",J724,0)</f>
        <v>0</v>
      </c>
      <c r="BH724" s="195">
        <f>IF(N724="sníž. přenesená",J724,0)</f>
        <v>0</v>
      </c>
      <c r="BI724" s="195">
        <f>IF(N724="nulová",J724,0)</f>
        <v>0</v>
      </c>
      <c r="BJ724" s="25" t="s">
        <v>45</v>
      </c>
      <c r="BK724" s="195">
        <f>ROUND(I724*H724,2)</f>
        <v>0</v>
      </c>
      <c r="BL724" s="25" t="s">
        <v>159</v>
      </c>
      <c r="BM724" s="25" t="s">
        <v>2907</v>
      </c>
    </row>
    <row r="725" spans="2:65" s="12" customFormat="1">
      <c r="B725" s="200"/>
      <c r="D725" s="196" t="s">
        <v>163</v>
      </c>
      <c r="E725" s="201" t="s">
        <v>5</v>
      </c>
      <c r="F725" s="202" t="s">
        <v>2839</v>
      </c>
      <c r="H725" s="203" t="s">
        <v>5</v>
      </c>
      <c r="I725" s="204"/>
      <c r="L725" s="200"/>
      <c r="M725" s="205"/>
      <c r="N725" s="206"/>
      <c r="O725" s="206"/>
      <c r="P725" s="206"/>
      <c r="Q725" s="206"/>
      <c r="R725" s="206"/>
      <c r="S725" s="206"/>
      <c r="T725" s="207"/>
      <c r="AT725" s="203" t="s">
        <v>163</v>
      </c>
      <c r="AU725" s="203" t="s">
        <v>89</v>
      </c>
      <c r="AV725" s="12" t="s">
        <v>45</v>
      </c>
      <c r="AW725" s="12" t="s">
        <v>42</v>
      </c>
      <c r="AX725" s="12" t="s">
        <v>82</v>
      </c>
      <c r="AY725" s="203" t="s">
        <v>152</v>
      </c>
    </row>
    <row r="726" spans="2:65" s="13" customFormat="1">
      <c r="B726" s="208"/>
      <c r="D726" s="196" t="s">
        <v>163</v>
      </c>
      <c r="E726" s="209" t="s">
        <v>5</v>
      </c>
      <c r="F726" s="210" t="s">
        <v>2846</v>
      </c>
      <c r="H726" s="211">
        <v>2.2269999999999999</v>
      </c>
      <c r="I726" s="212"/>
      <c r="L726" s="208"/>
      <c r="M726" s="213"/>
      <c r="N726" s="214"/>
      <c r="O726" s="214"/>
      <c r="P726" s="214"/>
      <c r="Q726" s="214"/>
      <c r="R726" s="214"/>
      <c r="S726" s="214"/>
      <c r="T726" s="215"/>
      <c r="AT726" s="209" t="s">
        <v>163</v>
      </c>
      <c r="AU726" s="209" t="s">
        <v>89</v>
      </c>
      <c r="AV726" s="13" t="s">
        <v>89</v>
      </c>
      <c r="AW726" s="13" t="s">
        <v>42</v>
      </c>
      <c r="AX726" s="13" t="s">
        <v>82</v>
      </c>
      <c r="AY726" s="209" t="s">
        <v>152</v>
      </c>
    </row>
    <row r="727" spans="2:65" s="14" customFormat="1">
      <c r="B727" s="216"/>
      <c r="D727" s="196" t="s">
        <v>163</v>
      </c>
      <c r="E727" s="217" t="s">
        <v>5</v>
      </c>
      <c r="F727" s="218" t="s">
        <v>2780</v>
      </c>
      <c r="H727" s="219">
        <v>2.2269999999999999</v>
      </c>
      <c r="I727" s="220"/>
      <c r="L727" s="216"/>
      <c r="M727" s="221"/>
      <c r="N727" s="222"/>
      <c r="O727" s="222"/>
      <c r="P727" s="222"/>
      <c r="Q727" s="222"/>
      <c r="R727" s="222"/>
      <c r="S727" s="222"/>
      <c r="T727" s="223"/>
      <c r="AT727" s="217" t="s">
        <v>163</v>
      </c>
      <c r="AU727" s="217" t="s">
        <v>89</v>
      </c>
      <c r="AV727" s="14" t="s">
        <v>169</v>
      </c>
      <c r="AW727" s="14" t="s">
        <v>42</v>
      </c>
      <c r="AX727" s="14" t="s">
        <v>82</v>
      </c>
      <c r="AY727" s="217" t="s">
        <v>152</v>
      </c>
    </row>
    <row r="728" spans="2:65" s="12" customFormat="1">
      <c r="B728" s="200"/>
      <c r="D728" s="196" t="s">
        <v>163</v>
      </c>
      <c r="E728" s="201" t="s">
        <v>5</v>
      </c>
      <c r="F728" s="202" t="s">
        <v>2902</v>
      </c>
      <c r="H728" s="203" t="s">
        <v>5</v>
      </c>
      <c r="I728" s="204"/>
      <c r="L728" s="200"/>
      <c r="M728" s="205"/>
      <c r="N728" s="206"/>
      <c r="O728" s="206"/>
      <c r="P728" s="206"/>
      <c r="Q728" s="206"/>
      <c r="R728" s="206"/>
      <c r="S728" s="206"/>
      <c r="T728" s="207"/>
      <c r="AT728" s="203" t="s">
        <v>163</v>
      </c>
      <c r="AU728" s="203" t="s">
        <v>89</v>
      </c>
      <c r="AV728" s="12" t="s">
        <v>45</v>
      </c>
      <c r="AW728" s="12" t="s">
        <v>42</v>
      </c>
      <c r="AX728" s="12" t="s">
        <v>82</v>
      </c>
      <c r="AY728" s="203" t="s">
        <v>152</v>
      </c>
    </row>
    <row r="729" spans="2:65" s="13" customFormat="1">
      <c r="B729" s="208"/>
      <c r="D729" s="196" t="s">
        <v>163</v>
      </c>
      <c r="E729" s="209" t="s">
        <v>5</v>
      </c>
      <c r="F729" s="210" t="s">
        <v>2908</v>
      </c>
      <c r="H729" s="211">
        <v>0.41399999999999998</v>
      </c>
      <c r="I729" s="212"/>
      <c r="L729" s="208"/>
      <c r="M729" s="213"/>
      <c r="N729" s="214"/>
      <c r="O729" s="214"/>
      <c r="P729" s="214"/>
      <c r="Q729" s="214"/>
      <c r="R729" s="214"/>
      <c r="S729" s="214"/>
      <c r="T729" s="215"/>
      <c r="AT729" s="209" t="s">
        <v>163</v>
      </c>
      <c r="AU729" s="209" t="s">
        <v>89</v>
      </c>
      <c r="AV729" s="13" t="s">
        <v>89</v>
      </c>
      <c r="AW729" s="13" t="s">
        <v>42</v>
      </c>
      <c r="AX729" s="13" t="s">
        <v>82</v>
      </c>
      <c r="AY729" s="209" t="s">
        <v>152</v>
      </c>
    </row>
    <row r="730" spans="2:65" s="14" customFormat="1">
      <c r="B730" s="216"/>
      <c r="D730" s="196" t="s">
        <v>163</v>
      </c>
      <c r="E730" s="217" t="s">
        <v>5</v>
      </c>
      <c r="F730" s="218" t="s">
        <v>2898</v>
      </c>
      <c r="H730" s="219">
        <v>0.41399999999999998</v>
      </c>
      <c r="I730" s="220"/>
      <c r="L730" s="216"/>
      <c r="M730" s="221"/>
      <c r="N730" s="222"/>
      <c r="O730" s="222"/>
      <c r="P730" s="222"/>
      <c r="Q730" s="222"/>
      <c r="R730" s="222"/>
      <c r="S730" s="222"/>
      <c r="T730" s="223"/>
      <c r="AT730" s="217" t="s">
        <v>163</v>
      </c>
      <c r="AU730" s="217" t="s">
        <v>89</v>
      </c>
      <c r="AV730" s="14" t="s">
        <v>169</v>
      </c>
      <c r="AW730" s="14" t="s">
        <v>42</v>
      </c>
      <c r="AX730" s="14" t="s">
        <v>82</v>
      </c>
      <c r="AY730" s="217" t="s">
        <v>152</v>
      </c>
    </row>
    <row r="731" spans="2:65" s="15" customFormat="1">
      <c r="B731" s="224"/>
      <c r="D731" s="225" t="s">
        <v>163</v>
      </c>
      <c r="E731" s="226" t="s">
        <v>5</v>
      </c>
      <c r="F731" s="227" t="s">
        <v>170</v>
      </c>
      <c r="H731" s="228">
        <v>2.641</v>
      </c>
      <c r="I731" s="229"/>
      <c r="L731" s="224"/>
      <c r="M731" s="230"/>
      <c r="N731" s="231"/>
      <c r="O731" s="231"/>
      <c r="P731" s="231"/>
      <c r="Q731" s="231"/>
      <c r="R731" s="231"/>
      <c r="S731" s="231"/>
      <c r="T731" s="232"/>
      <c r="AT731" s="233" t="s">
        <v>163</v>
      </c>
      <c r="AU731" s="233" t="s">
        <v>89</v>
      </c>
      <c r="AV731" s="15" t="s">
        <v>159</v>
      </c>
      <c r="AW731" s="15" t="s">
        <v>42</v>
      </c>
      <c r="AX731" s="15" t="s">
        <v>45</v>
      </c>
      <c r="AY731" s="233" t="s">
        <v>152</v>
      </c>
    </row>
    <row r="732" spans="2:65" s="1" customFormat="1" ht="31.5" customHeight="1">
      <c r="B732" s="183"/>
      <c r="C732" s="237" t="s">
        <v>613</v>
      </c>
      <c r="D732" s="237" t="s">
        <v>266</v>
      </c>
      <c r="E732" s="238" t="s">
        <v>2909</v>
      </c>
      <c r="F732" s="239" t="s">
        <v>2910</v>
      </c>
      <c r="G732" s="240" t="s">
        <v>193</v>
      </c>
      <c r="H732" s="241">
        <v>76.343999999999994</v>
      </c>
      <c r="I732" s="242"/>
      <c r="J732" s="243">
        <f>ROUND(I732*H732,2)</f>
        <v>0</v>
      </c>
      <c r="K732" s="239" t="s">
        <v>1163</v>
      </c>
      <c r="L732" s="244"/>
      <c r="M732" s="245" t="s">
        <v>5</v>
      </c>
      <c r="N732" s="246" t="s">
        <v>53</v>
      </c>
      <c r="O732" s="44"/>
      <c r="P732" s="193">
        <f>O732*H732</f>
        <v>0</v>
      </c>
      <c r="Q732" s="193">
        <v>1</v>
      </c>
      <c r="R732" s="193">
        <f>Q732*H732</f>
        <v>76.343999999999994</v>
      </c>
      <c r="S732" s="193">
        <v>0</v>
      </c>
      <c r="T732" s="194">
        <f>S732*H732</f>
        <v>0</v>
      </c>
      <c r="AR732" s="25" t="s">
        <v>206</v>
      </c>
      <c r="AT732" s="25" t="s">
        <v>266</v>
      </c>
      <c r="AU732" s="25" t="s">
        <v>89</v>
      </c>
      <c r="AY732" s="25" t="s">
        <v>152</v>
      </c>
      <c r="BE732" s="195">
        <f>IF(N732="základní",J732,0)</f>
        <v>0</v>
      </c>
      <c r="BF732" s="195">
        <f>IF(N732="snížená",J732,0)</f>
        <v>0</v>
      </c>
      <c r="BG732" s="195">
        <f>IF(N732="zákl. přenesená",J732,0)</f>
        <v>0</v>
      </c>
      <c r="BH732" s="195">
        <f>IF(N732="sníž. přenesená",J732,0)</f>
        <v>0</v>
      </c>
      <c r="BI732" s="195">
        <f>IF(N732="nulová",J732,0)</f>
        <v>0</v>
      </c>
      <c r="BJ732" s="25" t="s">
        <v>45</v>
      </c>
      <c r="BK732" s="195">
        <f>ROUND(I732*H732,2)</f>
        <v>0</v>
      </c>
      <c r="BL732" s="25" t="s">
        <v>159</v>
      </c>
      <c r="BM732" s="25" t="s">
        <v>2911</v>
      </c>
    </row>
    <row r="733" spans="2:65" s="12" customFormat="1">
      <c r="B733" s="200"/>
      <c r="D733" s="196" t="s">
        <v>163</v>
      </c>
      <c r="E733" s="201" t="s">
        <v>5</v>
      </c>
      <c r="F733" s="202" t="s">
        <v>2825</v>
      </c>
      <c r="H733" s="203" t="s">
        <v>5</v>
      </c>
      <c r="I733" s="204"/>
      <c r="L733" s="200"/>
      <c r="M733" s="205"/>
      <c r="N733" s="206"/>
      <c r="O733" s="206"/>
      <c r="P733" s="206"/>
      <c r="Q733" s="206"/>
      <c r="R733" s="206"/>
      <c r="S733" s="206"/>
      <c r="T733" s="207"/>
      <c r="AT733" s="203" t="s">
        <v>163</v>
      </c>
      <c r="AU733" s="203" t="s">
        <v>89</v>
      </c>
      <c r="AV733" s="12" t="s">
        <v>45</v>
      </c>
      <c r="AW733" s="12" t="s">
        <v>42</v>
      </c>
      <c r="AX733" s="12" t="s">
        <v>82</v>
      </c>
      <c r="AY733" s="203" t="s">
        <v>152</v>
      </c>
    </row>
    <row r="734" spans="2:65" s="13" customFormat="1">
      <c r="B734" s="208"/>
      <c r="D734" s="196" t="s">
        <v>163</v>
      </c>
      <c r="E734" s="209" t="s">
        <v>5</v>
      </c>
      <c r="F734" s="210" t="s">
        <v>2826</v>
      </c>
      <c r="H734" s="211">
        <v>9.1890000000000001</v>
      </c>
      <c r="I734" s="212"/>
      <c r="L734" s="208"/>
      <c r="M734" s="213"/>
      <c r="N734" s="214"/>
      <c r="O734" s="214"/>
      <c r="P734" s="214"/>
      <c r="Q734" s="214"/>
      <c r="R734" s="214"/>
      <c r="S734" s="214"/>
      <c r="T734" s="215"/>
      <c r="AT734" s="209" t="s">
        <v>163</v>
      </c>
      <c r="AU734" s="209" t="s">
        <v>89</v>
      </c>
      <c r="AV734" s="13" t="s">
        <v>89</v>
      </c>
      <c r="AW734" s="13" t="s">
        <v>42</v>
      </c>
      <c r="AX734" s="13" t="s">
        <v>82</v>
      </c>
      <c r="AY734" s="209" t="s">
        <v>152</v>
      </c>
    </row>
    <row r="735" spans="2:65" s="13" customFormat="1">
      <c r="B735" s="208"/>
      <c r="D735" s="196" t="s">
        <v>163</v>
      </c>
      <c r="E735" s="209" t="s">
        <v>5</v>
      </c>
      <c r="F735" s="210" t="s">
        <v>2827</v>
      </c>
      <c r="H735" s="211">
        <v>2.222</v>
      </c>
      <c r="I735" s="212"/>
      <c r="L735" s="208"/>
      <c r="M735" s="213"/>
      <c r="N735" s="214"/>
      <c r="O735" s="214"/>
      <c r="P735" s="214"/>
      <c r="Q735" s="214"/>
      <c r="R735" s="214"/>
      <c r="S735" s="214"/>
      <c r="T735" s="215"/>
      <c r="AT735" s="209" t="s">
        <v>163</v>
      </c>
      <c r="AU735" s="209" t="s">
        <v>89</v>
      </c>
      <c r="AV735" s="13" t="s">
        <v>89</v>
      </c>
      <c r="AW735" s="13" t="s">
        <v>42</v>
      </c>
      <c r="AX735" s="13" t="s">
        <v>82</v>
      </c>
      <c r="AY735" s="209" t="s">
        <v>152</v>
      </c>
    </row>
    <row r="736" spans="2:65" s="13" customFormat="1">
      <c r="B736" s="208"/>
      <c r="D736" s="196" t="s">
        <v>163</v>
      </c>
      <c r="E736" s="209" t="s">
        <v>5</v>
      </c>
      <c r="F736" s="210" t="s">
        <v>2828</v>
      </c>
      <c r="H736" s="211">
        <v>4.7919999999999998</v>
      </c>
      <c r="I736" s="212"/>
      <c r="L736" s="208"/>
      <c r="M736" s="213"/>
      <c r="N736" s="214"/>
      <c r="O736" s="214"/>
      <c r="P736" s="214"/>
      <c r="Q736" s="214"/>
      <c r="R736" s="214"/>
      <c r="S736" s="214"/>
      <c r="T736" s="215"/>
      <c r="AT736" s="209" t="s">
        <v>163</v>
      </c>
      <c r="AU736" s="209" t="s">
        <v>89</v>
      </c>
      <c r="AV736" s="13" t="s">
        <v>89</v>
      </c>
      <c r="AW736" s="13" t="s">
        <v>42</v>
      </c>
      <c r="AX736" s="13" t="s">
        <v>82</v>
      </c>
      <c r="AY736" s="209" t="s">
        <v>152</v>
      </c>
    </row>
    <row r="737" spans="2:51" s="13" customFormat="1">
      <c r="B737" s="208"/>
      <c r="D737" s="196" t="s">
        <v>163</v>
      </c>
      <c r="E737" s="209" t="s">
        <v>5</v>
      </c>
      <c r="F737" s="210" t="s">
        <v>2829</v>
      </c>
      <c r="H737" s="211">
        <v>2.339</v>
      </c>
      <c r="I737" s="212"/>
      <c r="L737" s="208"/>
      <c r="M737" s="213"/>
      <c r="N737" s="214"/>
      <c r="O737" s="214"/>
      <c r="P737" s="214"/>
      <c r="Q737" s="214"/>
      <c r="R737" s="214"/>
      <c r="S737" s="214"/>
      <c r="T737" s="215"/>
      <c r="AT737" s="209" t="s">
        <v>163</v>
      </c>
      <c r="AU737" s="209" t="s">
        <v>89</v>
      </c>
      <c r="AV737" s="13" t="s">
        <v>89</v>
      </c>
      <c r="AW737" s="13" t="s">
        <v>42</v>
      </c>
      <c r="AX737" s="13" t="s">
        <v>82</v>
      </c>
      <c r="AY737" s="209" t="s">
        <v>152</v>
      </c>
    </row>
    <row r="738" spans="2:51" s="13" customFormat="1">
      <c r="B738" s="208"/>
      <c r="D738" s="196" t="s">
        <v>163</v>
      </c>
      <c r="E738" s="209" t="s">
        <v>5</v>
      </c>
      <c r="F738" s="210" t="s">
        <v>2830</v>
      </c>
      <c r="H738" s="211">
        <v>1.042</v>
      </c>
      <c r="I738" s="212"/>
      <c r="L738" s="208"/>
      <c r="M738" s="213"/>
      <c r="N738" s="214"/>
      <c r="O738" s="214"/>
      <c r="P738" s="214"/>
      <c r="Q738" s="214"/>
      <c r="R738" s="214"/>
      <c r="S738" s="214"/>
      <c r="T738" s="215"/>
      <c r="AT738" s="209" t="s">
        <v>163</v>
      </c>
      <c r="AU738" s="209" t="s">
        <v>89</v>
      </c>
      <c r="AV738" s="13" t="s">
        <v>89</v>
      </c>
      <c r="AW738" s="13" t="s">
        <v>42</v>
      </c>
      <c r="AX738" s="13" t="s">
        <v>82</v>
      </c>
      <c r="AY738" s="209" t="s">
        <v>152</v>
      </c>
    </row>
    <row r="739" spans="2:51" s="13" customFormat="1">
      <c r="B739" s="208"/>
      <c r="D739" s="196" t="s">
        <v>163</v>
      </c>
      <c r="E739" s="209" t="s">
        <v>5</v>
      </c>
      <c r="F739" s="210" t="s">
        <v>2831</v>
      </c>
      <c r="H739" s="211">
        <v>1.534</v>
      </c>
      <c r="I739" s="212"/>
      <c r="L739" s="208"/>
      <c r="M739" s="213"/>
      <c r="N739" s="214"/>
      <c r="O739" s="214"/>
      <c r="P739" s="214"/>
      <c r="Q739" s="214"/>
      <c r="R739" s="214"/>
      <c r="S739" s="214"/>
      <c r="T739" s="215"/>
      <c r="AT739" s="209" t="s">
        <v>163</v>
      </c>
      <c r="AU739" s="209" t="s">
        <v>89</v>
      </c>
      <c r="AV739" s="13" t="s">
        <v>89</v>
      </c>
      <c r="AW739" s="13" t="s">
        <v>42</v>
      </c>
      <c r="AX739" s="13" t="s">
        <v>82</v>
      </c>
      <c r="AY739" s="209" t="s">
        <v>152</v>
      </c>
    </row>
    <row r="740" spans="2:51" s="13" customFormat="1">
      <c r="B740" s="208"/>
      <c r="D740" s="196" t="s">
        <v>163</v>
      </c>
      <c r="E740" s="209" t="s">
        <v>5</v>
      </c>
      <c r="F740" s="210" t="s">
        <v>2832</v>
      </c>
      <c r="H740" s="211">
        <v>0.56499999999999995</v>
      </c>
      <c r="I740" s="212"/>
      <c r="L740" s="208"/>
      <c r="M740" s="213"/>
      <c r="N740" s="214"/>
      <c r="O740" s="214"/>
      <c r="P740" s="214"/>
      <c r="Q740" s="214"/>
      <c r="R740" s="214"/>
      <c r="S740" s="214"/>
      <c r="T740" s="215"/>
      <c r="AT740" s="209" t="s">
        <v>163</v>
      </c>
      <c r="AU740" s="209" t="s">
        <v>89</v>
      </c>
      <c r="AV740" s="13" t="s">
        <v>89</v>
      </c>
      <c r="AW740" s="13" t="s">
        <v>42</v>
      </c>
      <c r="AX740" s="13" t="s">
        <v>82</v>
      </c>
      <c r="AY740" s="209" t="s">
        <v>152</v>
      </c>
    </row>
    <row r="741" spans="2:51" s="13" customFormat="1">
      <c r="B741" s="208"/>
      <c r="D741" s="196" t="s">
        <v>163</v>
      </c>
      <c r="E741" s="209" t="s">
        <v>5</v>
      </c>
      <c r="F741" s="210" t="s">
        <v>2833</v>
      </c>
      <c r="H741" s="211">
        <v>0.20699999999999999</v>
      </c>
      <c r="I741" s="212"/>
      <c r="L741" s="208"/>
      <c r="M741" s="213"/>
      <c r="N741" s="214"/>
      <c r="O741" s="214"/>
      <c r="P741" s="214"/>
      <c r="Q741" s="214"/>
      <c r="R741" s="214"/>
      <c r="S741" s="214"/>
      <c r="T741" s="215"/>
      <c r="AT741" s="209" t="s">
        <v>163</v>
      </c>
      <c r="AU741" s="209" t="s">
        <v>89</v>
      </c>
      <c r="AV741" s="13" t="s">
        <v>89</v>
      </c>
      <c r="AW741" s="13" t="s">
        <v>42</v>
      </c>
      <c r="AX741" s="13" t="s">
        <v>82</v>
      </c>
      <c r="AY741" s="209" t="s">
        <v>152</v>
      </c>
    </row>
    <row r="742" spans="2:51" s="13" customFormat="1">
      <c r="B742" s="208"/>
      <c r="D742" s="196" t="s">
        <v>163</v>
      </c>
      <c r="E742" s="209" t="s">
        <v>5</v>
      </c>
      <c r="F742" s="210" t="s">
        <v>2834</v>
      </c>
      <c r="H742" s="211">
        <v>7.3319999999999999</v>
      </c>
      <c r="I742" s="212"/>
      <c r="L742" s="208"/>
      <c r="M742" s="213"/>
      <c r="N742" s="214"/>
      <c r="O742" s="214"/>
      <c r="P742" s="214"/>
      <c r="Q742" s="214"/>
      <c r="R742" s="214"/>
      <c r="S742" s="214"/>
      <c r="T742" s="215"/>
      <c r="AT742" s="209" t="s">
        <v>163</v>
      </c>
      <c r="AU742" s="209" t="s">
        <v>89</v>
      </c>
      <c r="AV742" s="13" t="s">
        <v>89</v>
      </c>
      <c r="AW742" s="13" t="s">
        <v>42</v>
      </c>
      <c r="AX742" s="13" t="s">
        <v>82</v>
      </c>
      <c r="AY742" s="209" t="s">
        <v>152</v>
      </c>
    </row>
    <row r="743" spans="2:51" s="13" customFormat="1">
      <c r="B743" s="208"/>
      <c r="D743" s="196" t="s">
        <v>163</v>
      </c>
      <c r="E743" s="209" t="s">
        <v>5</v>
      </c>
      <c r="F743" s="210" t="s">
        <v>2835</v>
      </c>
      <c r="H743" s="211">
        <v>5.8520000000000003</v>
      </c>
      <c r="I743" s="212"/>
      <c r="L743" s="208"/>
      <c r="M743" s="213"/>
      <c r="N743" s="214"/>
      <c r="O743" s="214"/>
      <c r="P743" s="214"/>
      <c r="Q743" s="214"/>
      <c r="R743" s="214"/>
      <c r="S743" s="214"/>
      <c r="T743" s="215"/>
      <c r="AT743" s="209" t="s">
        <v>163</v>
      </c>
      <c r="AU743" s="209" t="s">
        <v>89</v>
      </c>
      <c r="AV743" s="13" t="s">
        <v>89</v>
      </c>
      <c r="AW743" s="13" t="s">
        <v>42</v>
      </c>
      <c r="AX743" s="13" t="s">
        <v>82</v>
      </c>
      <c r="AY743" s="209" t="s">
        <v>152</v>
      </c>
    </row>
    <row r="744" spans="2:51" s="13" customFormat="1">
      <c r="B744" s="208"/>
      <c r="D744" s="196" t="s">
        <v>163</v>
      </c>
      <c r="E744" s="209" t="s">
        <v>5</v>
      </c>
      <c r="F744" s="210" t="s">
        <v>2836</v>
      </c>
      <c r="H744" s="211">
        <v>10.279</v>
      </c>
      <c r="I744" s="212"/>
      <c r="L744" s="208"/>
      <c r="M744" s="213"/>
      <c r="N744" s="214"/>
      <c r="O744" s="214"/>
      <c r="P744" s="214"/>
      <c r="Q744" s="214"/>
      <c r="R744" s="214"/>
      <c r="S744" s="214"/>
      <c r="T744" s="215"/>
      <c r="AT744" s="209" t="s">
        <v>163</v>
      </c>
      <c r="AU744" s="209" t="s">
        <v>89</v>
      </c>
      <c r="AV744" s="13" t="s">
        <v>89</v>
      </c>
      <c r="AW744" s="13" t="s">
        <v>42</v>
      </c>
      <c r="AX744" s="13" t="s">
        <v>82</v>
      </c>
      <c r="AY744" s="209" t="s">
        <v>152</v>
      </c>
    </row>
    <row r="745" spans="2:51" s="13" customFormat="1">
      <c r="B745" s="208"/>
      <c r="D745" s="196" t="s">
        <v>163</v>
      </c>
      <c r="E745" s="209" t="s">
        <v>5</v>
      </c>
      <c r="F745" s="210" t="s">
        <v>2837</v>
      </c>
      <c r="H745" s="211">
        <v>4.3739999999999997</v>
      </c>
      <c r="I745" s="212"/>
      <c r="L745" s="208"/>
      <c r="M745" s="213"/>
      <c r="N745" s="214"/>
      <c r="O745" s="214"/>
      <c r="P745" s="214"/>
      <c r="Q745" s="214"/>
      <c r="R745" s="214"/>
      <c r="S745" s="214"/>
      <c r="T745" s="215"/>
      <c r="AT745" s="209" t="s">
        <v>163</v>
      </c>
      <c r="AU745" s="209" t="s">
        <v>89</v>
      </c>
      <c r="AV745" s="13" t="s">
        <v>89</v>
      </c>
      <c r="AW745" s="13" t="s">
        <v>42</v>
      </c>
      <c r="AX745" s="13" t="s">
        <v>82</v>
      </c>
      <c r="AY745" s="209" t="s">
        <v>152</v>
      </c>
    </row>
    <row r="746" spans="2:51" s="14" customFormat="1">
      <c r="B746" s="216"/>
      <c r="D746" s="196" t="s">
        <v>163</v>
      </c>
      <c r="E746" s="217" t="s">
        <v>5</v>
      </c>
      <c r="F746" s="218" t="s">
        <v>2838</v>
      </c>
      <c r="H746" s="219">
        <v>49.726999999999997</v>
      </c>
      <c r="I746" s="220"/>
      <c r="L746" s="216"/>
      <c r="M746" s="221"/>
      <c r="N746" s="222"/>
      <c r="O746" s="222"/>
      <c r="P746" s="222"/>
      <c r="Q746" s="222"/>
      <c r="R746" s="222"/>
      <c r="S746" s="222"/>
      <c r="T746" s="223"/>
      <c r="AT746" s="217" t="s">
        <v>163</v>
      </c>
      <c r="AU746" s="217" t="s">
        <v>89</v>
      </c>
      <c r="AV746" s="14" t="s">
        <v>169</v>
      </c>
      <c r="AW746" s="14" t="s">
        <v>42</v>
      </c>
      <c r="AX746" s="14" t="s">
        <v>82</v>
      </c>
      <c r="AY746" s="217" t="s">
        <v>152</v>
      </c>
    </row>
    <row r="747" spans="2:51" s="12" customFormat="1">
      <c r="B747" s="200"/>
      <c r="D747" s="196" t="s">
        <v>163</v>
      </c>
      <c r="E747" s="201" t="s">
        <v>5</v>
      </c>
      <c r="F747" s="202" t="s">
        <v>2839</v>
      </c>
      <c r="H747" s="203" t="s">
        <v>5</v>
      </c>
      <c r="I747" s="204"/>
      <c r="L747" s="200"/>
      <c r="M747" s="205"/>
      <c r="N747" s="206"/>
      <c r="O747" s="206"/>
      <c r="P747" s="206"/>
      <c r="Q747" s="206"/>
      <c r="R747" s="206"/>
      <c r="S747" s="206"/>
      <c r="T747" s="207"/>
      <c r="AT747" s="203" t="s">
        <v>163</v>
      </c>
      <c r="AU747" s="203" t="s">
        <v>89</v>
      </c>
      <c r="AV747" s="12" t="s">
        <v>45</v>
      </c>
      <c r="AW747" s="12" t="s">
        <v>42</v>
      </c>
      <c r="AX747" s="12" t="s">
        <v>82</v>
      </c>
      <c r="AY747" s="203" t="s">
        <v>152</v>
      </c>
    </row>
    <row r="748" spans="2:51" s="13" customFormat="1">
      <c r="B748" s="208"/>
      <c r="D748" s="196" t="s">
        <v>163</v>
      </c>
      <c r="E748" s="209" t="s">
        <v>5</v>
      </c>
      <c r="F748" s="210" t="s">
        <v>2840</v>
      </c>
      <c r="H748" s="211">
        <v>2.5310000000000001</v>
      </c>
      <c r="I748" s="212"/>
      <c r="L748" s="208"/>
      <c r="M748" s="213"/>
      <c r="N748" s="214"/>
      <c r="O748" s="214"/>
      <c r="P748" s="214"/>
      <c r="Q748" s="214"/>
      <c r="R748" s="214"/>
      <c r="S748" s="214"/>
      <c r="T748" s="215"/>
      <c r="AT748" s="209" t="s">
        <v>163</v>
      </c>
      <c r="AU748" s="209" t="s">
        <v>89</v>
      </c>
      <c r="AV748" s="13" t="s">
        <v>89</v>
      </c>
      <c r="AW748" s="13" t="s">
        <v>42</v>
      </c>
      <c r="AX748" s="13" t="s">
        <v>82</v>
      </c>
      <c r="AY748" s="209" t="s">
        <v>152</v>
      </c>
    </row>
    <row r="749" spans="2:51" s="13" customFormat="1">
      <c r="B749" s="208"/>
      <c r="D749" s="196" t="s">
        <v>163</v>
      </c>
      <c r="E749" s="209" t="s">
        <v>5</v>
      </c>
      <c r="F749" s="210" t="s">
        <v>2841</v>
      </c>
      <c r="H749" s="211">
        <v>5.4749999999999996</v>
      </c>
      <c r="I749" s="212"/>
      <c r="L749" s="208"/>
      <c r="M749" s="213"/>
      <c r="N749" s="214"/>
      <c r="O749" s="214"/>
      <c r="P749" s="214"/>
      <c r="Q749" s="214"/>
      <c r="R749" s="214"/>
      <c r="S749" s="214"/>
      <c r="T749" s="215"/>
      <c r="AT749" s="209" t="s">
        <v>163</v>
      </c>
      <c r="AU749" s="209" t="s">
        <v>89</v>
      </c>
      <c r="AV749" s="13" t="s">
        <v>89</v>
      </c>
      <c r="AW749" s="13" t="s">
        <v>42</v>
      </c>
      <c r="AX749" s="13" t="s">
        <v>82</v>
      </c>
      <c r="AY749" s="209" t="s">
        <v>152</v>
      </c>
    </row>
    <row r="750" spans="2:51" s="13" customFormat="1">
      <c r="B750" s="208"/>
      <c r="D750" s="196" t="s">
        <v>163</v>
      </c>
      <c r="E750" s="209" t="s">
        <v>5</v>
      </c>
      <c r="F750" s="210" t="s">
        <v>2842</v>
      </c>
      <c r="H750" s="211">
        <v>0.42299999999999999</v>
      </c>
      <c r="I750" s="212"/>
      <c r="L750" s="208"/>
      <c r="M750" s="213"/>
      <c r="N750" s="214"/>
      <c r="O750" s="214"/>
      <c r="P750" s="214"/>
      <c r="Q750" s="214"/>
      <c r="R750" s="214"/>
      <c r="S750" s="214"/>
      <c r="T750" s="215"/>
      <c r="AT750" s="209" t="s">
        <v>163</v>
      </c>
      <c r="AU750" s="209" t="s">
        <v>89</v>
      </c>
      <c r="AV750" s="13" t="s">
        <v>89</v>
      </c>
      <c r="AW750" s="13" t="s">
        <v>42</v>
      </c>
      <c r="AX750" s="13" t="s">
        <v>82</v>
      </c>
      <c r="AY750" s="209" t="s">
        <v>152</v>
      </c>
    </row>
    <row r="751" spans="2:51" s="13" customFormat="1">
      <c r="B751" s="208"/>
      <c r="D751" s="196" t="s">
        <v>163</v>
      </c>
      <c r="E751" s="209" t="s">
        <v>5</v>
      </c>
      <c r="F751" s="210" t="s">
        <v>2843</v>
      </c>
      <c r="H751" s="211">
        <v>0.48499999999999999</v>
      </c>
      <c r="I751" s="212"/>
      <c r="L751" s="208"/>
      <c r="M751" s="213"/>
      <c r="N751" s="214"/>
      <c r="O751" s="214"/>
      <c r="P751" s="214"/>
      <c r="Q751" s="214"/>
      <c r="R751" s="214"/>
      <c r="S751" s="214"/>
      <c r="T751" s="215"/>
      <c r="AT751" s="209" t="s">
        <v>163</v>
      </c>
      <c r="AU751" s="209" t="s">
        <v>89</v>
      </c>
      <c r="AV751" s="13" t="s">
        <v>89</v>
      </c>
      <c r="AW751" s="13" t="s">
        <v>42</v>
      </c>
      <c r="AX751" s="13" t="s">
        <v>82</v>
      </c>
      <c r="AY751" s="209" t="s">
        <v>152</v>
      </c>
    </row>
    <row r="752" spans="2:51" s="13" customFormat="1">
      <c r="B752" s="208"/>
      <c r="D752" s="196" t="s">
        <v>163</v>
      </c>
      <c r="E752" s="209" t="s">
        <v>5</v>
      </c>
      <c r="F752" s="210" t="s">
        <v>2844</v>
      </c>
      <c r="H752" s="211">
        <v>2.4940000000000002</v>
      </c>
      <c r="I752" s="212"/>
      <c r="L752" s="208"/>
      <c r="M752" s="213"/>
      <c r="N752" s="214"/>
      <c r="O752" s="214"/>
      <c r="P752" s="214"/>
      <c r="Q752" s="214"/>
      <c r="R752" s="214"/>
      <c r="S752" s="214"/>
      <c r="T752" s="215"/>
      <c r="AT752" s="209" t="s">
        <v>163</v>
      </c>
      <c r="AU752" s="209" t="s">
        <v>89</v>
      </c>
      <c r="AV752" s="13" t="s">
        <v>89</v>
      </c>
      <c r="AW752" s="13" t="s">
        <v>42</v>
      </c>
      <c r="AX752" s="13" t="s">
        <v>82</v>
      </c>
      <c r="AY752" s="209" t="s">
        <v>152</v>
      </c>
    </row>
    <row r="753" spans="2:51" s="13" customFormat="1">
      <c r="B753" s="208"/>
      <c r="D753" s="196" t="s">
        <v>163</v>
      </c>
      <c r="E753" s="209" t="s">
        <v>5</v>
      </c>
      <c r="F753" s="210" t="s">
        <v>2845</v>
      </c>
      <c r="H753" s="211">
        <v>1.746</v>
      </c>
      <c r="I753" s="212"/>
      <c r="L753" s="208"/>
      <c r="M753" s="213"/>
      <c r="N753" s="214"/>
      <c r="O753" s="214"/>
      <c r="P753" s="214"/>
      <c r="Q753" s="214"/>
      <c r="R753" s="214"/>
      <c r="S753" s="214"/>
      <c r="T753" s="215"/>
      <c r="AT753" s="209" t="s">
        <v>163</v>
      </c>
      <c r="AU753" s="209" t="s">
        <v>89</v>
      </c>
      <c r="AV753" s="13" t="s">
        <v>89</v>
      </c>
      <c r="AW753" s="13" t="s">
        <v>42</v>
      </c>
      <c r="AX753" s="13" t="s">
        <v>82</v>
      </c>
      <c r="AY753" s="209" t="s">
        <v>152</v>
      </c>
    </row>
    <row r="754" spans="2:51" s="13" customFormat="1">
      <c r="B754" s="208"/>
      <c r="D754" s="196" t="s">
        <v>163</v>
      </c>
      <c r="E754" s="209" t="s">
        <v>5</v>
      </c>
      <c r="F754" s="210" t="s">
        <v>2846</v>
      </c>
      <c r="H754" s="211">
        <v>2.2269999999999999</v>
      </c>
      <c r="I754" s="212"/>
      <c r="L754" s="208"/>
      <c r="M754" s="213"/>
      <c r="N754" s="214"/>
      <c r="O754" s="214"/>
      <c r="P754" s="214"/>
      <c r="Q754" s="214"/>
      <c r="R754" s="214"/>
      <c r="S754" s="214"/>
      <c r="T754" s="215"/>
      <c r="AT754" s="209" t="s">
        <v>163</v>
      </c>
      <c r="AU754" s="209" t="s">
        <v>89</v>
      </c>
      <c r="AV754" s="13" t="s">
        <v>89</v>
      </c>
      <c r="AW754" s="13" t="s">
        <v>42</v>
      </c>
      <c r="AX754" s="13" t="s">
        <v>82</v>
      </c>
      <c r="AY754" s="209" t="s">
        <v>152</v>
      </c>
    </row>
    <row r="755" spans="2:51" s="13" customFormat="1">
      <c r="B755" s="208"/>
      <c r="D755" s="196" t="s">
        <v>163</v>
      </c>
      <c r="E755" s="209" t="s">
        <v>5</v>
      </c>
      <c r="F755" s="210" t="s">
        <v>2847</v>
      </c>
      <c r="H755" s="211">
        <v>0.113</v>
      </c>
      <c r="I755" s="212"/>
      <c r="L755" s="208"/>
      <c r="M755" s="213"/>
      <c r="N755" s="214"/>
      <c r="O755" s="214"/>
      <c r="P755" s="214"/>
      <c r="Q755" s="214"/>
      <c r="R755" s="214"/>
      <c r="S755" s="214"/>
      <c r="T755" s="215"/>
      <c r="AT755" s="209" t="s">
        <v>163</v>
      </c>
      <c r="AU755" s="209" t="s">
        <v>89</v>
      </c>
      <c r="AV755" s="13" t="s">
        <v>89</v>
      </c>
      <c r="AW755" s="13" t="s">
        <v>42</v>
      </c>
      <c r="AX755" s="13" t="s">
        <v>82</v>
      </c>
      <c r="AY755" s="209" t="s">
        <v>152</v>
      </c>
    </row>
    <row r="756" spans="2:51" s="13" customFormat="1">
      <c r="B756" s="208"/>
      <c r="D756" s="196" t="s">
        <v>163</v>
      </c>
      <c r="E756" s="209" t="s">
        <v>5</v>
      </c>
      <c r="F756" s="210" t="s">
        <v>2848</v>
      </c>
      <c r="H756" s="211">
        <v>4.5999999999999999E-2</v>
      </c>
      <c r="I756" s="212"/>
      <c r="L756" s="208"/>
      <c r="M756" s="213"/>
      <c r="N756" s="214"/>
      <c r="O756" s="214"/>
      <c r="P756" s="214"/>
      <c r="Q756" s="214"/>
      <c r="R756" s="214"/>
      <c r="S756" s="214"/>
      <c r="T756" s="215"/>
      <c r="AT756" s="209" t="s">
        <v>163</v>
      </c>
      <c r="AU756" s="209" t="s">
        <v>89</v>
      </c>
      <c r="AV756" s="13" t="s">
        <v>89</v>
      </c>
      <c r="AW756" s="13" t="s">
        <v>42</v>
      </c>
      <c r="AX756" s="13" t="s">
        <v>82</v>
      </c>
      <c r="AY756" s="209" t="s">
        <v>152</v>
      </c>
    </row>
    <row r="757" spans="2:51" s="13" customFormat="1">
      <c r="B757" s="208"/>
      <c r="D757" s="196" t="s">
        <v>163</v>
      </c>
      <c r="E757" s="209" t="s">
        <v>5</v>
      </c>
      <c r="F757" s="210" t="s">
        <v>2849</v>
      </c>
      <c r="H757" s="211">
        <v>6.0999999999999999E-2</v>
      </c>
      <c r="I757" s="212"/>
      <c r="L757" s="208"/>
      <c r="M757" s="213"/>
      <c r="N757" s="214"/>
      <c r="O757" s="214"/>
      <c r="P757" s="214"/>
      <c r="Q757" s="214"/>
      <c r="R757" s="214"/>
      <c r="S757" s="214"/>
      <c r="T757" s="215"/>
      <c r="AT757" s="209" t="s">
        <v>163</v>
      </c>
      <c r="AU757" s="209" t="s">
        <v>89</v>
      </c>
      <c r="AV757" s="13" t="s">
        <v>89</v>
      </c>
      <c r="AW757" s="13" t="s">
        <v>42</v>
      </c>
      <c r="AX757" s="13" t="s">
        <v>82</v>
      </c>
      <c r="AY757" s="209" t="s">
        <v>152</v>
      </c>
    </row>
    <row r="758" spans="2:51" s="13" customFormat="1">
      <c r="B758" s="208"/>
      <c r="D758" s="196" t="s">
        <v>163</v>
      </c>
      <c r="E758" s="209" t="s">
        <v>5</v>
      </c>
      <c r="F758" s="210" t="s">
        <v>2850</v>
      </c>
      <c r="H758" s="211">
        <v>0.20300000000000001</v>
      </c>
      <c r="I758" s="212"/>
      <c r="L758" s="208"/>
      <c r="M758" s="213"/>
      <c r="N758" s="214"/>
      <c r="O758" s="214"/>
      <c r="P758" s="214"/>
      <c r="Q758" s="214"/>
      <c r="R758" s="214"/>
      <c r="S758" s="214"/>
      <c r="T758" s="215"/>
      <c r="AT758" s="209" t="s">
        <v>163</v>
      </c>
      <c r="AU758" s="209" t="s">
        <v>89</v>
      </c>
      <c r="AV758" s="13" t="s">
        <v>89</v>
      </c>
      <c r="AW758" s="13" t="s">
        <v>42</v>
      </c>
      <c r="AX758" s="13" t="s">
        <v>82</v>
      </c>
      <c r="AY758" s="209" t="s">
        <v>152</v>
      </c>
    </row>
    <row r="759" spans="2:51" s="13" customFormat="1">
      <c r="B759" s="208"/>
      <c r="D759" s="196" t="s">
        <v>163</v>
      </c>
      <c r="E759" s="209" t="s">
        <v>5</v>
      </c>
      <c r="F759" s="210" t="s">
        <v>2851</v>
      </c>
      <c r="H759" s="211">
        <v>0.128</v>
      </c>
      <c r="I759" s="212"/>
      <c r="L759" s="208"/>
      <c r="M759" s="213"/>
      <c r="N759" s="214"/>
      <c r="O759" s="214"/>
      <c r="P759" s="214"/>
      <c r="Q759" s="214"/>
      <c r="R759" s="214"/>
      <c r="S759" s="214"/>
      <c r="T759" s="215"/>
      <c r="AT759" s="209" t="s">
        <v>163</v>
      </c>
      <c r="AU759" s="209" t="s">
        <v>89</v>
      </c>
      <c r="AV759" s="13" t="s">
        <v>89</v>
      </c>
      <c r="AW759" s="13" t="s">
        <v>42</v>
      </c>
      <c r="AX759" s="13" t="s">
        <v>82</v>
      </c>
      <c r="AY759" s="209" t="s">
        <v>152</v>
      </c>
    </row>
    <row r="760" spans="2:51" s="13" customFormat="1">
      <c r="B760" s="208"/>
      <c r="D760" s="196" t="s">
        <v>163</v>
      </c>
      <c r="E760" s="209" t="s">
        <v>5</v>
      </c>
      <c r="F760" s="210" t="s">
        <v>2852</v>
      </c>
      <c r="H760" s="211">
        <v>8.4000000000000005E-2</v>
      </c>
      <c r="I760" s="212"/>
      <c r="L760" s="208"/>
      <c r="M760" s="213"/>
      <c r="N760" s="214"/>
      <c r="O760" s="214"/>
      <c r="P760" s="214"/>
      <c r="Q760" s="214"/>
      <c r="R760" s="214"/>
      <c r="S760" s="214"/>
      <c r="T760" s="215"/>
      <c r="AT760" s="209" t="s">
        <v>163</v>
      </c>
      <c r="AU760" s="209" t="s">
        <v>89</v>
      </c>
      <c r="AV760" s="13" t="s">
        <v>89</v>
      </c>
      <c r="AW760" s="13" t="s">
        <v>42</v>
      </c>
      <c r="AX760" s="13" t="s">
        <v>82</v>
      </c>
      <c r="AY760" s="209" t="s">
        <v>152</v>
      </c>
    </row>
    <row r="761" spans="2:51" s="13" customFormat="1">
      <c r="B761" s="208"/>
      <c r="D761" s="196" t="s">
        <v>163</v>
      </c>
      <c r="E761" s="209" t="s">
        <v>5</v>
      </c>
      <c r="F761" s="210" t="s">
        <v>2853</v>
      </c>
      <c r="H761" s="211">
        <v>0.46100000000000002</v>
      </c>
      <c r="I761" s="212"/>
      <c r="L761" s="208"/>
      <c r="M761" s="213"/>
      <c r="N761" s="214"/>
      <c r="O761" s="214"/>
      <c r="P761" s="214"/>
      <c r="Q761" s="214"/>
      <c r="R761" s="214"/>
      <c r="S761" s="214"/>
      <c r="T761" s="215"/>
      <c r="AT761" s="209" t="s">
        <v>163</v>
      </c>
      <c r="AU761" s="209" t="s">
        <v>89</v>
      </c>
      <c r="AV761" s="13" t="s">
        <v>89</v>
      </c>
      <c r="AW761" s="13" t="s">
        <v>42</v>
      </c>
      <c r="AX761" s="13" t="s">
        <v>82</v>
      </c>
      <c r="AY761" s="209" t="s">
        <v>152</v>
      </c>
    </row>
    <row r="762" spans="2:51" s="13" customFormat="1">
      <c r="B762" s="208"/>
      <c r="D762" s="196" t="s">
        <v>163</v>
      </c>
      <c r="E762" s="209" t="s">
        <v>5</v>
      </c>
      <c r="F762" s="210" t="s">
        <v>2854</v>
      </c>
      <c r="H762" s="211">
        <v>2.4E-2</v>
      </c>
      <c r="I762" s="212"/>
      <c r="L762" s="208"/>
      <c r="M762" s="213"/>
      <c r="N762" s="214"/>
      <c r="O762" s="214"/>
      <c r="P762" s="214"/>
      <c r="Q762" s="214"/>
      <c r="R762" s="214"/>
      <c r="S762" s="214"/>
      <c r="T762" s="215"/>
      <c r="AT762" s="209" t="s">
        <v>163</v>
      </c>
      <c r="AU762" s="209" t="s">
        <v>89</v>
      </c>
      <c r="AV762" s="13" t="s">
        <v>89</v>
      </c>
      <c r="AW762" s="13" t="s">
        <v>42</v>
      </c>
      <c r="AX762" s="13" t="s">
        <v>82</v>
      </c>
      <c r="AY762" s="209" t="s">
        <v>152</v>
      </c>
    </row>
    <row r="763" spans="2:51" s="13" customFormat="1">
      <c r="B763" s="208"/>
      <c r="D763" s="196" t="s">
        <v>163</v>
      </c>
      <c r="E763" s="209" t="s">
        <v>5</v>
      </c>
      <c r="F763" s="210" t="s">
        <v>2855</v>
      </c>
      <c r="H763" s="211">
        <v>3.4000000000000002E-2</v>
      </c>
      <c r="I763" s="212"/>
      <c r="L763" s="208"/>
      <c r="M763" s="213"/>
      <c r="N763" s="214"/>
      <c r="O763" s="214"/>
      <c r="P763" s="214"/>
      <c r="Q763" s="214"/>
      <c r="R763" s="214"/>
      <c r="S763" s="214"/>
      <c r="T763" s="215"/>
      <c r="AT763" s="209" t="s">
        <v>163</v>
      </c>
      <c r="AU763" s="209" t="s">
        <v>89</v>
      </c>
      <c r="AV763" s="13" t="s">
        <v>89</v>
      </c>
      <c r="AW763" s="13" t="s">
        <v>42</v>
      </c>
      <c r="AX763" s="13" t="s">
        <v>82</v>
      </c>
      <c r="AY763" s="209" t="s">
        <v>152</v>
      </c>
    </row>
    <row r="764" spans="2:51" s="13" customFormat="1">
      <c r="B764" s="208"/>
      <c r="D764" s="196" t="s">
        <v>163</v>
      </c>
      <c r="E764" s="209" t="s">
        <v>5</v>
      </c>
      <c r="F764" s="210" t="s">
        <v>2856</v>
      </c>
      <c r="H764" s="211">
        <v>6.6000000000000003E-2</v>
      </c>
      <c r="I764" s="212"/>
      <c r="L764" s="208"/>
      <c r="M764" s="213"/>
      <c r="N764" s="214"/>
      <c r="O764" s="214"/>
      <c r="P764" s="214"/>
      <c r="Q764" s="214"/>
      <c r="R764" s="214"/>
      <c r="S764" s="214"/>
      <c r="T764" s="215"/>
      <c r="AT764" s="209" t="s">
        <v>163</v>
      </c>
      <c r="AU764" s="209" t="s">
        <v>89</v>
      </c>
      <c r="AV764" s="13" t="s">
        <v>89</v>
      </c>
      <c r="AW764" s="13" t="s">
        <v>42</v>
      </c>
      <c r="AX764" s="13" t="s">
        <v>82</v>
      </c>
      <c r="AY764" s="209" t="s">
        <v>152</v>
      </c>
    </row>
    <row r="765" spans="2:51" s="13" customFormat="1">
      <c r="B765" s="208"/>
      <c r="D765" s="196" t="s">
        <v>163</v>
      </c>
      <c r="E765" s="209" t="s">
        <v>5</v>
      </c>
      <c r="F765" s="210" t="s">
        <v>2857</v>
      </c>
      <c r="H765" s="211">
        <v>4.1000000000000002E-2</v>
      </c>
      <c r="I765" s="212"/>
      <c r="L765" s="208"/>
      <c r="M765" s="213"/>
      <c r="N765" s="214"/>
      <c r="O765" s="214"/>
      <c r="P765" s="214"/>
      <c r="Q765" s="214"/>
      <c r="R765" s="214"/>
      <c r="S765" s="214"/>
      <c r="T765" s="215"/>
      <c r="AT765" s="209" t="s">
        <v>163</v>
      </c>
      <c r="AU765" s="209" t="s">
        <v>89</v>
      </c>
      <c r="AV765" s="13" t="s">
        <v>89</v>
      </c>
      <c r="AW765" s="13" t="s">
        <v>42</v>
      </c>
      <c r="AX765" s="13" t="s">
        <v>82</v>
      </c>
      <c r="AY765" s="209" t="s">
        <v>152</v>
      </c>
    </row>
    <row r="766" spans="2:51" s="13" customFormat="1">
      <c r="B766" s="208"/>
      <c r="D766" s="196" t="s">
        <v>163</v>
      </c>
      <c r="E766" s="209" t="s">
        <v>5</v>
      </c>
      <c r="F766" s="210" t="s">
        <v>2858</v>
      </c>
      <c r="H766" s="211">
        <v>8.3000000000000004E-2</v>
      </c>
      <c r="I766" s="212"/>
      <c r="L766" s="208"/>
      <c r="M766" s="213"/>
      <c r="N766" s="214"/>
      <c r="O766" s="214"/>
      <c r="P766" s="214"/>
      <c r="Q766" s="214"/>
      <c r="R766" s="214"/>
      <c r="S766" s="214"/>
      <c r="T766" s="215"/>
      <c r="AT766" s="209" t="s">
        <v>163</v>
      </c>
      <c r="AU766" s="209" t="s">
        <v>89</v>
      </c>
      <c r="AV766" s="13" t="s">
        <v>89</v>
      </c>
      <c r="AW766" s="13" t="s">
        <v>42</v>
      </c>
      <c r="AX766" s="13" t="s">
        <v>82</v>
      </c>
      <c r="AY766" s="209" t="s">
        <v>152</v>
      </c>
    </row>
    <row r="767" spans="2:51" s="14" customFormat="1">
      <c r="B767" s="216"/>
      <c r="D767" s="196" t="s">
        <v>163</v>
      </c>
      <c r="E767" s="217" t="s">
        <v>5</v>
      </c>
      <c r="F767" s="218" t="s">
        <v>2780</v>
      </c>
      <c r="H767" s="219">
        <v>16.725000000000001</v>
      </c>
      <c r="I767" s="220"/>
      <c r="L767" s="216"/>
      <c r="M767" s="221"/>
      <c r="N767" s="222"/>
      <c r="O767" s="222"/>
      <c r="P767" s="222"/>
      <c r="Q767" s="222"/>
      <c r="R767" s="222"/>
      <c r="S767" s="222"/>
      <c r="T767" s="223"/>
      <c r="AT767" s="217" t="s">
        <v>163</v>
      </c>
      <c r="AU767" s="217" t="s">
        <v>89</v>
      </c>
      <c r="AV767" s="14" t="s">
        <v>169</v>
      </c>
      <c r="AW767" s="14" t="s">
        <v>42</v>
      </c>
      <c r="AX767" s="14" t="s">
        <v>82</v>
      </c>
      <c r="AY767" s="217" t="s">
        <v>152</v>
      </c>
    </row>
    <row r="768" spans="2:51" s="12" customFormat="1">
      <c r="B768" s="200"/>
      <c r="D768" s="196" t="s">
        <v>163</v>
      </c>
      <c r="E768" s="201" t="s">
        <v>5</v>
      </c>
      <c r="F768" s="202" t="s">
        <v>2859</v>
      </c>
      <c r="H768" s="203" t="s">
        <v>5</v>
      </c>
      <c r="I768" s="204"/>
      <c r="L768" s="200"/>
      <c r="M768" s="205"/>
      <c r="N768" s="206"/>
      <c r="O768" s="206"/>
      <c r="P768" s="206"/>
      <c r="Q768" s="206"/>
      <c r="R768" s="206"/>
      <c r="S768" s="206"/>
      <c r="T768" s="207"/>
      <c r="AT768" s="203" t="s">
        <v>163</v>
      </c>
      <c r="AU768" s="203" t="s">
        <v>89</v>
      </c>
      <c r="AV768" s="12" t="s">
        <v>45</v>
      </c>
      <c r="AW768" s="12" t="s">
        <v>42</v>
      </c>
      <c r="AX768" s="12" t="s">
        <v>82</v>
      </c>
      <c r="AY768" s="203" t="s">
        <v>152</v>
      </c>
    </row>
    <row r="769" spans="2:51" s="12" customFormat="1">
      <c r="B769" s="200"/>
      <c r="D769" s="196" t="s">
        <v>163</v>
      </c>
      <c r="E769" s="201" t="s">
        <v>5</v>
      </c>
      <c r="F769" s="202" t="s">
        <v>2860</v>
      </c>
      <c r="H769" s="203" t="s">
        <v>5</v>
      </c>
      <c r="I769" s="204"/>
      <c r="L769" s="200"/>
      <c r="M769" s="205"/>
      <c r="N769" s="206"/>
      <c r="O769" s="206"/>
      <c r="P769" s="206"/>
      <c r="Q769" s="206"/>
      <c r="R769" s="206"/>
      <c r="S769" s="206"/>
      <c r="T769" s="207"/>
      <c r="AT769" s="203" t="s">
        <v>163</v>
      </c>
      <c r="AU769" s="203" t="s">
        <v>89</v>
      </c>
      <c r="AV769" s="12" t="s">
        <v>45</v>
      </c>
      <c r="AW769" s="12" t="s">
        <v>42</v>
      </c>
      <c r="AX769" s="12" t="s">
        <v>82</v>
      </c>
      <c r="AY769" s="203" t="s">
        <v>152</v>
      </c>
    </row>
    <row r="770" spans="2:51" s="13" customFormat="1">
      <c r="B770" s="208"/>
      <c r="D770" s="196" t="s">
        <v>163</v>
      </c>
      <c r="E770" s="209" t="s">
        <v>5</v>
      </c>
      <c r="F770" s="210" t="s">
        <v>2861</v>
      </c>
      <c r="H770" s="211">
        <v>0.127</v>
      </c>
      <c r="I770" s="212"/>
      <c r="L770" s="208"/>
      <c r="M770" s="213"/>
      <c r="N770" s="214"/>
      <c r="O770" s="214"/>
      <c r="P770" s="214"/>
      <c r="Q770" s="214"/>
      <c r="R770" s="214"/>
      <c r="S770" s="214"/>
      <c r="T770" s="215"/>
      <c r="AT770" s="209" t="s">
        <v>163</v>
      </c>
      <c r="AU770" s="209" t="s">
        <v>89</v>
      </c>
      <c r="AV770" s="13" t="s">
        <v>89</v>
      </c>
      <c r="AW770" s="13" t="s">
        <v>42</v>
      </c>
      <c r="AX770" s="13" t="s">
        <v>82</v>
      </c>
      <c r="AY770" s="209" t="s">
        <v>152</v>
      </c>
    </row>
    <row r="771" spans="2:51" s="13" customFormat="1">
      <c r="B771" s="208"/>
      <c r="D771" s="196" t="s">
        <v>163</v>
      </c>
      <c r="E771" s="209" t="s">
        <v>5</v>
      </c>
      <c r="F771" s="210" t="s">
        <v>2862</v>
      </c>
      <c r="H771" s="211">
        <v>1.4999999999999999E-2</v>
      </c>
      <c r="I771" s="212"/>
      <c r="L771" s="208"/>
      <c r="M771" s="213"/>
      <c r="N771" s="214"/>
      <c r="O771" s="214"/>
      <c r="P771" s="214"/>
      <c r="Q771" s="214"/>
      <c r="R771" s="214"/>
      <c r="S771" s="214"/>
      <c r="T771" s="215"/>
      <c r="AT771" s="209" t="s">
        <v>163</v>
      </c>
      <c r="AU771" s="209" t="s">
        <v>89</v>
      </c>
      <c r="AV771" s="13" t="s">
        <v>89</v>
      </c>
      <c r="AW771" s="13" t="s">
        <v>42</v>
      </c>
      <c r="AX771" s="13" t="s">
        <v>82</v>
      </c>
      <c r="AY771" s="209" t="s">
        <v>152</v>
      </c>
    </row>
    <row r="772" spans="2:51" s="13" customFormat="1">
      <c r="B772" s="208"/>
      <c r="D772" s="196" t="s">
        <v>163</v>
      </c>
      <c r="E772" s="209" t="s">
        <v>5</v>
      </c>
      <c r="F772" s="210" t="s">
        <v>2863</v>
      </c>
      <c r="H772" s="211">
        <v>0.36199999999999999</v>
      </c>
      <c r="I772" s="212"/>
      <c r="L772" s="208"/>
      <c r="M772" s="213"/>
      <c r="N772" s="214"/>
      <c r="O772" s="214"/>
      <c r="P772" s="214"/>
      <c r="Q772" s="214"/>
      <c r="R772" s="214"/>
      <c r="S772" s="214"/>
      <c r="T772" s="215"/>
      <c r="AT772" s="209" t="s">
        <v>163</v>
      </c>
      <c r="AU772" s="209" t="s">
        <v>89</v>
      </c>
      <c r="AV772" s="13" t="s">
        <v>89</v>
      </c>
      <c r="AW772" s="13" t="s">
        <v>42</v>
      </c>
      <c r="AX772" s="13" t="s">
        <v>82</v>
      </c>
      <c r="AY772" s="209" t="s">
        <v>152</v>
      </c>
    </row>
    <row r="773" spans="2:51" s="13" customFormat="1">
      <c r="B773" s="208"/>
      <c r="D773" s="196" t="s">
        <v>163</v>
      </c>
      <c r="E773" s="209" t="s">
        <v>5</v>
      </c>
      <c r="F773" s="210" t="s">
        <v>2864</v>
      </c>
      <c r="H773" s="211">
        <v>1.607</v>
      </c>
      <c r="I773" s="212"/>
      <c r="L773" s="208"/>
      <c r="M773" s="213"/>
      <c r="N773" s="214"/>
      <c r="O773" s="214"/>
      <c r="P773" s="214"/>
      <c r="Q773" s="214"/>
      <c r="R773" s="214"/>
      <c r="S773" s="214"/>
      <c r="T773" s="215"/>
      <c r="AT773" s="209" t="s">
        <v>163</v>
      </c>
      <c r="AU773" s="209" t="s">
        <v>89</v>
      </c>
      <c r="AV773" s="13" t="s">
        <v>89</v>
      </c>
      <c r="AW773" s="13" t="s">
        <v>42</v>
      </c>
      <c r="AX773" s="13" t="s">
        <v>82</v>
      </c>
      <c r="AY773" s="209" t="s">
        <v>152</v>
      </c>
    </row>
    <row r="774" spans="2:51" s="13" customFormat="1">
      <c r="B774" s="208"/>
      <c r="D774" s="196" t="s">
        <v>163</v>
      </c>
      <c r="E774" s="209" t="s">
        <v>5</v>
      </c>
      <c r="F774" s="210" t="s">
        <v>2865</v>
      </c>
      <c r="H774" s="211">
        <v>0.191</v>
      </c>
      <c r="I774" s="212"/>
      <c r="L774" s="208"/>
      <c r="M774" s="213"/>
      <c r="N774" s="214"/>
      <c r="O774" s="214"/>
      <c r="P774" s="214"/>
      <c r="Q774" s="214"/>
      <c r="R774" s="214"/>
      <c r="S774" s="214"/>
      <c r="T774" s="215"/>
      <c r="AT774" s="209" t="s">
        <v>163</v>
      </c>
      <c r="AU774" s="209" t="s">
        <v>89</v>
      </c>
      <c r="AV774" s="13" t="s">
        <v>89</v>
      </c>
      <c r="AW774" s="13" t="s">
        <v>42</v>
      </c>
      <c r="AX774" s="13" t="s">
        <v>82</v>
      </c>
      <c r="AY774" s="209" t="s">
        <v>152</v>
      </c>
    </row>
    <row r="775" spans="2:51" s="13" customFormat="1">
      <c r="B775" s="208"/>
      <c r="D775" s="196" t="s">
        <v>163</v>
      </c>
      <c r="E775" s="209" t="s">
        <v>5</v>
      </c>
      <c r="F775" s="210" t="s">
        <v>2866</v>
      </c>
      <c r="H775" s="211">
        <v>0.33800000000000002</v>
      </c>
      <c r="I775" s="212"/>
      <c r="L775" s="208"/>
      <c r="M775" s="213"/>
      <c r="N775" s="214"/>
      <c r="O775" s="214"/>
      <c r="P775" s="214"/>
      <c r="Q775" s="214"/>
      <c r="R775" s="214"/>
      <c r="S775" s="214"/>
      <c r="T775" s="215"/>
      <c r="AT775" s="209" t="s">
        <v>163</v>
      </c>
      <c r="AU775" s="209" t="s">
        <v>89</v>
      </c>
      <c r="AV775" s="13" t="s">
        <v>89</v>
      </c>
      <c r="AW775" s="13" t="s">
        <v>42</v>
      </c>
      <c r="AX775" s="13" t="s">
        <v>82</v>
      </c>
      <c r="AY775" s="209" t="s">
        <v>152</v>
      </c>
    </row>
    <row r="776" spans="2:51" s="13" customFormat="1">
      <c r="B776" s="208"/>
      <c r="D776" s="196" t="s">
        <v>163</v>
      </c>
      <c r="E776" s="209" t="s">
        <v>5</v>
      </c>
      <c r="F776" s="210" t="s">
        <v>2867</v>
      </c>
      <c r="H776" s="211">
        <v>0.61399999999999999</v>
      </c>
      <c r="I776" s="212"/>
      <c r="L776" s="208"/>
      <c r="M776" s="213"/>
      <c r="N776" s="214"/>
      <c r="O776" s="214"/>
      <c r="P776" s="214"/>
      <c r="Q776" s="214"/>
      <c r="R776" s="214"/>
      <c r="S776" s="214"/>
      <c r="T776" s="215"/>
      <c r="AT776" s="209" t="s">
        <v>163</v>
      </c>
      <c r="AU776" s="209" t="s">
        <v>89</v>
      </c>
      <c r="AV776" s="13" t="s">
        <v>89</v>
      </c>
      <c r="AW776" s="13" t="s">
        <v>42</v>
      </c>
      <c r="AX776" s="13" t="s">
        <v>82</v>
      </c>
      <c r="AY776" s="209" t="s">
        <v>152</v>
      </c>
    </row>
    <row r="777" spans="2:51" s="13" customFormat="1">
      <c r="B777" s="208"/>
      <c r="D777" s="196" t="s">
        <v>163</v>
      </c>
      <c r="E777" s="209" t="s">
        <v>5</v>
      </c>
      <c r="F777" s="210" t="s">
        <v>2868</v>
      </c>
      <c r="H777" s="211">
        <v>3.7999999999999999E-2</v>
      </c>
      <c r="I777" s="212"/>
      <c r="L777" s="208"/>
      <c r="M777" s="213"/>
      <c r="N777" s="214"/>
      <c r="O777" s="214"/>
      <c r="P777" s="214"/>
      <c r="Q777" s="214"/>
      <c r="R777" s="214"/>
      <c r="S777" s="214"/>
      <c r="T777" s="215"/>
      <c r="AT777" s="209" t="s">
        <v>163</v>
      </c>
      <c r="AU777" s="209" t="s">
        <v>89</v>
      </c>
      <c r="AV777" s="13" t="s">
        <v>89</v>
      </c>
      <c r="AW777" s="13" t="s">
        <v>42</v>
      </c>
      <c r="AX777" s="13" t="s">
        <v>82</v>
      </c>
      <c r="AY777" s="209" t="s">
        <v>152</v>
      </c>
    </row>
    <row r="778" spans="2:51" s="13" customFormat="1">
      <c r="B778" s="208"/>
      <c r="D778" s="196" t="s">
        <v>163</v>
      </c>
      <c r="E778" s="209" t="s">
        <v>5</v>
      </c>
      <c r="F778" s="210" t="s">
        <v>2869</v>
      </c>
      <c r="H778" s="211">
        <v>2.7E-2</v>
      </c>
      <c r="I778" s="212"/>
      <c r="L778" s="208"/>
      <c r="M778" s="213"/>
      <c r="N778" s="214"/>
      <c r="O778" s="214"/>
      <c r="P778" s="214"/>
      <c r="Q778" s="214"/>
      <c r="R778" s="214"/>
      <c r="S778" s="214"/>
      <c r="T778" s="215"/>
      <c r="AT778" s="209" t="s">
        <v>163</v>
      </c>
      <c r="AU778" s="209" t="s">
        <v>89</v>
      </c>
      <c r="AV778" s="13" t="s">
        <v>89</v>
      </c>
      <c r="AW778" s="13" t="s">
        <v>42</v>
      </c>
      <c r="AX778" s="13" t="s">
        <v>82</v>
      </c>
      <c r="AY778" s="209" t="s">
        <v>152</v>
      </c>
    </row>
    <row r="779" spans="2:51" s="13" customFormat="1">
      <c r="B779" s="208"/>
      <c r="D779" s="196" t="s">
        <v>163</v>
      </c>
      <c r="E779" s="209" t="s">
        <v>5</v>
      </c>
      <c r="F779" s="210" t="s">
        <v>2870</v>
      </c>
      <c r="H779" s="211">
        <v>2.1999999999999999E-2</v>
      </c>
      <c r="I779" s="212"/>
      <c r="L779" s="208"/>
      <c r="M779" s="213"/>
      <c r="N779" s="214"/>
      <c r="O779" s="214"/>
      <c r="P779" s="214"/>
      <c r="Q779" s="214"/>
      <c r="R779" s="214"/>
      <c r="S779" s="214"/>
      <c r="T779" s="215"/>
      <c r="AT779" s="209" t="s">
        <v>163</v>
      </c>
      <c r="AU779" s="209" t="s">
        <v>89</v>
      </c>
      <c r="AV779" s="13" t="s">
        <v>89</v>
      </c>
      <c r="AW779" s="13" t="s">
        <v>42</v>
      </c>
      <c r="AX779" s="13" t="s">
        <v>82</v>
      </c>
      <c r="AY779" s="209" t="s">
        <v>152</v>
      </c>
    </row>
    <row r="780" spans="2:51" s="13" customFormat="1">
      <c r="B780" s="208"/>
      <c r="D780" s="196" t="s">
        <v>163</v>
      </c>
      <c r="E780" s="209" t="s">
        <v>5</v>
      </c>
      <c r="F780" s="210" t="s">
        <v>2871</v>
      </c>
      <c r="H780" s="211">
        <v>7.5999999999999998E-2</v>
      </c>
      <c r="I780" s="212"/>
      <c r="L780" s="208"/>
      <c r="M780" s="213"/>
      <c r="N780" s="214"/>
      <c r="O780" s="214"/>
      <c r="P780" s="214"/>
      <c r="Q780" s="214"/>
      <c r="R780" s="214"/>
      <c r="S780" s="214"/>
      <c r="T780" s="215"/>
      <c r="AT780" s="209" t="s">
        <v>163</v>
      </c>
      <c r="AU780" s="209" t="s">
        <v>89</v>
      </c>
      <c r="AV780" s="13" t="s">
        <v>89</v>
      </c>
      <c r="AW780" s="13" t="s">
        <v>42</v>
      </c>
      <c r="AX780" s="13" t="s">
        <v>82</v>
      </c>
      <c r="AY780" s="209" t="s">
        <v>152</v>
      </c>
    </row>
    <row r="781" spans="2:51" s="13" customFormat="1" ht="27">
      <c r="B781" s="208"/>
      <c r="D781" s="196" t="s">
        <v>163</v>
      </c>
      <c r="E781" s="209" t="s">
        <v>5</v>
      </c>
      <c r="F781" s="210" t="s">
        <v>2872</v>
      </c>
      <c r="H781" s="211">
        <v>0.17100000000000001</v>
      </c>
      <c r="I781" s="212"/>
      <c r="L781" s="208"/>
      <c r="M781" s="213"/>
      <c r="N781" s="214"/>
      <c r="O781" s="214"/>
      <c r="P781" s="214"/>
      <c r="Q781" s="214"/>
      <c r="R781" s="214"/>
      <c r="S781" s="214"/>
      <c r="T781" s="215"/>
      <c r="AT781" s="209" t="s">
        <v>163</v>
      </c>
      <c r="AU781" s="209" t="s">
        <v>89</v>
      </c>
      <c r="AV781" s="13" t="s">
        <v>89</v>
      </c>
      <c r="AW781" s="13" t="s">
        <v>42</v>
      </c>
      <c r="AX781" s="13" t="s">
        <v>82</v>
      </c>
      <c r="AY781" s="209" t="s">
        <v>152</v>
      </c>
    </row>
    <row r="782" spans="2:51" s="14" customFormat="1">
      <c r="B782" s="216"/>
      <c r="D782" s="196" t="s">
        <v>163</v>
      </c>
      <c r="E782" s="217" t="s">
        <v>5</v>
      </c>
      <c r="F782" s="218" t="s">
        <v>2873</v>
      </c>
      <c r="H782" s="219">
        <v>3.5880000000000001</v>
      </c>
      <c r="I782" s="220"/>
      <c r="L782" s="216"/>
      <c r="M782" s="221"/>
      <c r="N782" s="222"/>
      <c r="O782" s="222"/>
      <c r="P782" s="222"/>
      <c r="Q782" s="222"/>
      <c r="R782" s="222"/>
      <c r="S782" s="222"/>
      <c r="T782" s="223"/>
      <c r="AT782" s="217" t="s">
        <v>163</v>
      </c>
      <c r="AU782" s="217" t="s">
        <v>89</v>
      </c>
      <c r="AV782" s="14" t="s">
        <v>169</v>
      </c>
      <c r="AW782" s="14" t="s">
        <v>42</v>
      </c>
      <c r="AX782" s="14" t="s">
        <v>82</v>
      </c>
      <c r="AY782" s="217" t="s">
        <v>152</v>
      </c>
    </row>
    <row r="783" spans="2:51" s="15" customFormat="1">
      <c r="B783" s="224"/>
      <c r="D783" s="196" t="s">
        <v>163</v>
      </c>
      <c r="E783" s="247" t="s">
        <v>5</v>
      </c>
      <c r="F783" s="248" t="s">
        <v>170</v>
      </c>
      <c r="H783" s="249">
        <v>70.040000000000006</v>
      </c>
      <c r="I783" s="229"/>
      <c r="L783" s="224"/>
      <c r="M783" s="230"/>
      <c r="N783" s="231"/>
      <c r="O783" s="231"/>
      <c r="P783" s="231"/>
      <c r="Q783" s="231"/>
      <c r="R783" s="231"/>
      <c r="S783" s="231"/>
      <c r="T783" s="232"/>
      <c r="AT783" s="233" t="s">
        <v>163</v>
      </c>
      <c r="AU783" s="233" t="s">
        <v>89</v>
      </c>
      <c r="AV783" s="15" t="s">
        <v>159</v>
      </c>
      <c r="AW783" s="15" t="s">
        <v>42</v>
      </c>
      <c r="AX783" s="15" t="s">
        <v>45</v>
      </c>
      <c r="AY783" s="233" t="s">
        <v>152</v>
      </c>
    </row>
    <row r="784" spans="2:51" s="13" customFormat="1">
      <c r="B784" s="208"/>
      <c r="D784" s="225" t="s">
        <v>163</v>
      </c>
      <c r="F784" s="234" t="s">
        <v>2912</v>
      </c>
      <c r="H784" s="235">
        <v>76.343999999999994</v>
      </c>
      <c r="I784" s="212"/>
      <c r="L784" s="208"/>
      <c r="M784" s="213"/>
      <c r="N784" s="214"/>
      <c r="O784" s="214"/>
      <c r="P784" s="214"/>
      <c r="Q784" s="214"/>
      <c r="R784" s="214"/>
      <c r="S784" s="214"/>
      <c r="T784" s="215"/>
      <c r="AT784" s="209" t="s">
        <v>163</v>
      </c>
      <c r="AU784" s="209" t="s">
        <v>89</v>
      </c>
      <c r="AV784" s="13" t="s">
        <v>89</v>
      </c>
      <c r="AW784" s="13" t="s">
        <v>6</v>
      </c>
      <c r="AX784" s="13" t="s">
        <v>45</v>
      </c>
      <c r="AY784" s="209" t="s">
        <v>152</v>
      </c>
    </row>
    <row r="785" spans="2:65" s="1" customFormat="1" ht="31.5" customHeight="1">
      <c r="B785" s="183"/>
      <c r="C785" s="184" t="s">
        <v>618</v>
      </c>
      <c r="D785" s="184" t="s">
        <v>154</v>
      </c>
      <c r="E785" s="185" t="s">
        <v>2913</v>
      </c>
      <c r="F785" s="186" t="s">
        <v>2914</v>
      </c>
      <c r="G785" s="187" t="s">
        <v>247</v>
      </c>
      <c r="H785" s="188">
        <v>1223.1669999999999</v>
      </c>
      <c r="I785" s="189"/>
      <c r="J785" s="190">
        <f>ROUND(I785*H785,2)</f>
        <v>0</v>
      </c>
      <c r="K785" s="186" t="s">
        <v>158</v>
      </c>
      <c r="L785" s="43"/>
      <c r="M785" s="191" t="s">
        <v>5</v>
      </c>
      <c r="N785" s="192" t="s">
        <v>53</v>
      </c>
      <c r="O785" s="44"/>
      <c r="P785" s="193">
        <f>O785*H785</f>
        <v>0</v>
      </c>
      <c r="Q785" s="193">
        <v>0</v>
      </c>
      <c r="R785" s="193">
        <f>Q785*H785</f>
        <v>0</v>
      </c>
      <c r="S785" s="193">
        <v>0</v>
      </c>
      <c r="T785" s="194">
        <f>S785*H785</f>
        <v>0</v>
      </c>
      <c r="AR785" s="25" t="s">
        <v>159</v>
      </c>
      <c r="AT785" s="25" t="s">
        <v>154</v>
      </c>
      <c r="AU785" s="25" t="s">
        <v>89</v>
      </c>
      <c r="AY785" s="25" t="s">
        <v>152</v>
      </c>
      <c r="BE785" s="195">
        <f>IF(N785="základní",J785,0)</f>
        <v>0</v>
      </c>
      <c r="BF785" s="195">
        <f>IF(N785="snížená",J785,0)</f>
        <v>0</v>
      </c>
      <c r="BG785" s="195">
        <f>IF(N785="zákl. přenesená",J785,0)</f>
        <v>0</v>
      </c>
      <c r="BH785" s="195">
        <f>IF(N785="sníž. přenesená",J785,0)</f>
        <v>0</v>
      </c>
      <c r="BI785" s="195">
        <f>IF(N785="nulová",J785,0)</f>
        <v>0</v>
      </c>
      <c r="BJ785" s="25" t="s">
        <v>45</v>
      </c>
      <c r="BK785" s="195">
        <f>ROUND(I785*H785,2)</f>
        <v>0</v>
      </c>
      <c r="BL785" s="25" t="s">
        <v>159</v>
      </c>
      <c r="BM785" s="25" t="s">
        <v>2915</v>
      </c>
    </row>
    <row r="786" spans="2:65" s="1" customFormat="1" ht="54">
      <c r="B786" s="43"/>
      <c r="D786" s="196" t="s">
        <v>161</v>
      </c>
      <c r="F786" s="197" t="s">
        <v>2916</v>
      </c>
      <c r="I786" s="198"/>
      <c r="L786" s="43"/>
      <c r="M786" s="199"/>
      <c r="N786" s="44"/>
      <c r="O786" s="44"/>
      <c r="P786" s="44"/>
      <c r="Q786" s="44"/>
      <c r="R786" s="44"/>
      <c r="S786" s="44"/>
      <c r="T786" s="72"/>
      <c r="AT786" s="25" t="s">
        <v>161</v>
      </c>
      <c r="AU786" s="25" t="s">
        <v>89</v>
      </c>
    </row>
    <row r="787" spans="2:65" s="12" customFormat="1">
      <c r="B787" s="200"/>
      <c r="D787" s="196" t="s">
        <v>163</v>
      </c>
      <c r="E787" s="201" t="s">
        <v>5</v>
      </c>
      <c r="F787" s="202" t="s">
        <v>2825</v>
      </c>
      <c r="H787" s="203" t="s">
        <v>5</v>
      </c>
      <c r="I787" s="204"/>
      <c r="L787" s="200"/>
      <c r="M787" s="205"/>
      <c r="N787" s="206"/>
      <c r="O787" s="206"/>
      <c r="P787" s="206"/>
      <c r="Q787" s="206"/>
      <c r="R787" s="206"/>
      <c r="S787" s="206"/>
      <c r="T787" s="207"/>
      <c r="AT787" s="203" t="s">
        <v>163</v>
      </c>
      <c r="AU787" s="203" t="s">
        <v>89</v>
      </c>
      <c r="AV787" s="12" t="s">
        <v>45</v>
      </c>
      <c r="AW787" s="12" t="s">
        <v>42</v>
      </c>
      <c r="AX787" s="12" t="s">
        <v>82</v>
      </c>
      <c r="AY787" s="203" t="s">
        <v>152</v>
      </c>
    </row>
    <row r="788" spans="2:65" s="13" customFormat="1">
      <c r="B788" s="208"/>
      <c r="D788" s="196" t="s">
        <v>163</v>
      </c>
      <c r="E788" s="209" t="s">
        <v>5</v>
      </c>
      <c r="F788" s="210" t="s">
        <v>2917</v>
      </c>
      <c r="H788" s="211">
        <v>626.36400000000003</v>
      </c>
      <c r="I788" s="212"/>
      <c r="L788" s="208"/>
      <c r="M788" s="213"/>
      <c r="N788" s="214"/>
      <c r="O788" s="214"/>
      <c r="P788" s="214"/>
      <c r="Q788" s="214"/>
      <c r="R788" s="214"/>
      <c r="S788" s="214"/>
      <c r="T788" s="215"/>
      <c r="AT788" s="209" t="s">
        <v>163</v>
      </c>
      <c r="AU788" s="209" t="s">
        <v>89</v>
      </c>
      <c r="AV788" s="13" t="s">
        <v>89</v>
      </c>
      <c r="AW788" s="13" t="s">
        <v>42</v>
      </c>
      <c r="AX788" s="13" t="s">
        <v>82</v>
      </c>
      <c r="AY788" s="209" t="s">
        <v>152</v>
      </c>
    </row>
    <row r="789" spans="2:65" s="14" customFormat="1">
      <c r="B789" s="216"/>
      <c r="D789" s="196" t="s">
        <v>163</v>
      </c>
      <c r="E789" s="217" t="s">
        <v>5</v>
      </c>
      <c r="F789" s="218" t="s">
        <v>2838</v>
      </c>
      <c r="H789" s="219">
        <v>626.36400000000003</v>
      </c>
      <c r="I789" s="220"/>
      <c r="L789" s="216"/>
      <c r="M789" s="221"/>
      <c r="N789" s="222"/>
      <c r="O789" s="222"/>
      <c r="P789" s="222"/>
      <c r="Q789" s="222"/>
      <c r="R789" s="222"/>
      <c r="S789" s="222"/>
      <c r="T789" s="223"/>
      <c r="AT789" s="217" t="s">
        <v>163</v>
      </c>
      <c r="AU789" s="217" t="s">
        <v>89</v>
      </c>
      <c r="AV789" s="14" t="s">
        <v>169</v>
      </c>
      <c r="AW789" s="14" t="s">
        <v>42</v>
      </c>
      <c r="AX789" s="14" t="s">
        <v>82</v>
      </c>
      <c r="AY789" s="217" t="s">
        <v>152</v>
      </c>
    </row>
    <row r="790" spans="2:65" s="12" customFormat="1">
      <c r="B790" s="200"/>
      <c r="D790" s="196" t="s">
        <v>163</v>
      </c>
      <c r="E790" s="201" t="s">
        <v>5</v>
      </c>
      <c r="F790" s="202" t="s">
        <v>2839</v>
      </c>
      <c r="H790" s="203" t="s">
        <v>5</v>
      </c>
      <c r="I790" s="204"/>
      <c r="L790" s="200"/>
      <c r="M790" s="205"/>
      <c r="N790" s="206"/>
      <c r="O790" s="206"/>
      <c r="P790" s="206"/>
      <c r="Q790" s="206"/>
      <c r="R790" s="206"/>
      <c r="S790" s="206"/>
      <c r="T790" s="207"/>
      <c r="AT790" s="203" t="s">
        <v>163</v>
      </c>
      <c r="AU790" s="203" t="s">
        <v>89</v>
      </c>
      <c r="AV790" s="12" t="s">
        <v>45</v>
      </c>
      <c r="AW790" s="12" t="s">
        <v>42</v>
      </c>
      <c r="AX790" s="12" t="s">
        <v>82</v>
      </c>
      <c r="AY790" s="203" t="s">
        <v>152</v>
      </c>
    </row>
    <row r="791" spans="2:65" s="13" customFormat="1">
      <c r="B791" s="208"/>
      <c r="D791" s="196" t="s">
        <v>163</v>
      </c>
      <c r="E791" s="209" t="s">
        <v>5</v>
      </c>
      <c r="F791" s="210" t="s">
        <v>2918</v>
      </c>
      <c r="H791" s="211">
        <v>386.36399999999998</v>
      </c>
      <c r="I791" s="212"/>
      <c r="L791" s="208"/>
      <c r="M791" s="213"/>
      <c r="N791" s="214"/>
      <c r="O791" s="214"/>
      <c r="P791" s="214"/>
      <c r="Q791" s="214"/>
      <c r="R791" s="214"/>
      <c r="S791" s="214"/>
      <c r="T791" s="215"/>
      <c r="AT791" s="209" t="s">
        <v>163</v>
      </c>
      <c r="AU791" s="209" t="s">
        <v>89</v>
      </c>
      <c r="AV791" s="13" t="s">
        <v>89</v>
      </c>
      <c r="AW791" s="13" t="s">
        <v>42</v>
      </c>
      <c r="AX791" s="13" t="s">
        <v>82</v>
      </c>
      <c r="AY791" s="209" t="s">
        <v>152</v>
      </c>
    </row>
    <row r="792" spans="2:65" s="13" customFormat="1">
      <c r="B792" s="208"/>
      <c r="D792" s="196" t="s">
        <v>163</v>
      </c>
      <c r="E792" s="209" t="s">
        <v>5</v>
      </c>
      <c r="F792" s="210" t="s">
        <v>2919</v>
      </c>
      <c r="H792" s="211">
        <v>13</v>
      </c>
      <c r="I792" s="212"/>
      <c r="L792" s="208"/>
      <c r="M792" s="213"/>
      <c r="N792" s="214"/>
      <c r="O792" s="214"/>
      <c r="P792" s="214"/>
      <c r="Q792" s="214"/>
      <c r="R792" s="214"/>
      <c r="S792" s="214"/>
      <c r="T792" s="215"/>
      <c r="AT792" s="209" t="s">
        <v>163</v>
      </c>
      <c r="AU792" s="209" t="s">
        <v>89</v>
      </c>
      <c r="AV792" s="13" t="s">
        <v>89</v>
      </c>
      <c r="AW792" s="13" t="s">
        <v>42</v>
      </c>
      <c r="AX792" s="13" t="s">
        <v>82</v>
      </c>
      <c r="AY792" s="209" t="s">
        <v>152</v>
      </c>
    </row>
    <row r="793" spans="2:65" s="14" customFormat="1">
      <c r="B793" s="216"/>
      <c r="D793" s="196" t="s">
        <v>163</v>
      </c>
      <c r="E793" s="217" t="s">
        <v>5</v>
      </c>
      <c r="F793" s="218" t="s">
        <v>2920</v>
      </c>
      <c r="H793" s="219">
        <v>399.36399999999998</v>
      </c>
      <c r="I793" s="220"/>
      <c r="L793" s="216"/>
      <c r="M793" s="221"/>
      <c r="N793" s="222"/>
      <c r="O793" s="222"/>
      <c r="P793" s="222"/>
      <c r="Q793" s="222"/>
      <c r="R793" s="222"/>
      <c r="S793" s="222"/>
      <c r="T793" s="223"/>
      <c r="AT793" s="217" t="s">
        <v>163</v>
      </c>
      <c r="AU793" s="217" t="s">
        <v>89</v>
      </c>
      <c r="AV793" s="14" t="s">
        <v>169</v>
      </c>
      <c r="AW793" s="14" t="s">
        <v>42</v>
      </c>
      <c r="AX793" s="14" t="s">
        <v>82</v>
      </c>
      <c r="AY793" s="217" t="s">
        <v>152</v>
      </c>
    </row>
    <row r="794" spans="2:65" s="12" customFormat="1">
      <c r="B794" s="200"/>
      <c r="D794" s="196" t="s">
        <v>163</v>
      </c>
      <c r="E794" s="201" t="s">
        <v>5</v>
      </c>
      <c r="F794" s="202" t="s">
        <v>2902</v>
      </c>
      <c r="H794" s="203" t="s">
        <v>5</v>
      </c>
      <c r="I794" s="204"/>
      <c r="L794" s="200"/>
      <c r="M794" s="205"/>
      <c r="N794" s="206"/>
      <c r="O794" s="206"/>
      <c r="P794" s="206"/>
      <c r="Q794" s="206"/>
      <c r="R794" s="206"/>
      <c r="S794" s="206"/>
      <c r="T794" s="207"/>
      <c r="AT794" s="203" t="s">
        <v>163</v>
      </c>
      <c r="AU794" s="203" t="s">
        <v>89</v>
      </c>
      <c r="AV794" s="12" t="s">
        <v>45</v>
      </c>
      <c r="AW794" s="12" t="s">
        <v>42</v>
      </c>
      <c r="AX794" s="12" t="s">
        <v>82</v>
      </c>
      <c r="AY794" s="203" t="s">
        <v>152</v>
      </c>
    </row>
    <row r="795" spans="2:65" s="13" customFormat="1">
      <c r="B795" s="208"/>
      <c r="D795" s="196" t="s">
        <v>163</v>
      </c>
      <c r="E795" s="209" t="s">
        <v>5</v>
      </c>
      <c r="F795" s="210" t="s">
        <v>2921</v>
      </c>
      <c r="H795" s="211">
        <v>108.27500000000001</v>
      </c>
      <c r="I795" s="212"/>
      <c r="L795" s="208"/>
      <c r="M795" s="213"/>
      <c r="N795" s="214"/>
      <c r="O795" s="214"/>
      <c r="P795" s="214"/>
      <c r="Q795" s="214"/>
      <c r="R795" s="214"/>
      <c r="S795" s="214"/>
      <c r="T795" s="215"/>
      <c r="AT795" s="209" t="s">
        <v>163</v>
      </c>
      <c r="AU795" s="209" t="s">
        <v>89</v>
      </c>
      <c r="AV795" s="13" t="s">
        <v>89</v>
      </c>
      <c r="AW795" s="13" t="s">
        <v>42</v>
      </c>
      <c r="AX795" s="13" t="s">
        <v>82</v>
      </c>
      <c r="AY795" s="209" t="s">
        <v>152</v>
      </c>
    </row>
    <row r="796" spans="2:65" s="13" customFormat="1">
      <c r="B796" s="208"/>
      <c r="D796" s="196" t="s">
        <v>163</v>
      </c>
      <c r="E796" s="209" t="s">
        <v>5</v>
      </c>
      <c r="F796" s="210" t="s">
        <v>2922</v>
      </c>
      <c r="H796" s="211">
        <v>89.164000000000001</v>
      </c>
      <c r="I796" s="212"/>
      <c r="L796" s="208"/>
      <c r="M796" s="213"/>
      <c r="N796" s="214"/>
      <c r="O796" s="214"/>
      <c r="P796" s="214"/>
      <c r="Q796" s="214"/>
      <c r="R796" s="214"/>
      <c r="S796" s="214"/>
      <c r="T796" s="215"/>
      <c r="AT796" s="209" t="s">
        <v>163</v>
      </c>
      <c r="AU796" s="209" t="s">
        <v>89</v>
      </c>
      <c r="AV796" s="13" t="s">
        <v>89</v>
      </c>
      <c r="AW796" s="13" t="s">
        <v>42</v>
      </c>
      <c r="AX796" s="13" t="s">
        <v>82</v>
      </c>
      <c r="AY796" s="209" t="s">
        <v>152</v>
      </c>
    </row>
    <row r="797" spans="2:65" s="14" customFormat="1">
      <c r="B797" s="216"/>
      <c r="D797" s="196" t="s">
        <v>163</v>
      </c>
      <c r="E797" s="217" t="s">
        <v>5</v>
      </c>
      <c r="F797" s="218" t="s">
        <v>2898</v>
      </c>
      <c r="H797" s="219">
        <v>197.43899999999999</v>
      </c>
      <c r="I797" s="220"/>
      <c r="L797" s="216"/>
      <c r="M797" s="221"/>
      <c r="N797" s="222"/>
      <c r="O797" s="222"/>
      <c r="P797" s="222"/>
      <c r="Q797" s="222"/>
      <c r="R797" s="222"/>
      <c r="S797" s="222"/>
      <c r="T797" s="223"/>
      <c r="AT797" s="217" t="s">
        <v>163</v>
      </c>
      <c r="AU797" s="217" t="s">
        <v>89</v>
      </c>
      <c r="AV797" s="14" t="s">
        <v>169</v>
      </c>
      <c r="AW797" s="14" t="s">
        <v>42</v>
      </c>
      <c r="AX797" s="14" t="s">
        <v>82</v>
      </c>
      <c r="AY797" s="217" t="s">
        <v>152</v>
      </c>
    </row>
    <row r="798" spans="2:65" s="15" customFormat="1">
      <c r="B798" s="224"/>
      <c r="D798" s="225" t="s">
        <v>163</v>
      </c>
      <c r="E798" s="226" t="s">
        <v>5</v>
      </c>
      <c r="F798" s="227" t="s">
        <v>170</v>
      </c>
      <c r="H798" s="228">
        <v>1223.1669999999999</v>
      </c>
      <c r="I798" s="229"/>
      <c r="L798" s="224"/>
      <c r="M798" s="230"/>
      <c r="N798" s="231"/>
      <c r="O798" s="231"/>
      <c r="P798" s="231"/>
      <c r="Q798" s="231"/>
      <c r="R798" s="231"/>
      <c r="S798" s="231"/>
      <c r="T798" s="232"/>
      <c r="AT798" s="233" t="s">
        <v>163</v>
      </c>
      <c r="AU798" s="233" t="s">
        <v>89</v>
      </c>
      <c r="AV798" s="15" t="s">
        <v>159</v>
      </c>
      <c r="AW798" s="15" t="s">
        <v>42</v>
      </c>
      <c r="AX798" s="15" t="s">
        <v>45</v>
      </c>
      <c r="AY798" s="233" t="s">
        <v>152</v>
      </c>
    </row>
    <row r="799" spans="2:65" s="1" customFormat="1" ht="22.5" customHeight="1">
      <c r="B799" s="183"/>
      <c r="C799" s="237" t="s">
        <v>624</v>
      </c>
      <c r="D799" s="237" t="s">
        <v>266</v>
      </c>
      <c r="E799" s="238" t="s">
        <v>2795</v>
      </c>
      <c r="F799" s="239" t="s">
        <v>2796</v>
      </c>
      <c r="G799" s="240" t="s">
        <v>247</v>
      </c>
      <c r="H799" s="241">
        <v>689</v>
      </c>
      <c r="I799" s="242"/>
      <c r="J799" s="243">
        <f>ROUND(I799*H799,2)</f>
        <v>0</v>
      </c>
      <c r="K799" s="239" t="s">
        <v>2783</v>
      </c>
      <c r="L799" s="244"/>
      <c r="M799" s="245" t="s">
        <v>5</v>
      </c>
      <c r="N799" s="246" t="s">
        <v>53</v>
      </c>
      <c r="O799" s="44"/>
      <c r="P799" s="193">
        <f>O799*H799</f>
        <v>0</v>
      </c>
      <c r="Q799" s="193">
        <v>1.95E-2</v>
      </c>
      <c r="R799" s="193">
        <f>Q799*H799</f>
        <v>13.435499999999999</v>
      </c>
      <c r="S799" s="193">
        <v>0</v>
      </c>
      <c r="T799" s="194">
        <f>S799*H799</f>
        <v>0</v>
      </c>
      <c r="AR799" s="25" t="s">
        <v>206</v>
      </c>
      <c r="AT799" s="25" t="s">
        <v>266</v>
      </c>
      <c r="AU799" s="25" t="s">
        <v>89</v>
      </c>
      <c r="AY799" s="25" t="s">
        <v>152</v>
      </c>
      <c r="BE799" s="195">
        <f>IF(N799="základní",J799,0)</f>
        <v>0</v>
      </c>
      <c r="BF799" s="195">
        <f>IF(N799="snížená",J799,0)</f>
        <v>0</v>
      </c>
      <c r="BG799" s="195">
        <f>IF(N799="zákl. přenesená",J799,0)</f>
        <v>0</v>
      </c>
      <c r="BH799" s="195">
        <f>IF(N799="sníž. přenesená",J799,0)</f>
        <v>0</v>
      </c>
      <c r="BI799" s="195">
        <f>IF(N799="nulová",J799,0)</f>
        <v>0</v>
      </c>
      <c r="BJ799" s="25" t="s">
        <v>45</v>
      </c>
      <c r="BK799" s="195">
        <f>ROUND(I799*H799,2)</f>
        <v>0</v>
      </c>
      <c r="BL799" s="25" t="s">
        <v>159</v>
      </c>
      <c r="BM799" s="25" t="s">
        <v>2923</v>
      </c>
    </row>
    <row r="800" spans="2:65" s="13" customFormat="1">
      <c r="B800" s="208"/>
      <c r="D800" s="225" t="s">
        <v>163</v>
      </c>
      <c r="F800" s="234" t="s">
        <v>2924</v>
      </c>
      <c r="H800" s="235">
        <v>689</v>
      </c>
      <c r="I800" s="212"/>
      <c r="L800" s="208"/>
      <c r="M800" s="213"/>
      <c r="N800" s="214"/>
      <c r="O800" s="214"/>
      <c r="P800" s="214"/>
      <c r="Q800" s="214"/>
      <c r="R800" s="214"/>
      <c r="S800" s="214"/>
      <c r="T800" s="215"/>
      <c r="AT800" s="209" t="s">
        <v>163</v>
      </c>
      <c r="AU800" s="209" t="s">
        <v>89</v>
      </c>
      <c r="AV800" s="13" t="s">
        <v>89</v>
      </c>
      <c r="AW800" s="13" t="s">
        <v>6</v>
      </c>
      <c r="AX800" s="13" t="s">
        <v>45</v>
      </c>
      <c r="AY800" s="209" t="s">
        <v>152</v>
      </c>
    </row>
    <row r="801" spans="2:65" s="1" customFormat="1" ht="22.5" customHeight="1">
      <c r="B801" s="183"/>
      <c r="C801" s="237" t="s">
        <v>633</v>
      </c>
      <c r="D801" s="237" t="s">
        <v>266</v>
      </c>
      <c r="E801" s="238" t="s">
        <v>2925</v>
      </c>
      <c r="F801" s="239" t="s">
        <v>2926</v>
      </c>
      <c r="G801" s="240" t="s">
        <v>247</v>
      </c>
      <c r="H801" s="241">
        <v>425</v>
      </c>
      <c r="I801" s="242"/>
      <c r="J801" s="243">
        <f>ROUND(I801*H801,2)</f>
        <v>0</v>
      </c>
      <c r="K801" s="239" t="s">
        <v>2783</v>
      </c>
      <c r="L801" s="244"/>
      <c r="M801" s="245" t="s">
        <v>5</v>
      </c>
      <c r="N801" s="246" t="s">
        <v>53</v>
      </c>
      <c r="O801" s="44"/>
      <c r="P801" s="193">
        <f>O801*H801</f>
        <v>0</v>
      </c>
      <c r="Q801" s="193">
        <v>8.8000000000000005E-3</v>
      </c>
      <c r="R801" s="193">
        <f>Q801*H801</f>
        <v>3.74</v>
      </c>
      <c r="S801" s="193">
        <v>0</v>
      </c>
      <c r="T801" s="194">
        <f>S801*H801</f>
        <v>0</v>
      </c>
      <c r="AR801" s="25" t="s">
        <v>206</v>
      </c>
      <c r="AT801" s="25" t="s">
        <v>266</v>
      </c>
      <c r="AU801" s="25" t="s">
        <v>89</v>
      </c>
      <c r="AY801" s="25" t="s">
        <v>152</v>
      </c>
      <c r="BE801" s="195">
        <f>IF(N801="základní",J801,0)</f>
        <v>0</v>
      </c>
      <c r="BF801" s="195">
        <f>IF(N801="snížená",J801,0)</f>
        <v>0</v>
      </c>
      <c r="BG801" s="195">
        <f>IF(N801="zákl. přenesená",J801,0)</f>
        <v>0</v>
      </c>
      <c r="BH801" s="195">
        <f>IF(N801="sníž. přenesená",J801,0)</f>
        <v>0</v>
      </c>
      <c r="BI801" s="195">
        <f>IF(N801="nulová",J801,0)</f>
        <v>0</v>
      </c>
      <c r="BJ801" s="25" t="s">
        <v>45</v>
      </c>
      <c r="BK801" s="195">
        <f>ROUND(I801*H801,2)</f>
        <v>0</v>
      </c>
      <c r="BL801" s="25" t="s">
        <v>159</v>
      </c>
      <c r="BM801" s="25" t="s">
        <v>2927</v>
      </c>
    </row>
    <row r="802" spans="2:65" s="1" customFormat="1" ht="22.5" customHeight="1">
      <c r="B802" s="183"/>
      <c r="C802" s="237" t="s">
        <v>638</v>
      </c>
      <c r="D802" s="237" t="s">
        <v>266</v>
      </c>
      <c r="E802" s="238" t="s">
        <v>2928</v>
      </c>
      <c r="F802" s="239" t="s">
        <v>2929</v>
      </c>
      <c r="G802" s="240" t="s">
        <v>247</v>
      </c>
      <c r="H802" s="241">
        <v>14.3</v>
      </c>
      <c r="I802" s="242"/>
      <c r="J802" s="243">
        <f>ROUND(I802*H802,2)</f>
        <v>0</v>
      </c>
      <c r="K802" s="239" t="s">
        <v>2783</v>
      </c>
      <c r="L802" s="244"/>
      <c r="M802" s="245" t="s">
        <v>5</v>
      </c>
      <c r="N802" s="246" t="s">
        <v>53</v>
      </c>
      <c r="O802" s="44"/>
      <c r="P802" s="193">
        <f>O802*H802</f>
        <v>0</v>
      </c>
      <c r="Q802" s="193">
        <v>1.2E-2</v>
      </c>
      <c r="R802" s="193">
        <f>Q802*H802</f>
        <v>0.1716</v>
      </c>
      <c r="S802" s="193">
        <v>0</v>
      </c>
      <c r="T802" s="194">
        <f>S802*H802</f>
        <v>0</v>
      </c>
      <c r="AR802" s="25" t="s">
        <v>206</v>
      </c>
      <c r="AT802" s="25" t="s">
        <v>266</v>
      </c>
      <c r="AU802" s="25" t="s">
        <v>89</v>
      </c>
      <c r="AY802" s="25" t="s">
        <v>152</v>
      </c>
      <c r="BE802" s="195">
        <f>IF(N802="základní",J802,0)</f>
        <v>0</v>
      </c>
      <c r="BF802" s="195">
        <f>IF(N802="snížená",J802,0)</f>
        <v>0</v>
      </c>
      <c r="BG802" s="195">
        <f>IF(N802="zákl. přenesená",J802,0)</f>
        <v>0</v>
      </c>
      <c r="BH802" s="195">
        <f>IF(N802="sníž. přenesená",J802,0)</f>
        <v>0</v>
      </c>
      <c r="BI802" s="195">
        <f>IF(N802="nulová",J802,0)</f>
        <v>0</v>
      </c>
      <c r="BJ802" s="25" t="s">
        <v>45</v>
      </c>
      <c r="BK802" s="195">
        <f>ROUND(I802*H802,2)</f>
        <v>0</v>
      </c>
      <c r="BL802" s="25" t="s">
        <v>159</v>
      </c>
      <c r="BM802" s="25" t="s">
        <v>2930</v>
      </c>
    </row>
    <row r="803" spans="2:65" s="1" customFormat="1" ht="22.5" customHeight="1">
      <c r="B803" s="183"/>
      <c r="C803" s="237" t="s">
        <v>645</v>
      </c>
      <c r="D803" s="237" t="s">
        <v>266</v>
      </c>
      <c r="E803" s="238" t="s">
        <v>2931</v>
      </c>
      <c r="F803" s="239" t="s">
        <v>2929</v>
      </c>
      <c r="G803" s="240" t="s">
        <v>247</v>
      </c>
      <c r="H803" s="241">
        <v>119.10299999999999</v>
      </c>
      <c r="I803" s="242"/>
      <c r="J803" s="243">
        <f>ROUND(I803*H803,2)</f>
        <v>0</v>
      </c>
      <c r="K803" s="239" t="s">
        <v>2783</v>
      </c>
      <c r="L803" s="244"/>
      <c r="M803" s="245" t="s">
        <v>5</v>
      </c>
      <c r="N803" s="246" t="s">
        <v>53</v>
      </c>
      <c r="O803" s="44"/>
      <c r="P803" s="193">
        <f>O803*H803</f>
        <v>0</v>
      </c>
      <c r="Q803" s="193">
        <v>8.8000000000000005E-3</v>
      </c>
      <c r="R803" s="193">
        <f>Q803*H803</f>
        <v>1.0481064</v>
      </c>
      <c r="S803" s="193">
        <v>0</v>
      </c>
      <c r="T803" s="194">
        <f>S803*H803</f>
        <v>0</v>
      </c>
      <c r="AR803" s="25" t="s">
        <v>206</v>
      </c>
      <c r="AT803" s="25" t="s">
        <v>266</v>
      </c>
      <c r="AU803" s="25" t="s">
        <v>89</v>
      </c>
      <c r="AY803" s="25" t="s">
        <v>152</v>
      </c>
      <c r="BE803" s="195">
        <f>IF(N803="základní",J803,0)</f>
        <v>0</v>
      </c>
      <c r="BF803" s="195">
        <f>IF(N803="snížená",J803,0)</f>
        <v>0</v>
      </c>
      <c r="BG803" s="195">
        <f>IF(N803="zákl. přenesená",J803,0)</f>
        <v>0</v>
      </c>
      <c r="BH803" s="195">
        <f>IF(N803="sníž. přenesená",J803,0)</f>
        <v>0</v>
      </c>
      <c r="BI803" s="195">
        <f>IF(N803="nulová",J803,0)</f>
        <v>0</v>
      </c>
      <c r="BJ803" s="25" t="s">
        <v>45</v>
      </c>
      <c r="BK803" s="195">
        <f>ROUND(I803*H803,2)</f>
        <v>0</v>
      </c>
      <c r="BL803" s="25" t="s">
        <v>159</v>
      </c>
      <c r="BM803" s="25" t="s">
        <v>2932</v>
      </c>
    </row>
    <row r="804" spans="2:65" s="1" customFormat="1" ht="22.5" customHeight="1">
      <c r="B804" s="183"/>
      <c r="C804" s="237" t="s">
        <v>650</v>
      </c>
      <c r="D804" s="237" t="s">
        <v>266</v>
      </c>
      <c r="E804" s="238" t="s">
        <v>2933</v>
      </c>
      <c r="F804" s="239" t="s">
        <v>2929</v>
      </c>
      <c r="G804" s="240" t="s">
        <v>247</v>
      </c>
      <c r="H804" s="241">
        <v>98.08</v>
      </c>
      <c r="I804" s="242"/>
      <c r="J804" s="243">
        <f>ROUND(I804*H804,2)</f>
        <v>0</v>
      </c>
      <c r="K804" s="239" t="s">
        <v>2783</v>
      </c>
      <c r="L804" s="244"/>
      <c r="M804" s="245" t="s">
        <v>5</v>
      </c>
      <c r="N804" s="246" t="s">
        <v>53</v>
      </c>
      <c r="O804" s="44"/>
      <c r="P804" s="193">
        <f>O804*H804</f>
        <v>0</v>
      </c>
      <c r="Q804" s="193">
        <v>1.2109999999999999E-2</v>
      </c>
      <c r="R804" s="193">
        <f>Q804*H804</f>
        <v>1.1877487999999998</v>
      </c>
      <c r="S804" s="193">
        <v>0</v>
      </c>
      <c r="T804" s="194">
        <f>S804*H804</f>
        <v>0</v>
      </c>
      <c r="AR804" s="25" t="s">
        <v>206</v>
      </c>
      <c r="AT804" s="25" t="s">
        <v>266</v>
      </c>
      <c r="AU804" s="25" t="s">
        <v>89</v>
      </c>
      <c r="AY804" s="25" t="s">
        <v>152</v>
      </c>
      <c r="BE804" s="195">
        <f>IF(N804="základní",J804,0)</f>
        <v>0</v>
      </c>
      <c r="BF804" s="195">
        <f>IF(N804="snížená",J804,0)</f>
        <v>0</v>
      </c>
      <c r="BG804" s="195">
        <f>IF(N804="zákl. přenesená",J804,0)</f>
        <v>0</v>
      </c>
      <c r="BH804" s="195">
        <f>IF(N804="sníž. přenesená",J804,0)</f>
        <v>0</v>
      </c>
      <c r="BI804" s="195">
        <f>IF(N804="nulová",J804,0)</f>
        <v>0</v>
      </c>
      <c r="BJ804" s="25" t="s">
        <v>45</v>
      </c>
      <c r="BK804" s="195">
        <f>ROUND(I804*H804,2)</f>
        <v>0</v>
      </c>
      <c r="BL804" s="25" t="s">
        <v>159</v>
      </c>
      <c r="BM804" s="25" t="s">
        <v>2934</v>
      </c>
    </row>
    <row r="805" spans="2:65" s="1" customFormat="1" ht="31.5" customHeight="1">
      <c r="B805" s="183"/>
      <c r="C805" s="184" t="s">
        <v>655</v>
      </c>
      <c r="D805" s="184" t="s">
        <v>154</v>
      </c>
      <c r="E805" s="185" t="s">
        <v>2935</v>
      </c>
      <c r="F805" s="186" t="s">
        <v>2936</v>
      </c>
      <c r="G805" s="187" t="s">
        <v>2772</v>
      </c>
      <c r="H805" s="188">
        <v>6575.2349999999997</v>
      </c>
      <c r="I805" s="189"/>
      <c r="J805" s="190">
        <f>ROUND(I805*H805,2)</f>
        <v>0</v>
      </c>
      <c r="K805" s="186" t="s">
        <v>158</v>
      </c>
      <c r="L805" s="43"/>
      <c r="M805" s="191" t="s">
        <v>5</v>
      </c>
      <c r="N805" s="192" t="s">
        <v>53</v>
      </c>
      <c r="O805" s="44"/>
      <c r="P805" s="193">
        <f>O805*H805</f>
        <v>0</v>
      </c>
      <c r="Q805" s="193">
        <v>0</v>
      </c>
      <c r="R805" s="193">
        <f>Q805*H805</f>
        <v>0</v>
      </c>
      <c r="S805" s="193">
        <v>0</v>
      </c>
      <c r="T805" s="194">
        <f>S805*H805</f>
        <v>0</v>
      </c>
      <c r="AR805" s="25" t="s">
        <v>159</v>
      </c>
      <c r="AT805" s="25" t="s">
        <v>154</v>
      </c>
      <c r="AU805" s="25" t="s">
        <v>89</v>
      </c>
      <c r="AY805" s="25" t="s">
        <v>152</v>
      </c>
      <c r="BE805" s="195">
        <f>IF(N805="základní",J805,0)</f>
        <v>0</v>
      </c>
      <c r="BF805" s="195">
        <f>IF(N805="snížená",J805,0)</f>
        <v>0</v>
      </c>
      <c r="BG805" s="195">
        <f>IF(N805="zákl. přenesená",J805,0)</f>
        <v>0</v>
      </c>
      <c r="BH805" s="195">
        <f>IF(N805="sníž. přenesená",J805,0)</f>
        <v>0</v>
      </c>
      <c r="BI805" s="195">
        <f>IF(N805="nulová",J805,0)</f>
        <v>0</v>
      </c>
      <c r="BJ805" s="25" t="s">
        <v>45</v>
      </c>
      <c r="BK805" s="195">
        <f>ROUND(I805*H805,2)</f>
        <v>0</v>
      </c>
      <c r="BL805" s="25" t="s">
        <v>159</v>
      </c>
      <c r="BM805" s="25" t="s">
        <v>2937</v>
      </c>
    </row>
    <row r="806" spans="2:65" s="1" customFormat="1" ht="54">
      <c r="B806" s="43"/>
      <c r="D806" s="196" t="s">
        <v>161</v>
      </c>
      <c r="F806" s="197" t="s">
        <v>2916</v>
      </c>
      <c r="I806" s="198"/>
      <c r="L806" s="43"/>
      <c r="M806" s="199"/>
      <c r="N806" s="44"/>
      <c r="O806" s="44"/>
      <c r="P806" s="44"/>
      <c r="Q806" s="44"/>
      <c r="R806" s="44"/>
      <c r="S806" s="44"/>
      <c r="T806" s="72"/>
      <c r="AT806" s="25" t="s">
        <v>161</v>
      </c>
      <c r="AU806" s="25" t="s">
        <v>89</v>
      </c>
    </row>
    <row r="807" spans="2:65" s="12" customFormat="1">
      <c r="B807" s="200"/>
      <c r="D807" s="196" t="s">
        <v>163</v>
      </c>
      <c r="E807" s="201" t="s">
        <v>5</v>
      </c>
      <c r="F807" s="202" t="s">
        <v>2775</v>
      </c>
      <c r="H807" s="203" t="s">
        <v>5</v>
      </c>
      <c r="I807" s="204"/>
      <c r="L807" s="200"/>
      <c r="M807" s="205"/>
      <c r="N807" s="206"/>
      <c r="O807" s="206"/>
      <c r="P807" s="206"/>
      <c r="Q807" s="206"/>
      <c r="R807" s="206"/>
      <c r="S807" s="206"/>
      <c r="T807" s="207"/>
      <c r="AT807" s="203" t="s">
        <v>163</v>
      </c>
      <c r="AU807" s="203" t="s">
        <v>89</v>
      </c>
      <c r="AV807" s="12" t="s">
        <v>45</v>
      </c>
      <c r="AW807" s="12" t="s">
        <v>42</v>
      </c>
      <c r="AX807" s="12" t="s">
        <v>82</v>
      </c>
      <c r="AY807" s="203" t="s">
        <v>152</v>
      </c>
    </row>
    <row r="808" spans="2:65" s="12" customFormat="1">
      <c r="B808" s="200"/>
      <c r="D808" s="196" t="s">
        <v>163</v>
      </c>
      <c r="E808" s="201" t="s">
        <v>5</v>
      </c>
      <c r="F808" s="202" t="s">
        <v>2785</v>
      </c>
      <c r="H808" s="203" t="s">
        <v>5</v>
      </c>
      <c r="I808" s="204"/>
      <c r="L808" s="200"/>
      <c r="M808" s="205"/>
      <c r="N808" s="206"/>
      <c r="O808" s="206"/>
      <c r="P808" s="206"/>
      <c r="Q808" s="206"/>
      <c r="R808" s="206"/>
      <c r="S808" s="206"/>
      <c r="T808" s="207"/>
      <c r="AT808" s="203" t="s">
        <v>163</v>
      </c>
      <c r="AU808" s="203" t="s">
        <v>89</v>
      </c>
      <c r="AV808" s="12" t="s">
        <v>45</v>
      </c>
      <c r="AW808" s="12" t="s">
        <v>42</v>
      </c>
      <c r="AX808" s="12" t="s">
        <v>82</v>
      </c>
      <c r="AY808" s="203" t="s">
        <v>152</v>
      </c>
    </row>
    <row r="809" spans="2:65" s="12" customFormat="1">
      <c r="B809" s="200"/>
      <c r="D809" s="196" t="s">
        <v>163</v>
      </c>
      <c r="E809" s="201" t="s">
        <v>5</v>
      </c>
      <c r="F809" s="202" t="s">
        <v>2777</v>
      </c>
      <c r="H809" s="203" t="s">
        <v>5</v>
      </c>
      <c r="I809" s="204"/>
      <c r="L809" s="200"/>
      <c r="M809" s="205"/>
      <c r="N809" s="206"/>
      <c r="O809" s="206"/>
      <c r="P809" s="206"/>
      <c r="Q809" s="206"/>
      <c r="R809" s="206"/>
      <c r="S809" s="206"/>
      <c r="T809" s="207"/>
      <c r="AT809" s="203" t="s">
        <v>163</v>
      </c>
      <c r="AU809" s="203" t="s">
        <v>89</v>
      </c>
      <c r="AV809" s="12" t="s">
        <v>45</v>
      </c>
      <c r="AW809" s="12" t="s">
        <v>42</v>
      </c>
      <c r="AX809" s="12" t="s">
        <v>82</v>
      </c>
      <c r="AY809" s="203" t="s">
        <v>152</v>
      </c>
    </row>
    <row r="810" spans="2:65" s="13" customFormat="1">
      <c r="B810" s="208"/>
      <c r="D810" s="196" t="s">
        <v>163</v>
      </c>
      <c r="E810" s="209" t="s">
        <v>5</v>
      </c>
      <c r="F810" s="210" t="s">
        <v>2778</v>
      </c>
      <c r="H810" s="211">
        <v>6221.835</v>
      </c>
      <c r="I810" s="212"/>
      <c r="L810" s="208"/>
      <c r="M810" s="213"/>
      <c r="N810" s="214"/>
      <c r="O810" s="214"/>
      <c r="P810" s="214"/>
      <c r="Q810" s="214"/>
      <c r="R810" s="214"/>
      <c r="S810" s="214"/>
      <c r="T810" s="215"/>
      <c r="AT810" s="209" t="s">
        <v>163</v>
      </c>
      <c r="AU810" s="209" t="s">
        <v>89</v>
      </c>
      <c r="AV810" s="13" t="s">
        <v>89</v>
      </c>
      <c r="AW810" s="13" t="s">
        <v>42</v>
      </c>
      <c r="AX810" s="13" t="s">
        <v>82</v>
      </c>
      <c r="AY810" s="209" t="s">
        <v>152</v>
      </c>
    </row>
    <row r="811" spans="2:65" s="13" customFormat="1">
      <c r="B811" s="208"/>
      <c r="D811" s="196" t="s">
        <v>163</v>
      </c>
      <c r="E811" s="209" t="s">
        <v>5</v>
      </c>
      <c r="F811" s="210" t="s">
        <v>2938</v>
      </c>
      <c r="H811" s="211">
        <v>353.4</v>
      </c>
      <c r="I811" s="212"/>
      <c r="L811" s="208"/>
      <c r="M811" s="213"/>
      <c r="N811" s="214"/>
      <c r="O811" s="214"/>
      <c r="P811" s="214"/>
      <c r="Q811" s="214"/>
      <c r="R811" s="214"/>
      <c r="S811" s="214"/>
      <c r="T811" s="215"/>
      <c r="AT811" s="209" t="s">
        <v>163</v>
      </c>
      <c r="AU811" s="209" t="s">
        <v>89</v>
      </c>
      <c r="AV811" s="13" t="s">
        <v>89</v>
      </c>
      <c r="AW811" s="13" t="s">
        <v>42</v>
      </c>
      <c r="AX811" s="13" t="s">
        <v>82</v>
      </c>
      <c r="AY811" s="209" t="s">
        <v>152</v>
      </c>
    </row>
    <row r="812" spans="2:65" s="14" customFormat="1">
      <c r="B812" s="216"/>
      <c r="D812" s="196" t="s">
        <v>163</v>
      </c>
      <c r="E812" s="217" t="s">
        <v>5</v>
      </c>
      <c r="F812" s="218" t="s">
        <v>2780</v>
      </c>
      <c r="H812" s="219">
        <v>6575.2349999999997</v>
      </c>
      <c r="I812" s="220"/>
      <c r="L812" s="216"/>
      <c r="M812" s="221"/>
      <c r="N812" s="222"/>
      <c r="O812" s="222"/>
      <c r="P812" s="222"/>
      <c r="Q812" s="222"/>
      <c r="R812" s="222"/>
      <c r="S812" s="222"/>
      <c r="T812" s="223"/>
      <c r="AT812" s="217" t="s">
        <v>163</v>
      </c>
      <c r="AU812" s="217" t="s">
        <v>89</v>
      </c>
      <c r="AV812" s="14" t="s">
        <v>169</v>
      </c>
      <c r="AW812" s="14" t="s">
        <v>42</v>
      </c>
      <c r="AX812" s="14" t="s">
        <v>82</v>
      </c>
      <c r="AY812" s="217" t="s">
        <v>152</v>
      </c>
    </row>
    <row r="813" spans="2:65" s="15" customFormat="1">
      <c r="B813" s="224"/>
      <c r="D813" s="225" t="s">
        <v>163</v>
      </c>
      <c r="E813" s="226" t="s">
        <v>5</v>
      </c>
      <c r="F813" s="227" t="s">
        <v>170</v>
      </c>
      <c r="H813" s="228">
        <v>6575.2349999999997</v>
      </c>
      <c r="I813" s="229"/>
      <c r="L813" s="224"/>
      <c r="M813" s="230"/>
      <c r="N813" s="231"/>
      <c r="O813" s="231"/>
      <c r="P813" s="231"/>
      <c r="Q813" s="231"/>
      <c r="R813" s="231"/>
      <c r="S813" s="231"/>
      <c r="T813" s="232"/>
      <c r="AT813" s="233" t="s">
        <v>163</v>
      </c>
      <c r="AU813" s="233" t="s">
        <v>89</v>
      </c>
      <c r="AV813" s="15" t="s">
        <v>159</v>
      </c>
      <c r="AW813" s="15" t="s">
        <v>42</v>
      </c>
      <c r="AX813" s="15" t="s">
        <v>45</v>
      </c>
      <c r="AY813" s="233" t="s">
        <v>152</v>
      </c>
    </row>
    <row r="814" spans="2:65" s="1" customFormat="1" ht="31.5" customHeight="1">
      <c r="B814" s="183"/>
      <c r="C814" s="237" t="s">
        <v>660</v>
      </c>
      <c r="D814" s="237" t="s">
        <v>266</v>
      </c>
      <c r="E814" s="238" t="s">
        <v>2781</v>
      </c>
      <c r="F814" s="239" t="s">
        <v>2782</v>
      </c>
      <c r="G814" s="240" t="s">
        <v>193</v>
      </c>
      <c r="H814" s="241">
        <v>7.1669999999999998</v>
      </c>
      <c r="I814" s="242"/>
      <c r="J814" s="243">
        <f>ROUND(I814*H814,2)</f>
        <v>0</v>
      </c>
      <c r="K814" s="239" t="s">
        <v>2783</v>
      </c>
      <c r="L814" s="244"/>
      <c r="M814" s="245" t="s">
        <v>5</v>
      </c>
      <c r="N814" s="246" t="s">
        <v>53</v>
      </c>
      <c r="O814" s="44"/>
      <c r="P814" s="193">
        <f>O814*H814</f>
        <v>0</v>
      </c>
      <c r="Q814" s="193">
        <v>1</v>
      </c>
      <c r="R814" s="193">
        <f>Q814*H814</f>
        <v>7.1669999999999998</v>
      </c>
      <c r="S814" s="193">
        <v>0</v>
      </c>
      <c r="T814" s="194">
        <f>S814*H814</f>
        <v>0</v>
      </c>
      <c r="AR814" s="25" t="s">
        <v>206</v>
      </c>
      <c r="AT814" s="25" t="s">
        <v>266</v>
      </c>
      <c r="AU814" s="25" t="s">
        <v>89</v>
      </c>
      <c r="AY814" s="25" t="s">
        <v>152</v>
      </c>
      <c r="BE814" s="195">
        <f>IF(N814="základní",J814,0)</f>
        <v>0</v>
      </c>
      <c r="BF814" s="195">
        <f>IF(N814="snížená",J814,0)</f>
        <v>0</v>
      </c>
      <c r="BG814" s="195">
        <f>IF(N814="zákl. přenesená",J814,0)</f>
        <v>0</v>
      </c>
      <c r="BH814" s="195">
        <f>IF(N814="sníž. přenesená",J814,0)</f>
        <v>0</v>
      </c>
      <c r="BI814" s="195">
        <f>IF(N814="nulová",J814,0)</f>
        <v>0</v>
      </c>
      <c r="BJ814" s="25" t="s">
        <v>45</v>
      </c>
      <c r="BK814" s="195">
        <f>ROUND(I814*H814,2)</f>
        <v>0</v>
      </c>
      <c r="BL814" s="25" t="s">
        <v>159</v>
      </c>
      <c r="BM814" s="25" t="s">
        <v>2939</v>
      </c>
    </row>
    <row r="815" spans="2:65" s="12" customFormat="1">
      <c r="B815" s="200"/>
      <c r="D815" s="196" t="s">
        <v>163</v>
      </c>
      <c r="E815" s="201" t="s">
        <v>5</v>
      </c>
      <c r="F815" s="202" t="s">
        <v>2775</v>
      </c>
      <c r="H815" s="203" t="s">
        <v>5</v>
      </c>
      <c r="I815" s="204"/>
      <c r="L815" s="200"/>
      <c r="M815" s="205"/>
      <c r="N815" s="206"/>
      <c r="O815" s="206"/>
      <c r="P815" s="206"/>
      <c r="Q815" s="206"/>
      <c r="R815" s="206"/>
      <c r="S815" s="206"/>
      <c r="T815" s="207"/>
      <c r="AT815" s="203" t="s">
        <v>163</v>
      </c>
      <c r="AU815" s="203" t="s">
        <v>89</v>
      </c>
      <c r="AV815" s="12" t="s">
        <v>45</v>
      </c>
      <c r="AW815" s="12" t="s">
        <v>42</v>
      </c>
      <c r="AX815" s="12" t="s">
        <v>82</v>
      </c>
      <c r="AY815" s="203" t="s">
        <v>152</v>
      </c>
    </row>
    <row r="816" spans="2:65" s="12" customFormat="1">
      <c r="B816" s="200"/>
      <c r="D816" s="196" t="s">
        <v>163</v>
      </c>
      <c r="E816" s="201" t="s">
        <v>5</v>
      </c>
      <c r="F816" s="202" t="s">
        <v>2785</v>
      </c>
      <c r="H816" s="203" t="s">
        <v>5</v>
      </c>
      <c r="I816" s="204"/>
      <c r="L816" s="200"/>
      <c r="M816" s="205"/>
      <c r="N816" s="206"/>
      <c r="O816" s="206"/>
      <c r="P816" s="206"/>
      <c r="Q816" s="206"/>
      <c r="R816" s="206"/>
      <c r="S816" s="206"/>
      <c r="T816" s="207"/>
      <c r="AT816" s="203" t="s">
        <v>163</v>
      </c>
      <c r="AU816" s="203" t="s">
        <v>89</v>
      </c>
      <c r="AV816" s="12" t="s">
        <v>45</v>
      </c>
      <c r="AW816" s="12" t="s">
        <v>42</v>
      </c>
      <c r="AX816" s="12" t="s">
        <v>82</v>
      </c>
      <c r="AY816" s="203" t="s">
        <v>152</v>
      </c>
    </row>
    <row r="817" spans="2:65" s="12" customFormat="1">
      <c r="B817" s="200"/>
      <c r="D817" s="196" t="s">
        <v>163</v>
      </c>
      <c r="E817" s="201" t="s">
        <v>5</v>
      </c>
      <c r="F817" s="202" t="s">
        <v>2777</v>
      </c>
      <c r="H817" s="203" t="s">
        <v>5</v>
      </c>
      <c r="I817" s="204"/>
      <c r="L817" s="200"/>
      <c r="M817" s="205"/>
      <c r="N817" s="206"/>
      <c r="O817" s="206"/>
      <c r="P817" s="206"/>
      <c r="Q817" s="206"/>
      <c r="R817" s="206"/>
      <c r="S817" s="206"/>
      <c r="T817" s="207"/>
      <c r="AT817" s="203" t="s">
        <v>163</v>
      </c>
      <c r="AU817" s="203" t="s">
        <v>89</v>
      </c>
      <c r="AV817" s="12" t="s">
        <v>45</v>
      </c>
      <c r="AW817" s="12" t="s">
        <v>42</v>
      </c>
      <c r="AX817" s="12" t="s">
        <v>82</v>
      </c>
      <c r="AY817" s="203" t="s">
        <v>152</v>
      </c>
    </row>
    <row r="818" spans="2:65" s="13" customFormat="1">
      <c r="B818" s="208"/>
      <c r="D818" s="196" t="s">
        <v>163</v>
      </c>
      <c r="E818" s="209" t="s">
        <v>5</v>
      </c>
      <c r="F818" s="210" t="s">
        <v>2786</v>
      </c>
      <c r="H818" s="211">
        <v>6.2220000000000004</v>
      </c>
      <c r="I818" s="212"/>
      <c r="L818" s="208"/>
      <c r="M818" s="213"/>
      <c r="N818" s="214"/>
      <c r="O818" s="214"/>
      <c r="P818" s="214"/>
      <c r="Q818" s="214"/>
      <c r="R818" s="214"/>
      <c r="S818" s="214"/>
      <c r="T818" s="215"/>
      <c r="AT818" s="209" t="s">
        <v>163</v>
      </c>
      <c r="AU818" s="209" t="s">
        <v>89</v>
      </c>
      <c r="AV818" s="13" t="s">
        <v>89</v>
      </c>
      <c r="AW818" s="13" t="s">
        <v>42</v>
      </c>
      <c r="AX818" s="13" t="s">
        <v>82</v>
      </c>
      <c r="AY818" s="209" t="s">
        <v>152</v>
      </c>
    </row>
    <row r="819" spans="2:65" s="13" customFormat="1">
      <c r="B819" s="208"/>
      <c r="D819" s="196" t="s">
        <v>163</v>
      </c>
      <c r="E819" s="209" t="s">
        <v>5</v>
      </c>
      <c r="F819" s="210" t="s">
        <v>2940</v>
      </c>
      <c r="H819" s="211">
        <v>0.35299999999999998</v>
      </c>
      <c r="I819" s="212"/>
      <c r="L819" s="208"/>
      <c r="M819" s="213"/>
      <c r="N819" s="214"/>
      <c r="O819" s="214"/>
      <c r="P819" s="214"/>
      <c r="Q819" s="214"/>
      <c r="R819" s="214"/>
      <c r="S819" s="214"/>
      <c r="T819" s="215"/>
      <c r="AT819" s="209" t="s">
        <v>163</v>
      </c>
      <c r="AU819" s="209" t="s">
        <v>89</v>
      </c>
      <c r="AV819" s="13" t="s">
        <v>89</v>
      </c>
      <c r="AW819" s="13" t="s">
        <v>42</v>
      </c>
      <c r="AX819" s="13" t="s">
        <v>82</v>
      </c>
      <c r="AY819" s="209" t="s">
        <v>152</v>
      </c>
    </row>
    <row r="820" spans="2:65" s="14" customFormat="1">
      <c r="B820" s="216"/>
      <c r="D820" s="196" t="s">
        <v>163</v>
      </c>
      <c r="E820" s="217" t="s">
        <v>5</v>
      </c>
      <c r="F820" s="218" t="s">
        <v>2780</v>
      </c>
      <c r="H820" s="219">
        <v>6.5750000000000002</v>
      </c>
      <c r="I820" s="220"/>
      <c r="L820" s="216"/>
      <c r="M820" s="221"/>
      <c r="N820" s="222"/>
      <c r="O820" s="222"/>
      <c r="P820" s="222"/>
      <c r="Q820" s="222"/>
      <c r="R820" s="222"/>
      <c r="S820" s="222"/>
      <c r="T820" s="223"/>
      <c r="AT820" s="217" t="s">
        <v>163</v>
      </c>
      <c r="AU820" s="217" t="s">
        <v>89</v>
      </c>
      <c r="AV820" s="14" t="s">
        <v>169</v>
      </c>
      <c r="AW820" s="14" t="s">
        <v>42</v>
      </c>
      <c r="AX820" s="14" t="s">
        <v>82</v>
      </c>
      <c r="AY820" s="217" t="s">
        <v>152</v>
      </c>
    </row>
    <row r="821" spans="2:65" s="15" customFormat="1">
      <c r="B821" s="224"/>
      <c r="D821" s="196" t="s">
        <v>163</v>
      </c>
      <c r="E821" s="247" t="s">
        <v>5</v>
      </c>
      <c r="F821" s="248" t="s">
        <v>170</v>
      </c>
      <c r="H821" s="249">
        <v>6.5750000000000002</v>
      </c>
      <c r="I821" s="229"/>
      <c r="L821" s="224"/>
      <c r="M821" s="230"/>
      <c r="N821" s="231"/>
      <c r="O821" s="231"/>
      <c r="P821" s="231"/>
      <c r="Q821" s="231"/>
      <c r="R821" s="231"/>
      <c r="S821" s="231"/>
      <c r="T821" s="232"/>
      <c r="AT821" s="233" t="s">
        <v>163</v>
      </c>
      <c r="AU821" s="233" t="s">
        <v>89</v>
      </c>
      <c r="AV821" s="15" t="s">
        <v>159</v>
      </c>
      <c r="AW821" s="15" t="s">
        <v>42</v>
      </c>
      <c r="AX821" s="15" t="s">
        <v>45</v>
      </c>
      <c r="AY821" s="233" t="s">
        <v>152</v>
      </c>
    </row>
    <row r="822" spans="2:65" s="13" customFormat="1">
      <c r="B822" s="208"/>
      <c r="D822" s="225" t="s">
        <v>163</v>
      </c>
      <c r="F822" s="234" t="s">
        <v>2788</v>
      </c>
      <c r="H822" s="235">
        <v>7.1669999999999998</v>
      </c>
      <c r="I822" s="212"/>
      <c r="L822" s="208"/>
      <c r="M822" s="213"/>
      <c r="N822" s="214"/>
      <c r="O822" s="214"/>
      <c r="P822" s="214"/>
      <c r="Q822" s="214"/>
      <c r="R822" s="214"/>
      <c r="S822" s="214"/>
      <c r="T822" s="215"/>
      <c r="AT822" s="209" t="s">
        <v>163</v>
      </c>
      <c r="AU822" s="209" t="s">
        <v>89</v>
      </c>
      <c r="AV822" s="13" t="s">
        <v>89</v>
      </c>
      <c r="AW822" s="13" t="s">
        <v>6</v>
      </c>
      <c r="AX822" s="13" t="s">
        <v>45</v>
      </c>
      <c r="AY822" s="209" t="s">
        <v>152</v>
      </c>
    </row>
    <row r="823" spans="2:65" s="1" customFormat="1" ht="31.5" customHeight="1">
      <c r="B823" s="183"/>
      <c r="C823" s="184" t="s">
        <v>664</v>
      </c>
      <c r="D823" s="184" t="s">
        <v>154</v>
      </c>
      <c r="E823" s="185" t="s">
        <v>2941</v>
      </c>
      <c r="F823" s="186" t="s">
        <v>2942</v>
      </c>
      <c r="G823" s="187" t="s">
        <v>247</v>
      </c>
      <c r="H823" s="188">
        <v>98.54</v>
      </c>
      <c r="I823" s="189"/>
      <c r="J823" s="190">
        <f>ROUND(I823*H823,2)</f>
        <v>0</v>
      </c>
      <c r="K823" s="186" t="s">
        <v>158</v>
      </c>
      <c r="L823" s="43"/>
      <c r="M823" s="191" t="s">
        <v>5</v>
      </c>
      <c r="N823" s="192" t="s">
        <v>53</v>
      </c>
      <c r="O823" s="44"/>
      <c r="P823" s="193">
        <f>O823*H823</f>
        <v>0</v>
      </c>
      <c r="Q823" s="193">
        <v>0</v>
      </c>
      <c r="R823" s="193">
        <f>Q823*H823</f>
        <v>0</v>
      </c>
      <c r="S823" s="193">
        <v>0</v>
      </c>
      <c r="T823" s="194">
        <f>S823*H823</f>
        <v>0</v>
      </c>
      <c r="AR823" s="25" t="s">
        <v>159</v>
      </c>
      <c r="AT823" s="25" t="s">
        <v>154</v>
      </c>
      <c r="AU823" s="25" t="s">
        <v>89</v>
      </c>
      <c r="AY823" s="25" t="s">
        <v>152</v>
      </c>
      <c r="BE823" s="195">
        <f>IF(N823="základní",J823,0)</f>
        <v>0</v>
      </c>
      <c r="BF823" s="195">
        <f>IF(N823="snížená",J823,0)</f>
        <v>0</v>
      </c>
      <c r="BG823" s="195">
        <f>IF(N823="zákl. přenesená",J823,0)</f>
        <v>0</v>
      </c>
      <c r="BH823" s="195">
        <f>IF(N823="sníž. přenesená",J823,0)</f>
        <v>0</v>
      </c>
      <c r="BI823" s="195">
        <f>IF(N823="nulová",J823,0)</f>
        <v>0</v>
      </c>
      <c r="BJ823" s="25" t="s">
        <v>45</v>
      </c>
      <c r="BK823" s="195">
        <f>ROUND(I823*H823,2)</f>
        <v>0</v>
      </c>
      <c r="BL823" s="25" t="s">
        <v>159</v>
      </c>
      <c r="BM823" s="25" t="s">
        <v>2943</v>
      </c>
    </row>
    <row r="824" spans="2:65" s="1" customFormat="1" ht="175.5">
      <c r="B824" s="43"/>
      <c r="D824" s="196" t="s">
        <v>161</v>
      </c>
      <c r="F824" s="197" t="s">
        <v>2944</v>
      </c>
      <c r="I824" s="198"/>
      <c r="L824" s="43"/>
      <c r="M824" s="199"/>
      <c r="N824" s="44"/>
      <c r="O824" s="44"/>
      <c r="P824" s="44"/>
      <c r="Q824" s="44"/>
      <c r="R824" s="44"/>
      <c r="S824" s="44"/>
      <c r="T824" s="72"/>
      <c r="AT824" s="25" t="s">
        <v>161</v>
      </c>
      <c r="AU824" s="25" t="s">
        <v>89</v>
      </c>
    </row>
    <row r="825" spans="2:65" s="12" customFormat="1">
      <c r="B825" s="200"/>
      <c r="D825" s="196" t="s">
        <v>163</v>
      </c>
      <c r="E825" s="201" t="s">
        <v>5</v>
      </c>
      <c r="F825" s="202" t="s">
        <v>2679</v>
      </c>
      <c r="H825" s="203" t="s">
        <v>5</v>
      </c>
      <c r="I825" s="204"/>
      <c r="L825" s="200"/>
      <c r="M825" s="205"/>
      <c r="N825" s="206"/>
      <c r="O825" s="206"/>
      <c r="P825" s="206"/>
      <c r="Q825" s="206"/>
      <c r="R825" s="206"/>
      <c r="S825" s="206"/>
      <c r="T825" s="207"/>
      <c r="AT825" s="203" t="s">
        <v>163</v>
      </c>
      <c r="AU825" s="203" t="s">
        <v>89</v>
      </c>
      <c r="AV825" s="12" t="s">
        <v>45</v>
      </c>
      <c r="AW825" s="12" t="s">
        <v>42</v>
      </c>
      <c r="AX825" s="12" t="s">
        <v>82</v>
      </c>
      <c r="AY825" s="203" t="s">
        <v>152</v>
      </c>
    </row>
    <row r="826" spans="2:65" s="12" customFormat="1">
      <c r="B826" s="200"/>
      <c r="D826" s="196" t="s">
        <v>163</v>
      </c>
      <c r="E826" s="201" t="s">
        <v>5</v>
      </c>
      <c r="F826" s="202" t="s">
        <v>2945</v>
      </c>
      <c r="H826" s="203" t="s">
        <v>5</v>
      </c>
      <c r="I826" s="204"/>
      <c r="L826" s="200"/>
      <c r="M826" s="205"/>
      <c r="N826" s="206"/>
      <c r="O826" s="206"/>
      <c r="P826" s="206"/>
      <c r="Q826" s="206"/>
      <c r="R826" s="206"/>
      <c r="S826" s="206"/>
      <c r="T826" s="207"/>
      <c r="AT826" s="203" t="s">
        <v>163</v>
      </c>
      <c r="AU826" s="203" t="s">
        <v>89</v>
      </c>
      <c r="AV826" s="12" t="s">
        <v>45</v>
      </c>
      <c r="AW826" s="12" t="s">
        <v>42</v>
      </c>
      <c r="AX826" s="12" t="s">
        <v>82</v>
      </c>
      <c r="AY826" s="203" t="s">
        <v>152</v>
      </c>
    </row>
    <row r="827" spans="2:65" s="13" customFormat="1">
      <c r="B827" s="208"/>
      <c r="D827" s="196" t="s">
        <v>163</v>
      </c>
      <c r="E827" s="209" t="s">
        <v>5</v>
      </c>
      <c r="F827" s="210" t="s">
        <v>2517</v>
      </c>
      <c r="H827" s="211">
        <v>68.75</v>
      </c>
      <c r="I827" s="212"/>
      <c r="L827" s="208"/>
      <c r="M827" s="213"/>
      <c r="N827" s="214"/>
      <c r="O827" s="214"/>
      <c r="P827" s="214"/>
      <c r="Q827" s="214"/>
      <c r="R827" s="214"/>
      <c r="S827" s="214"/>
      <c r="T827" s="215"/>
      <c r="AT827" s="209" t="s">
        <v>163</v>
      </c>
      <c r="AU827" s="209" t="s">
        <v>89</v>
      </c>
      <c r="AV827" s="13" t="s">
        <v>89</v>
      </c>
      <c r="AW827" s="13" t="s">
        <v>42</v>
      </c>
      <c r="AX827" s="13" t="s">
        <v>82</v>
      </c>
      <c r="AY827" s="209" t="s">
        <v>152</v>
      </c>
    </row>
    <row r="828" spans="2:65" s="13" customFormat="1">
      <c r="B828" s="208"/>
      <c r="D828" s="196" t="s">
        <v>163</v>
      </c>
      <c r="E828" s="209" t="s">
        <v>5</v>
      </c>
      <c r="F828" s="210" t="s">
        <v>2518</v>
      </c>
      <c r="H828" s="211">
        <v>29.79</v>
      </c>
      <c r="I828" s="212"/>
      <c r="L828" s="208"/>
      <c r="M828" s="213"/>
      <c r="N828" s="214"/>
      <c r="O828" s="214"/>
      <c r="P828" s="214"/>
      <c r="Q828" s="214"/>
      <c r="R828" s="214"/>
      <c r="S828" s="214"/>
      <c r="T828" s="215"/>
      <c r="AT828" s="209" t="s">
        <v>163</v>
      </c>
      <c r="AU828" s="209" t="s">
        <v>89</v>
      </c>
      <c r="AV828" s="13" t="s">
        <v>89</v>
      </c>
      <c r="AW828" s="13" t="s">
        <v>42</v>
      </c>
      <c r="AX828" s="13" t="s">
        <v>82</v>
      </c>
      <c r="AY828" s="209" t="s">
        <v>152</v>
      </c>
    </row>
    <row r="829" spans="2:65" s="15" customFormat="1">
      <c r="B829" s="224"/>
      <c r="D829" s="196" t="s">
        <v>163</v>
      </c>
      <c r="E829" s="247" t="s">
        <v>5</v>
      </c>
      <c r="F829" s="248" t="s">
        <v>170</v>
      </c>
      <c r="H829" s="249">
        <v>98.54</v>
      </c>
      <c r="I829" s="229"/>
      <c r="L829" s="224"/>
      <c r="M829" s="230"/>
      <c r="N829" s="231"/>
      <c r="O829" s="231"/>
      <c r="P829" s="231"/>
      <c r="Q829" s="231"/>
      <c r="R829" s="231"/>
      <c r="S829" s="231"/>
      <c r="T829" s="232"/>
      <c r="AT829" s="233" t="s">
        <v>163</v>
      </c>
      <c r="AU829" s="233" t="s">
        <v>89</v>
      </c>
      <c r="AV829" s="15" t="s">
        <v>159</v>
      </c>
      <c r="AW829" s="15" t="s">
        <v>42</v>
      </c>
      <c r="AX829" s="15" t="s">
        <v>45</v>
      </c>
      <c r="AY829" s="233" t="s">
        <v>152</v>
      </c>
    </row>
    <row r="830" spans="2:65" s="11" customFormat="1" ht="29.85" customHeight="1">
      <c r="B830" s="169"/>
      <c r="D830" s="180" t="s">
        <v>81</v>
      </c>
      <c r="E830" s="181" t="s">
        <v>185</v>
      </c>
      <c r="F830" s="181" t="s">
        <v>2946</v>
      </c>
      <c r="I830" s="172"/>
      <c r="J830" s="182">
        <f>BK830</f>
        <v>0</v>
      </c>
      <c r="L830" s="169"/>
      <c r="M830" s="174"/>
      <c r="N830" s="175"/>
      <c r="O830" s="175"/>
      <c r="P830" s="176">
        <f>SUM(P831:P894)</f>
        <v>0</v>
      </c>
      <c r="Q830" s="175"/>
      <c r="R830" s="176">
        <f>SUM(R831:R894)</f>
        <v>42.829628399999997</v>
      </c>
      <c r="S830" s="175"/>
      <c r="T830" s="177">
        <f>SUM(T831:T894)</f>
        <v>0</v>
      </c>
      <c r="AR830" s="170" t="s">
        <v>45</v>
      </c>
      <c r="AT830" s="178" t="s">
        <v>81</v>
      </c>
      <c r="AU830" s="178" t="s">
        <v>45</v>
      </c>
      <c r="AY830" s="170" t="s">
        <v>152</v>
      </c>
      <c r="BK830" s="179">
        <f>SUM(BK831:BK894)</f>
        <v>0</v>
      </c>
    </row>
    <row r="831" spans="2:65" s="1" customFormat="1" ht="31.5" customHeight="1">
      <c r="B831" s="183"/>
      <c r="C831" s="184" t="s">
        <v>670</v>
      </c>
      <c r="D831" s="184" t="s">
        <v>154</v>
      </c>
      <c r="E831" s="185" t="s">
        <v>2947</v>
      </c>
      <c r="F831" s="186" t="s">
        <v>2948</v>
      </c>
      <c r="G831" s="187" t="s">
        <v>247</v>
      </c>
      <c r="H831" s="188">
        <v>24.32</v>
      </c>
      <c r="I831" s="189"/>
      <c r="J831" s="190">
        <f>ROUND(I831*H831,2)</f>
        <v>0</v>
      </c>
      <c r="K831" s="186" t="s">
        <v>158</v>
      </c>
      <c r="L831" s="43"/>
      <c r="M831" s="191" t="s">
        <v>5</v>
      </c>
      <c r="N831" s="192" t="s">
        <v>53</v>
      </c>
      <c r="O831" s="44"/>
      <c r="P831" s="193">
        <f>O831*H831</f>
        <v>0</v>
      </c>
      <c r="Q831" s="193">
        <v>0</v>
      </c>
      <c r="R831" s="193">
        <f>Q831*H831</f>
        <v>0</v>
      </c>
      <c r="S831" s="193">
        <v>0</v>
      </c>
      <c r="T831" s="194">
        <f>S831*H831</f>
        <v>0</v>
      </c>
      <c r="AR831" s="25" t="s">
        <v>159</v>
      </c>
      <c r="AT831" s="25" t="s">
        <v>154</v>
      </c>
      <c r="AU831" s="25" t="s">
        <v>89</v>
      </c>
      <c r="AY831" s="25" t="s">
        <v>152</v>
      </c>
      <c r="BE831" s="195">
        <f>IF(N831="základní",J831,0)</f>
        <v>0</v>
      </c>
      <c r="BF831" s="195">
        <f>IF(N831="snížená",J831,0)</f>
        <v>0</v>
      </c>
      <c r="BG831" s="195">
        <f>IF(N831="zákl. přenesená",J831,0)</f>
        <v>0</v>
      </c>
      <c r="BH831" s="195">
        <f>IF(N831="sníž. přenesená",J831,0)</f>
        <v>0</v>
      </c>
      <c r="BI831" s="195">
        <f>IF(N831="nulová",J831,0)</f>
        <v>0</v>
      </c>
      <c r="BJ831" s="25" t="s">
        <v>45</v>
      </c>
      <c r="BK831" s="195">
        <f>ROUND(I831*H831,2)</f>
        <v>0</v>
      </c>
      <c r="BL831" s="25" t="s">
        <v>159</v>
      </c>
      <c r="BM831" s="25" t="s">
        <v>2949</v>
      </c>
    </row>
    <row r="832" spans="2:65" s="12" customFormat="1">
      <c r="B832" s="200"/>
      <c r="D832" s="196" t="s">
        <v>163</v>
      </c>
      <c r="E832" s="201" t="s">
        <v>5</v>
      </c>
      <c r="F832" s="202" t="s">
        <v>2384</v>
      </c>
      <c r="H832" s="203" t="s">
        <v>5</v>
      </c>
      <c r="I832" s="204"/>
      <c r="L832" s="200"/>
      <c r="M832" s="205"/>
      <c r="N832" s="206"/>
      <c r="O832" s="206"/>
      <c r="P832" s="206"/>
      <c r="Q832" s="206"/>
      <c r="R832" s="206"/>
      <c r="S832" s="206"/>
      <c r="T832" s="207"/>
      <c r="AT832" s="203" t="s">
        <v>163</v>
      </c>
      <c r="AU832" s="203" t="s">
        <v>89</v>
      </c>
      <c r="AV832" s="12" t="s">
        <v>45</v>
      </c>
      <c r="AW832" s="12" t="s">
        <v>42</v>
      </c>
      <c r="AX832" s="12" t="s">
        <v>82</v>
      </c>
      <c r="AY832" s="203" t="s">
        <v>152</v>
      </c>
    </row>
    <row r="833" spans="2:65" s="13" customFormat="1">
      <c r="B833" s="208"/>
      <c r="D833" s="196" t="s">
        <v>163</v>
      </c>
      <c r="E833" s="209" t="s">
        <v>5</v>
      </c>
      <c r="F833" s="210" t="s">
        <v>2950</v>
      </c>
      <c r="H833" s="211">
        <v>24.32</v>
      </c>
      <c r="I833" s="212"/>
      <c r="L833" s="208"/>
      <c r="M833" s="213"/>
      <c r="N833" s="214"/>
      <c r="O833" s="214"/>
      <c r="P833" s="214"/>
      <c r="Q833" s="214"/>
      <c r="R833" s="214"/>
      <c r="S833" s="214"/>
      <c r="T833" s="215"/>
      <c r="AT833" s="209" t="s">
        <v>163</v>
      </c>
      <c r="AU833" s="209" t="s">
        <v>89</v>
      </c>
      <c r="AV833" s="13" t="s">
        <v>89</v>
      </c>
      <c r="AW833" s="13" t="s">
        <v>42</v>
      </c>
      <c r="AX833" s="13" t="s">
        <v>82</v>
      </c>
      <c r="AY833" s="209" t="s">
        <v>152</v>
      </c>
    </row>
    <row r="834" spans="2:65" s="15" customFormat="1">
      <c r="B834" s="224"/>
      <c r="D834" s="225" t="s">
        <v>163</v>
      </c>
      <c r="E834" s="226" t="s">
        <v>5</v>
      </c>
      <c r="F834" s="227" t="s">
        <v>170</v>
      </c>
      <c r="H834" s="228">
        <v>24.32</v>
      </c>
      <c r="I834" s="229"/>
      <c r="L834" s="224"/>
      <c r="M834" s="230"/>
      <c r="N834" s="231"/>
      <c r="O834" s="231"/>
      <c r="P834" s="231"/>
      <c r="Q834" s="231"/>
      <c r="R834" s="231"/>
      <c r="S834" s="231"/>
      <c r="T834" s="232"/>
      <c r="AT834" s="233" t="s">
        <v>163</v>
      </c>
      <c r="AU834" s="233" t="s">
        <v>89</v>
      </c>
      <c r="AV834" s="15" t="s">
        <v>159</v>
      </c>
      <c r="AW834" s="15" t="s">
        <v>42</v>
      </c>
      <c r="AX834" s="15" t="s">
        <v>45</v>
      </c>
      <c r="AY834" s="233" t="s">
        <v>152</v>
      </c>
    </row>
    <row r="835" spans="2:65" s="1" customFormat="1" ht="31.5" customHeight="1">
      <c r="B835" s="183"/>
      <c r="C835" s="184" t="s">
        <v>673</v>
      </c>
      <c r="D835" s="184" t="s">
        <v>154</v>
      </c>
      <c r="E835" s="185" t="s">
        <v>2951</v>
      </c>
      <c r="F835" s="186" t="s">
        <v>2952</v>
      </c>
      <c r="G835" s="187" t="s">
        <v>247</v>
      </c>
      <c r="H835" s="188">
        <v>10.23</v>
      </c>
      <c r="I835" s="189"/>
      <c r="J835" s="190">
        <f>ROUND(I835*H835,2)</f>
        <v>0</v>
      </c>
      <c r="K835" s="186" t="s">
        <v>158</v>
      </c>
      <c r="L835" s="43"/>
      <c r="M835" s="191" t="s">
        <v>5</v>
      </c>
      <c r="N835" s="192" t="s">
        <v>53</v>
      </c>
      <c r="O835" s="44"/>
      <c r="P835" s="193">
        <f>O835*H835</f>
        <v>0</v>
      </c>
      <c r="Q835" s="193">
        <v>0</v>
      </c>
      <c r="R835" s="193">
        <f>Q835*H835</f>
        <v>0</v>
      </c>
      <c r="S835" s="193">
        <v>0</v>
      </c>
      <c r="T835" s="194">
        <f>S835*H835</f>
        <v>0</v>
      </c>
      <c r="AR835" s="25" t="s">
        <v>159</v>
      </c>
      <c r="AT835" s="25" t="s">
        <v>154</v>
      </c>
      <c r="AU835" s="25" t="s">
        <v>89</v>
      </c>
      <c r="AY835" s="25" t="s">
        <v>152</v>
      </c>
      <c r="BE835" s="195">
        <f>IF(N835="základní",J835,0)</f>
        <v>0</v>
      </c>
      <c r="BF835" s="195">
        <f>IF(N835="snížená",J835,0)</f>
        <v>0</v>
      </c>
      <c r="BG835" s="195">
        <f>IF(N835="zákl. přenesená",J835,0)</f>
        <v>0</v>
      </c>
      <c r="BH835" s="195">
        <f>IF(N835="sníž. přenesená",J835,0)</f>
        <v>0</v>
      </c>
      <c r="BI835" s="195">
        <f>IF(N835="nulová",J835,0)</f>
        <v>0</v>
      </c>
      <c r="BJ835" s="25" t="s">
        <v>45</v>
      </c>
      <c r="BK835" s="195">
        <f>ROUND(I835*H835,2)</f>
        <v>0</v>
      </c>
      <c r="BL835" s="25" t="s">
        <v>159</v>
      </c>
      <c r="BM835" s="25" t="s">
        <v>2953</v>
      </c>
    </row>
    <row r="836" spans="2:65" s="12" customFormat="1">
      <c r="B836" s="200"/>
      <c r="D836" s="196" t="s">
        <v>163</v>
      </c>
      <c r="E836" s="201" t="s">
        <v>5</v>
      </c>
      <c r="F836" s="202" t="s">
        <v>2954</v>
      </c>
      <c r="H836" s="203" t="s">
        <v>5</v>
      </c>
      <c r="I836" s="204"/>
      <c r="L836" s="200"/>
      <c r="M836" s="205"/>
      <c r="N836" s="206"/>
      <c r="O836" s="206"/>
      <c r="P836" s="206"/>
      <c r="Q836" s="206"/>
      <c r="R836" s="206"/>
      <c r="S836" s="206"/>
      <c r="T836" s="207"/>
      <c r="AT836" s="203" t="s">
        <v>163</v>
      </c>
      <c r="AU836" s="203" t="s">
        <v>89</v>
      </c>
      <c r="AV836" s="12" t="s">
        <v>45</v>
      </c>
      <c r="AW836" s="12" t="s">
        <v>42</v>
      </c>
      <c r="AX836" s="12" t="s">
        <v>82</v>
      </c>
      <c r="AY836" s="203" t="s">
        <v>152</v>
      </c>
    </row>
    <row r="837" spans="2:65" s="13" customFormat="1">
      <c r="B837" s="208"/>
      <c r="D837" s="196" t="s">
        <v>163</v>
      </c>
      <c r="E837" s="209" t="s">
        <v>5</v>
      </c>
      <c r="F837" s="210" t="s">
        <v>2955</v>
      </c>
      <c r="H837" s="211">
        <v>10.23</v>
      </c>
      <c r="I837" s="212"/>
      <c r="L837" s="208"/>
      <c r="M837" s="213"/>
      <c r="N837" s="214"/>
      <c r="O837" s="214"/>
      <c r="P837" s="214"/>
      <c r="Q837" s="214"/>
      <c r="R837" s="214"/>
      <c r="S837" s="214"/>
      <c r="T837" s="215"/>
      <c r="AT837" s="209" t="s">
        <v>163</v>
      </c>
      <c r="AU837" s="209" t="s">
        <v>89</v>
      </c>
      <c r="AV837" s="13" t="s">
        <v>89</v>
      </c>
      <c r="AW837" s="13" t="s">
        <v>42</v>
      </c>
      <c r="AX837" s="13" t="s">
        <v>82</v>
      </c>
      <c r="AY837" s="209" t="s">
        <v>152</v>
      </c>
    </row>
    <row r="838" spans="2:65" s="15" customFormat="1">
      <c r="B838" s="224"/>
      <c r="D838" s="225" t="s">
        <v>163</v>
      </c>
      <c r="E838" s="226" t="s">
        <v>5</v>
      </c>
      <c r="F838" s="227" t="s">
        <v>170</v>
      </c>
      <c r="H838" s="228">
        <v>10.23</v>
      </c>
      <c r="I838" s="229"/>
      <c r="L838" s="224"/>
      <c r="M838" s="230"/>
      <c r="N838" s="231"/>
      <c r="O838" s="231"/>
      <c r="P838" s="231"/>
      <c r="Q838" s="231"/>
      <c r="R838" s="231"/>
      <c r="S838" s="231"/>
      <c r="T838" s="232"/>
      <c r="AT838" s="233" t="s">
        <v>163</v>
      </c>
      <c r="AU838" s="233" t="s">
        <v>89</v>
      </c>
      <c r="AV838" s="15" t="s">
        <v>159</v>
      </c>
      <c r="AW838" s="15" t="s">
        <v>42</v>
      </c>
      <c r="AX838" s="15" t="s">
        <v>45</v>
      </c>
      <c r="AY838" s="233" t="s">
        <v>152</v>
      </c>
    </row>
    <row r="839" spans="2:65" s="1" customFormat="1" ht="31.5" customHeight="1">
      <c r="B839" s="183"/>
      <c r="C839" s="184" t="s">
        <v>677</v>
      </c>
      <c r="D839" s="184" t="s">
        <v>154</v>
      </c>
      <c r="E839" s="185" t="s">
        <v>2956</v>
      </c>
      <c r="F839" s="186" t="s">
        <v>2957</v>
      </c>
      <c r="G839" s="187" t="s">
        <v>247</v>
      </c>
      <c r="H839" s="188">
        <v>24.32</v>
      </c>
      <c r="I839" s="189"/>
      <c r="J839" s="190">
        <f>ROUND(I839*H839,2)</f>
        <v>0</v>
      </c>
      <c r="K839" s="186" t="s">
        <v>158</v>
      </c>
      <c r="L839" s="43"/>
      <c r="M839" s="191" t="s">
        <v>5</v>
      </c>
      <c r="N839" s="192" t="s">
        <v>53</v>
      </c>
      <c r="O839" s="44"/>
      <c r="P839" s="193">
        <f>O839*H839</f>
        <v>0</v>
      </c>
      <c r="Q839" s="193">
        <v>0</v>
      </c>
      <c r="R839" s="193">
        <f>Q839*H839</f>
        <v>0</v>
      </c>
      <c r="S839" s="193">
        <v>0</v>
      </c>
      <c r="T839" s="194">
        <f>S839*H839</f>
        <v>0</v>
      </c>
      <c r="AR839" s="25" t="s">
        <v>159</v>
      </c>
      <c r="AT839" s="25" t="s">
        <v>154</v>
      </c>
      <c r="AU839" s="25" t="s">
        <v>89</v>
      </c>
      <c r="AY839" s="25" t="s">
        <v>152</v>
      </c>
      <c r="BE839" s="195">
        <f>IF(N839="základní",J839,0)</f>
        <v>0</v>
      </c>
      <c r="BF839" s="195">
        <f>IF(N839="snížená",J839,0)</f>
        <v>0</v>
      </c>
      <c r="BG839" s="195">
        <f>IF(N839="zákl. přenesená",J839,0)</f>
        <v>0</v>
      </c>
      <c r="BH839" s="195">
        <f>IF(N839="sníž. přenesená",J839,0)</f>
        <v>0</v>
      </c>
      <c r="BI839" s="195">
        <f>IF(N839="nulová",J839,0)</f>
        <v>0</v>
      </c>
      <c r="BJ839" s="25" t="s">
        <v>45</v>
      </c>
      <c r="BK839" s="195">
        <f>ROUND(I839*H839,2)</f>
        <v>0</v>
      </c>
      <c r="BL839" s="25" t="s">
        <v>159</v>
      </c>
      <c r="BM839" s="25" t="s">
        <v>2958</v>
      </c>
    </row>
    <row r="840" spans="2:65" s="12" customFormat="1">
      <c r="B840" s="200"/>
      <c r="D840" s="196" t="s">
        <v>163</v>
      </c>
      <c r="E840" s="201" t="s">
        <v>5</v>
      </c>
      <c r="F840" s="202" t="s">
        <v>2384</v>
      </c>
      <c r="H840" s="203" t="s">
        <v>5</v>
      </c>
      <c r="I840" s="204"/>
      <c r="L840" s="200"/>
      <c r="M840" s="205"/>
      <c r="N840" s="206"/>
      <c r="O840" s="206"/>
      <c r="P840" s="206"/>
      <c r="Q840" s="206"/>
      <c r="R840" s="206"/>
      <c r="S840" s="206"/>
      <c r="T840" s="207"/>
      <c r="AT840" s="203" t="s">
        <v>163</v>
      </c>
      <c r="AU840" s="203" t="s">
        <v>89</v>
      </c>
      <c r="AV840" s="12" t="s">
        <v>45</v>
      </c>
      <c r="AW840" s="12" t="s">
        <v>42</v>
      </c>
      <c r="AX840" s="12" t="s">
        <v>82</v>
      </c>
      <c r="AY840" s="203" t="s">
        <v>152</v>
      </c>
    </row>
    <row r="841" spans="2:65" s="13" customFormat="1">
      <c r="B841" s="208"/>
      <c r="D841" s="196" t="s">
        <v>163</v>
      </c>
      <c r="E841" s="209" t="s">
        <v>5</v>
      </c>
      <c r="F841" s="210" t="s">
        <v>2950</v>
      </c>
      <c r="H841" s="211">
        <v>24.32</v>
      </c>
      <c r="I841" s="212"/>
      <c r="L841" s="208"/>
      <c r="M841" s="213"/>
      <c r="N841" s="214"/>
      <c r="O841" s="214"/>
      <c r="P841" s="214"/>
      <c r="Q841" s="214"/>
      <c r="R841" s="214"/>
      <c r="S841" s="214"/>
      <c r="T841" s="215"/>
      <c r="AT841" s="209" t="s">
        <v>163</v>
      </c>
      <c r="AU841" s="209" t="s">
        <v>89</v>
      </c>
      <c r="AV841" s="13" t="s">
        <v>89</v>
      </c>
      <c r="AW841" s="13" t="s">
        <v>42</v>
      </c>
      <c r="AX841" s="13" t="s">
        <v>82</v>
      </c>
      <c r="AY841" s="209" t="s">
        <v>152</v>
      </c>
    </row>
    <row r="842" spans="2:65" s="15" customFormat="1">
      <c r="B842" s="224"/>
      <c r="D842" s="225" t="s">
        <v>163</v>
      </c>
      <c r="E842" s="226" t="s">
        <v>5</v>
      </c>
      <c r="F842" s="227" t="s">
        <v>170</v>
      </c>
      <c r="H842" s="228">
        <v>24.32</v>
      </c>
      <c r="I842" s="229"/>
      <c r="L842" s="224"/>
      <c r="M842" s="230"/>
      <c r="N842" s="231"/>
      <c r="O842" s="231"/>
      <c r="P842" s="231"/>
      <c r="Q842" s="231"/>
      <c r="R842" s="231"/>
      <c r="S842" s="231"/>
      <c r="T842" s="232"/>
      <c r="AT842" s="233" t="s">
        <v>163</v>
      </c>
      <c r="AU842" s="233" t="s">
        <v>89</v>
      </c>
      <c r="AV842" s="15" t="s">
        <v>159</v>
      </c>
      <c r="AW842" s="15" t="s">
        <v>42</v>
      </c>
      <c r="AX842" s="15" t="s">
        <v>45</v>
      </c>
      <c r="AY842" s="233" t="s">
        <v>152</v>
      </c>
    </row>
    <row r="843" spans="2:65" s="1" customFormat="1" ht="22.5" customHeight="1">
      <c r="B843" s="183"/>
      <c r="C843" s="184" t="s">
        <v>680</v>
      </c>
      <c r="D843" s="184" t="s">
        <v>154</v>
      </c>
      <c r="E843" s="185" t="s">
        <v>2959</v>
      </c>
      <c r="F843" s="186" t="s">
        <v>2960</v>
      </c>
      <c r="G843" s="187" t="s">
        <v>247</v>
      </c>
      <c r="H843" s="188">
        <v>10.23</v>
      </c>
      <c r="I843" s="189"/>
      <c r="J843" s="190">
        <f>ROUND(I843*H843,2)</f>
        <v>0</v>
      </c>
      <c r="K843" s="186" t="s">
        <v>158</v>
      </c>
      <c r="L843" s="43"/>
      <c r="M843" s="191" t="s">
        <v>5</v>
      </c>
      <c r="N843" s="192" t="s">
        <v>53</v>
      </c>
      <c r="O843" s="44"/>
      <c r="P843" s="193">
        <f>O843*H843</f>
        <v>0</v>
      </c>
      <c r="Q843" s="193">
        <v>0</v>
      </c>
      <c r="R843" s="193">
        <f>Q843*H843</f>
        <v>0</v>
      </c>
      <c r="S843" s="193">
        <v>0</v>
      </c>
      <c r="T843" s="194">
        <f>S843*H843</f>
        <v>0</v>
      </c>
      <c r="AR843" s="25" t="s">
        <v>159</v>
      </c>
      <c r="AT843" s="25" t="s">
        <v>154</v>
      </c>
      <c r="AU843" s="25" t="s">
        <v>89</v>
      </c>
      <c r="AY843" s="25" t="s">
        <v>152</v>
      </c>
      <c r="BE843" s="195">
        <f>IF(N843="základní",J843,0)</f>
        <v>0</v>
      </c>
      <c r="BF843" s="195">
        <f>IF(N843="snížená",J843,0)</f>
        <v>0</v>
      </c>
      <c r="BG843" s="195">
        <f>IF(N843="zákl. přenesená",J843,0)</f>
        <v>0</v>
      </c>
      <c r="BH843" s="195">
        <f>IF(N843="sníž. přenesená",J843,0)</f>
        <v>0</v>
      </c>
      <c r="BI843" s="195">
        <f>IF(N843="nulová",J843,0)</f>
        <v>0</v>
      </c>
      <c r="BJ843" s="25" t="s">
        <v>45</v>
      </c>
      <c r="BK843" s="195">
        <f>ROUND(I843*H843,2)</f>
        <v>0</v>
      </c>
      <c r="BL843" s="25" t="s">
        <v>159</v>
      </c>
      <c r="BM843" s="25" t="s">
        <v>2961</v>
      </c>
    </row>
    <row r="844" spans="2:65" s="12" customFormat="1">
      <c r="B844" s="200"/>
      <c r="D844" s="196" t="s">
        <v>163</v>
      </c>
      <c r="E844" s="201" t="s">
        <v>5</v>
      </c>
      <c r="F844" s="202" t="s">
        <v>2954</v>
      </c>
      <c r="H844" s="203" t="s">
        <v>5</v>
      </c>
      <c r="I844" s="204"/>
      <c r="L844" s="200"/>
      <c r="M844" s="205"/>
      <c r="N844" s="206"/>
      <c r="O844" s="206"/>
      <c r="P844" s="206"/>
      <c r="Q844" s="206"/>
      <c r="R844" s="206"/>
      <c r="S844" s="206"/>
      <c r="T844" s="207"/>
      <c r="AT844" s="203" t="s">
        <v>163</v>
      </c>
      <c r="AU844" s="203" t="s">
        <v>89</v>
      </c>
      <c r="AV844" s="12" t="s">
        <v>45</v>
      </c>
      <c r="AW844" s="12" t="s">
        <v>42</v>
      </c>
      <c r="AX844" s="12" t="s">
        <v>82</v>
      </c>
      <c r="AY844" s="203" t="s">
        <v>152</v>
      </c>
    </row>
    <row r="845" spans="2:65" s="13" customFormat="1">
      <c r="B845" s="208"/>
      <c r="D845" s="196" t="s">
        <v>163</v>
      </c>
      <c r="E845" s="209" t="s">
        <v>5</v>
      </c>
      <c r="F845" s="210" t="s">
        <v>2955</v>
      </c>
      <c r="H845" s="211">
        <v>10.23</v>
      </c>
      <c r="I845" s="212"/>
      <c r="L845" s="208"/>
      <c r="M845" s="213"/>
      <c r="N845" s="214"/>
      <c r="O845" s="214"/>
      <c r="P845" s="214"/>
      <c r="Q845" s="214"/>
      <c r="R845" s="214"/>
      <c r="S845" s="214"/>
      <c r="T845" s="215"/>
      <c r="AT845" s="209" t="s">
        <v>163</v>
      </c>
      <c r="AU845" s="209" t="s">
        <v>89</v>
      </c>
      <c r="AV845" s="13" t="s">
        <v>89</v>
      </c>
      <c r="AW845" s="13" t="s">
        <v>42</v>
      </c>
      <c r="AX845" s="13" t="s">
        <v>82</v>
      </c>
      <c r="AY845" s="209" t="s">
        <v>152</v>
      </c>
    </row>
    <row r="846" spans="2:65" s="15" customFormat="1">
      <c r="B846" s="224"/>
      <c r="D846" s="225" t="s">
        <v>163</v>
      </c>
      <c r="E846" s="226" t="s">
        <v>5</v>
      </c>
      <c r="F846" s="227" t="s">
        <v>170</v>
      </c>
      <c r="H846" s="228">
        <v>10.23</v>
      </c>
      <c r="I846" s="229"/>
      <c r="L846" s="224"/>
      <c r="M846" s="230"/>
      <c r="N846" s="231"/>
      <c r="O846" s="231"/>
      <c r="P846" s="231"/>
      <c r="Q846" s="231"/>
      <c r="R846" s="231"/>
      <c r="S846" s="231"/>
      <c r="T846" s="232"/>
      <c r="AT846" s="233" t="s">
        <v>163</v>
      </c>
      <c r="AU846" s="233" t="s">
        <v>89</v>
      </c>
      <c r="AV846" s="15" t="s">
        <v>159</v>
      </c>
      <c r="AW846" s="15" t="s">
        <v>42</v>
      </c>
      <c r="AX846" s="15" t="s">
        <v>45</v>
      </c>
      <c r="AY846" s="233" t="s">
        <v>152</v>
      </c>
    </row>
    <row r="847" spans="2:65" s="1" customFormat="1" ht="22.5" customHeight="1">
      <c r="B847" s="183"/>
      <c r="C847" s="184" t="s">
        <v>685</v>
      </c>
      <c r="D847" s="184" t="s">
        <v>154</v>
      </c>
      <c r="E847" s="185" t="s">
        <v>2962</v>
      </c>
      <c r="F847" s="186" t="s">
        <v>2963</v>
      </c>
      <c r="G847" s="187" t="s">
        <v>247</v>
      </c>
      <c r="H847" s="188">
        <v>84.47</v>
      </c>
      <c r="I847" s="189"/>
      <c r="J847" s="190">
        <f>ROUND(I847*H847,2)</f>
        <v>0</v>
      </c>
      <c r="K847" s="186" t="s">
        <v>158</v>
      </c>
      <c r="L847" s="43"/>
      <c r="M847" s="191" t="s">
        <v>5</v>
      </c>
      <c r="N847" s="192" t="s">
        <v>53</v>
      </c>
      <c r="O847" s="44"/>
      <c r="P847" s="193">
        <f>O847*H847</f>
        <v>0</v>
      </c>
      <c r="Q847" s="193">
        <v>0</v>
      </c>
      <c r="R847" s="193">
        <f>Q847*H847</f>
        <v>0</v>
      </c>
      <c r="S847" s="193">
        <v>0</v>
      </c>
      <c r="T847" s="194">
        <f>S847*H847</f>
        <v>0</v>
      </c>
      <c r="AR847" s="25" t="s">
        <v>159</v>
      </c>
      <c r="AT847" s="25" t="s">
        <v>154</v>
      </c>
      <c r="AU847" s="25" t="s">
        <v>89</v>
      </c>
      <c r="AY847" s="25" t="s">
        <v>152</v>
      </c>
      <c r="BE847" s="195">
        <f>IF(N847="základní",J847,0)</f>
        <v>0</v>
      </c>
      <c r="BF847" s="195">
        <f>IF(N847="snížená",J847,0)</f>
        <v>0</v>
      </c>
      <c r="BG847" s="195">
        <f>IF(N847="zákl. přenesená",J847,0)</f>
        <v>0</v>
      </c>
      <c r="BH847" s="195">
        <f>IF(N847="sníž. přenesená",J847,0)</f>
        <v>0</v>
      </c>
      <c r="BI847" s="195">
        <f>IF(N847="nulová",J847,0)</f>
        <v>0</v>
      </c>
      <c r="BJ847" s="25" t="s">
        <v>45</v>
      </c>
      <c r="BK847" s="195">
        <f>ROUND(I847*H847,2)</f>
        <v>0</v>
      </c>
      <c r="BL847" s="25" t="s">
        <v>159</v>
      </c>
      <c r="BM847" s="25" t="s">
        <v>2964</v>
      </c>
    </row>
    <row r="848" spans="2:65" s="12" customFormat="1">
      <c r="B848" s="200"/>
      <c r="D848" s="196" t="s">
        <v>163</v>
      </c>
      <c r="E848" s="201" t="s">
        <v>5</v>
      </c>
      <c r="F848" s="202" t="s">
        <v>2679</v>
      </c>
      <c r="H848" s="203" t="s">
        <v>5</v>
      </c>
      <c r="I848" s="204"/>
      <c r="L848" s="200"/>
      <c r="M848" s="205"/>
      <c r="N848" s="206"/>
      <c r="O848" s="206"/>
      <c r="P848" s="206"/>
      <c r="Q848" s="206"/>
      <c r="R848" s="206"/>
      <c r="S848" s="206"/>
      <c r="T848" s="207"/>
      <c r="AT848" s="203" t="s">
        <v>163</v>
      </c>
      <c r="AU848" s="203" t="s">
        <v>89</v>
      </c>
      <c r="AV848" s="12" t="s">
        <v>45</v>
      </c>
      <c r="AW848" s="12" t="s">
        <v>42</v>
      </c>
      <c r="AX848" s="12" t="s">
        <v>82</v>
      </c>
      <c r="AY848" s="203" t="s">
        <v>152</v>
      </c>
    </row>
    <row r="849" spans="2:65" s="13" customFormat="1">
      <c r="B849" s="208"/>
      <c r="D849" s="196" t="s">
        <v>163</v>
      </c>
      <c r="E849" s="209" t="s">
        <v>5</v>
      </c>
      <c r="F849" s="210" t="s">
        <v>2519</v>
      </c>
      <c r="H849" s="211">
        <v>84.47</v>
      </c>
      <c r="I849" s="212"/>
      <c r="L849" s="208"/>
      <c r="M849" s="213"/>
      <c r="N849" s="214"/>
      <c r="O849" s="214"/>
      <c r="P849" s="214"/>
      <c r="Q849" s="214"/>
      <c r="R849" s="214"/>
      <c r="S849" s="214"/>
      <c r="T849" s="215"/>
      <c r="AT849" s="209" t="s">
        <v>163</v>
      </c>
      <c r="AU849" s="209" t="s">
        <v>89</v>
      </c>
      <c r="AV849" s="13" t="s">
        <v>89</v>
      </c>
      <c r="AW849" s="13" t="s">
        <v>42</v>
      </c>
      <c r="AX849" s="13" t="s">
        <v>82</v>
      </c>
      <c r="AY849" s="209" t="s">
        <v>152</v>
      </c>
    </row>
    <row r="850" spans="2:65" s="15" customFormat="1">
      <c r="B850" s="224"/>
      <c r="D850" s="225" t="s">
        <v>163</v>
      </c>
      <c r="E850" s="226" t="s">
        <v>5</v>
      </c>
      <c r="F850" s="227" t="s">
        <v>170</v>
      </c>
      <c r="H850" s="228">
        <v>84.47</v>
      </c>
      <c r="I850" s="229"/>
      <c r="L850" s="224"/>
      <c r="M850" s="230"/>
      <c r="N850" s="231"/>
      <c r="O850" s="231"/>
      <c r="P850" s="231"/>
      <c r="Q850" s="231"/>
      <c r="R850" s="231"/>
      <c r="S850" s="231"/>
      <c r="T850" s="232"/>
      <c r="AT850" s="233" t="s">
        <v>163</v>
      </c>
      <c r="AU850" s="233" t="s">
        <v>89</v>
      </c>
      <c r="AV850" s="15" t="s">
        <v>159</v>
      </c>
      <c r="AW850" s="15" t="s">
        <v>42</v>
      </c>
      <c r="AX850" s="15" t="s">
        <v>45</v>
      </c>
      <c r="AY850" s="233" t="s">
        <v>152</v>
      </c>
    </row>
    <row r="851" spans="2:65" s="1" customFormat="1" ht="22.5" customHeight="1">
      <c r="B851" s="183"/>
      <c r="C851" s="184" t="s">
        <v>689</v>
      </c>
      <c r="D851" s="184" t="s">
        <v>154</v>
      </c>
      <c r="E851" s="185" t="s">
        <v>2965</v>
      </c>
      <c r="F851" s="186" t="s">
        <v>2966</v>
      </c>
      <c r="G851" s="187" t="s">
        <v>247</v>
      </c>
      <c r="H851" s="188">
        <v>10.23</v>
      </c>
      <c r="I851" s="189"/>
      <c r="J851" s="190">
        <f>ROUND(I851*H851,2)</f>
        <v>0</v>
      </c>
      <c r="K851" s="186" t="s">
        <v>158</v>
      </c>
      <c r="L851" s="43"/>
      <c r="M851" s="191" t="s">
        <v>5</v>
      </c>
      <c r="N851" s="192" t="s">
        <v>53</v>
      </c>
      <c r="O851" s="44"/>
      <c r="P851" s="193">
        <f>O851*H851</f>
        <v>0</v>
      </c>
      <c r="Q851" s="193">
        <v>0</v>
      </c>
      <c r="R851" s="193">
        <f>Q851*H851</f>
        <v>0</v>
      </c>
      <c r="S851" s="193">
        <v>0</v>
      </c>
      <c r="T851" s="194">
        <f>S851*H851</f>
        <v>0</v>
      </c>
      <c r="AR851" s="25" t="s">
        <v>159</v>
      </c>
      <c r="AT851" s="25" t="s">
        <v>154</v>
      </c>
      <c r="AU851" s="25" t="s">
        <v>89</v>
      </c>
      <c r="AY851" s="25" t="s">
        <v>152</v>
      </c>
      <c r="BE851" s="195">
        <f>IF(N851="základní",J851,0)</f>
        <v>0</v>
      </c>
      <c r="BF851" s="195">
        <f>IF(N851="snížená",J851,0)</f>
        <v>0</v>
      </c>
      <c r="BG851" s="195">
        <f>IF(N851="zákl. přenesená",J851,0)</f>
        <v>0</v>
      </c>
      <c r="BH851" s="195">
        <f>IF(N851="sníž. přenesená",J851,0)</f>
        <v>0</v>
      </c>
      <c r="BI851" s="195">
        <f>IF(N851="nulová",J851,0)</f>
        <v>0</v>
      </c>
      <c r="BJ851" s="25" t="s">
        <v>45</v>
      </c>
      <c r="BK851" s="195">
        <f>ROUND(I851*H851,2)</f>
        <v>0</v>
      </c>
      <c r="BL851" s="25" t="s">
        <v>159</v>
      </c>
      <c r="BM851" s="25" t="s">
        <v>2967</v>
      </c>
    </row>
    <row r="852" spans="2:65" s="12" customFormat="1">
      <c r="B852" s="200"/>
      <c r="D852" s="196" t="s">
        <v>163</v>
      </c>
      <c r="E852" s="201" t="s">
        <v>5</v>
      </c>
      <c r="F852" s="202" t="s">
        <v>2954</v>
      </c>
      <c r="H852" s="203" t="s">
        <v>5</v>
      </c>
      <c r="I852" s="204"/>
      <c r="L852" s="200"/>
      <c r="M852" s="205"/>
      <c r="N852" s="206"/>
      <c r="O852" s="206"/>
      <c r="P852" s="206"/>
      <c r="Q852" s="206"/>
      <c r="R852" s="206"/>
      <c r="S852" s="206"/>
      <c r="T852" s="207"/>
      <c r="AT852" s="203" t="s">
        <v>163</v>
      </c>
      <c r="AU852" s="203" t="s">
        <v>89</v>
      </c>
      <c r="AV852" s="12" t="s">
        <v>45</v>
      </c>
      <c r="AW852" s="12" t="s">
        <v>42</v>
      </c>
      <c r="AX852" s="12" t="s">
        <v>82</v>
      </c>
      <c r="AY852" s="203" t="s">
        <v>152</v>
      </c>
    </row>
    <row r="853" spans="2:65" s="13" customFormat="1">
      <c r="B853" s="208"/>
      <c r="D853" s="196" t="s">
        <v>163</v>
      </c>
      <c r="E853" s="209" t="s">
        <v>5</v>
      </c>
      <c r="F853" s="210" t="s">
        <v>2955</v>
      </c>
      <c r="H853" s="211">
        <v>10.23</v>
      </c>
      <c r="I853" s="212"/>
      <c r="L853" s="208"/>
      <c r="M853" s="213"/>
      <c r="N853" s="214"/>
      <c r="O853" s="214"/>
      <c r="P853" s="214"/>
      <c r="Q853" s="214"/>
      <c r="R853" s="214"/>
      <c r="S853" s="214"/>
      <c r="T853" s="215"/>
      <c r="AT853" s="209" t="s">
        <v>163</v>
      </c>
      <c r="AU853" s="209" t="s">
        <v>89</v>
      </c>
      <c r="AV853" s="13" t="s">
        <v>89</v>
      </c>
      <c r="AW853" s="13" t="s">
        <v>42</v>
      </c>
      <c r="AX853" s="13" t="s">
        <v>82</v>
      </c>
      <c r="AY853" s="209" t="s">
        <v>152</v>
      </c>
    </row>
    <row r="854" spans="2:65" s="15" customFormat="1">
      <c r="B854" s="224"/>
      <c r="D854" s="225" t="s">
        <v>163</v>
      </c>
      <c r="E854" s="226" t="s">
        <v>5</v>
      </c>
      <c r="F854" s="227" t="s">
        <v>170</v>
      </c>
      <c r="H854" s="228">
        <v>10.23</v>
      </c>
      <c r="I854" s="229"/>
      <c r="L854" s="224"/>
      <c r="M854" s="230"/>
      <c r="N854" s="231"/>
      <c r="O854" s="231"/>
      <c r="P854" s="231"/>
      <c r="Q854" s="231"/>
      <c r="R854" s="231"/>
      <c r="S854" s="231"/>
      <c r="T854" s="232"/>
      <c r="AT854" s="233" t="s">
        <v>163</v>
      </c>
      <c r="AU854" s="233" t="s">
        <v>89</v>
      </c>
      <c r="AV854" s="15" t="s">
        <v>159</v>
      </c>
      <c r="AW854" s="15" t="s">
        <v>42</v>
      </c>
      <c r="AX854" s="15" t="s">
        <v>45</v>
      </c>
      <c r="AY854" s="233" t="s">
        <v>152</v>
      </c>
    </row>
    <row r="855" spans="2:65" s="1" customFormat="1" ht="22.5" customHeight="1">
      <c r="B855" s="183"/>
      <c r="C855" s="184" t="s">
        <v>695</v>
      </c>
      <c r="D855" s="184" t="s">
        <v>154</v>
      </c>
      <c r="E855" s="185" t="s">
        <v>2968</v>
      </c>
      <c r="F855" s="186" t="s">
        <v>2969</v>
      </c>
      <c r="G855" s="187" t="s">
        <v>247</v>
      </c>
      <c r="H855" s="188">
        <v>98.54</v>
      </c>
      <c r="I855" s="189"/>
      <c r="J855" s="190">
        <f>ROUND(I855*H855,2)</f>
        <v>0</v>
      </c>
      <c r="K855" s="186" t="s">
        <v>158</v>
      </c>
      <c r="L855" s="43"/>
      <c r="M855" s="191" t="s">
        <v>5</v>
      </c>
      <c r="N855" s="192" t="s">
        <v>53</v>
      </c>
      <c r="O855" s="44"/>
      <c r="P855" s="193">
        <f>O855*H855</f>
        <v>0</v>
      </c>
      <c r="Q855" s="193">
        <v>0</v>
      </c>
      <c r="R855" s="193">
        <f>Q855*H855</f>
        <v>0</v>
      </c>
      <c r="S855" s="193">
        <v>0</v>
      </c>
      <c r="T855" s="194">
        <f>S855*H855</f>
        <v>0</v>
      </c>
      <c r="AR855" s="25" t="s">
        <v>159</v>
      </c>
      <c r="AT855" s="25" t="s">
        <v>154</v>
      </c>
      <c r="AU855" s="25" t="s">
        <v>89</v>
      </c>
      <c r="AY855" s="25" t="s">
        <v>152</v>
      </c>
      <c r="BE855" s="195">
        <f>IF(N855="základní",J855,0)</f>
        <v>0</v>
      </c>
      <c r="BF855" s="195">
        <f>IF(N855="snížená",J855,0)</f>
        <v>0</v>
      </c>
      <c r="BG855" s="195">
        <f>IF(N855="zákl. přenesená",J855,0)</f>
        <v>0</v>
      </c>
      <c r="BH855" s="195">
        <f>IF(N855="sníž. přenesená",J855,0)</f>
        <v>0</v>
      </c>
      <c r="BI855" s="195">
        <f>IF(N855="nulová",J855,0)</f>
        <v>0</v>
      </c>
      <c r="BJ855" s="25" t="s">
        <v>45</v>
      </c>
      <c r="BK855" s="195">
        <f>ROUND(I855*H855,2)</f>
        <v>0</v>
      </c>
      <c r="BL855" s="25" t="s">
        <v>159</v>
      </c>
      <c r="BM855" s="25" t="s">
        <v>2970</v>
      </c>
    </row>
    <row r="856" spans="2:65" s="12" customFormat="1">
      <c r="B856" s="200"/>
      <c r="D856" s="196" t="s">
        <v>163</v>
      </c>
      <c r="E856" s="201" t="s">
        <v>5</v>
      </c>
      <c r="F856" s="202" t="s">
        <v>2679</v>
      </c>
      <c r="H856" s="203" t="s">
        <v>5</v>
      </c>
      <c r="I856" s="204"/>
      <c r="L856" s="200"/>
      <c r="M856" s="205"/>
      <c r="N856" s="206"/>
      <c r="O856" s="206"/>
      <c r="P856" s="206"/>
      <c r="Q856" s="206"/>
      <c r="R856" s="206"/>
      <c r="S856" s="206"/>
      <c r="T856" s="207"/>
      <c r="AT856" s="203" t="s">
        <v>163</v>
      </c>
      <c r="AU856" s="203" t="s">
        <v>89</v>
      </c>
      <c r="AV856" s="12" t="s">
        <v>45</v>
      </c>
      <c r="AW856" s="12" t="s">
        <v>42</v>
      </c>
      <c r="AX856" s="12" t="s">
        <v>82</v>
      </c>
      <c r="AY856" s="203" t="s">
        <v>152</v>
      </c>
    </row>
    <row r="857" spans="2:65" s="13" customFormat="1">
      <c r="B857" s="208"/>
      <c r="D857" s="196" t="s">
        <v>163</v>
      </c>
      <c r="E857" s="209" t="s">
        <v>5</v>
      </c>
      <c r="F857" s="210" t="s">
        <v>2517</v>
      </c>
      <c r="H857" s="211">
        <v>68.75</v>
      </c>
      <c r="I857" s="212"/>
      <c r="L857" s="208"/>
      <c r="M857" s="213"/>
      <c r="N857" s="214"/>
      <c r="O857" s="214"/>
      <c r="P857" s="214"/>
      <c r="Q857" s="214"/>
      <c r="R857" s="214"/>
      <c r="S857" s="214"/>
      <c r="T857" s="215"/>
      <c r="AT857" s="209" t="s">
        <v>163</v>
      </c>
      <c r="AU857" s="209" t="s">
        <v>89</v>
      </c>
      <c r="AV857" s="13" t="s">
        <v>89</v>
      </c>
      <c r="AW857" s="13" t="s">
        <v>42</v>
      </c>
      <c r="AX857" s="13" t="s">
        <v>82</v>
      </c>
      <c r="AY857" s="209" t="s">
        <v>152</v>
      </c>
    </row>
    <row r="858" spans="2:65" s="13" customFormat="1">
      <c r="B858" s="208"/>
      <c r="D858" s="196" t="s">
        <v>163</v>
      </c>
      <c r="E858" s="209" t="s">
        <v>5</v>
      </c>
      <c r="F858" s="210" t="s">
        <v>2518</v>
      </c>
      <c r="H858" s="211">
        <v>29.79</v>
      </c>
      <c r="I858" s="212"/>
      <c r="L858" s="208"/>
      <c r="M858" s="213"/>
      <c r="N858" s="214"/>
      <c r="O858" s="214"/>
      <c r="P858" s="214"/>
      <c r="Q858" s="214"/>
      <c r="R858" s="214"/>
      <c r="S858" s="214"/>
      <c r="T858" s="215"/>
      <c r="AT858" s="209" t="s">
        <v>163</v>
      </c>
      <c r="AU858" s="209" t="s">
        <v>89</v>
      </c>
      <c r="AV858" s="13" t="s">
        <v>89</v>
      </c>
      <c r="AW858" s="13" t="s">
        <v>42</v>
      </c>
      <c r="AX858" s="13" t="s">
        <v>82</v>
      </c>
      <c r="AY858" s="209" t="s">
        <v>152</v>
      </c>
    </row>
    <row r="859" spans="2:65" s="15" customFormat="1">
      <c r="B859" s="224"/>
      <c r="D859" s="225" t="s">
        <v>163</v>
      </c>
      <c r="E859" s="226" t="s">
        <v>5</v>
      </c>
      <c r="F859" s="227" t="s">
        <v>170</v>
      </c>
      <c r="H859" s="228">
        <v>98.54</v>
      </c>
      <c r="I859" s="229"/>
      <c r="L859" s="224"/>
      <c r="M859" s="230"/>
      <c r="N859" s="231"/>
      <c r="O859" s="231"/>
      <c r="P859" s="231"/>
      <c r="Q859" s="231"/>
      <c r="R859" s="231"/>
      <c r="S859" s="231"/>
      <c r="T859" s="232"/>
      <c r="AT859" s="233" t="s">
        <v>163</v>
      </c>
      <c r="AU859" s="233" t="s">
        <v>89</v>
      </c>
      <c r="AV859" s="15" t="s">
        <v>159</v>
      </c>
      <c r="AW859" s="15" t="s">
        <v>42</v>
      </c>
      <c r="AX859" s="15" t="s">
        <v>45</v>
      </c>
      <c r="AY859" s="233" t="s">
        <v>152</v>
      </c>
    </row>
    <row r="860" spans="2:65" s="1" customFormat="1" ht="22.5" customHeight="1">
      <c r="B860" s="183"/>
      <c r="C860" s="184" t="s">
        <v>703</v>
      </c>
      <c r="D860" s="184" t="s">
        <v>154</v>
      </c>
      <c r="E860" s="185" t="s">
        <v>2971</v>
      </c>
      <c r="F860" s="186" t="s">
        <v>2972</v>
      </c>
      <c r="G860" s="187" t="s">
        <v>247</v>
      </c>
      <c r="H860" s="188">
        <v>24.32</v>
      </c>
      <c r="I860" s="189"/>
      <c r="J860" s="190">
        <f>ROUND(I860*H860,2)</f>
        <v>0</v>
      </c>
      <c r="K860" s="186" t="s">
        <v>158</v>
      </c>
      <c r="L860" s="43"/>
      <c r="M860" s="191" t="s">
        <v>5</v>
      </c>
      <c r="N860" s="192" t="s">
        <v>53</v>
      </c>
      <c r="O860" s="44"/>
      <c r="P860" s="193">
        <f>O860*H860</f>
        <v>0</v>
      </c>
      <c r="Q860" s="193">
        <v>0</v>
      </c>
      <c r="R860" s="193">
        <f>Q860*H860</f>
        <v>0</v>
      </c>
      <c r="S860" s="193">
        <v>0</v>
      </c>
      <c r="T860" s="194">
        <f>S860*H860</f>
        <v>0</v>
      </c>
      <c r="AR860" s="25" t="s">
        <v>159</v>
      </c>
      <c r="AT860" s="25" t="s">
        <v>154</v>
      </c>
      <c r="AU860" s="25" t="s">
        <v>89</v>
      </c>
      <c r="AY860" s="25" t="s">
        <v>152</v>
      </c>
      <c r="BE860" s="195">
        <f>IF(N860="základní",J860,0)</f>
        <v>0</v>
      </c>
      <c r="BF860" s="195">
        <f>IF(N860="snížená",J860,0)</f>
        <v>0</v>
      </c>
      <c r="BG860" s="195">
        <f>IF(N860="zákl. přenesená",J860,0)</f>
        <v>0</v>
      </c>
      <c r="BH860" s="195">
        <f>IF(N860="sníž. přenesená",J860,0)</f>
        <v>0</v>
      </c>
      <c r="BI860" s="195">
        <f>IF(N860="nulová",J860,0)</f>
        <v>0</v>
      </c>
      <c r="BJ860" s="25" t="s">
        <v>45</v>
      </c>
      <c r="BK860" s="195">
        <f>ROUND(I860*H860,2)</f>
        <v>0</v>
      </c>
      <c r="BL860" s="25" t="s">
        <v>159</v>
      </c>
      <c r="BM860" s="25" t="s">
        <v>2973</v>
      </c>
    </row>
    <row r="861" spans="2:65" s="12" customFormat="1">
      <c r="B861" s="200"/>
      <c r="D861" s="196" t="s">
        <v>163</v>
      </c>
      <c r="E861" s="201" t="s">
        <v>5</v>
      </c>
      <c r="F861" s="202" t="s">
        <v>2384</v>
      </c>
      <c r="H861" s="203" t="s">
        <v>5</v>
      </c>
      <c r="I861" s="204"/>
      <c r="L861" s="200"/>
      <c r="M861" s="205"/>
      <c r="N861" s="206"/>
      <c r="O861" s="206"/>
      <c r="P861" s="206"/>
      <c r="Q861" s="206"/>
      <c r="R861" s="206"/>
      <c r="S861" s="206"/>
      <c r="T861" s="207"/>
      <c r="AT861" s="203" t="s">
        <v>163</v>
      </c>
      <c r="AU861" s="203" t="s">
        <v>89</v>
      </c>
      <c r="AV861" s="12" t="s">
        <v>45</v>
      </c>
      <c r="AW861" s="12" t="s">
        <v>42</v>
      </c>
      <c r="AX861" s="12" t="s">
        <v>82</v>
      </c>
      <c r="AY861" s="203" t="s">
        <v>152</v>
      </c>
    </row>
    <row r="862" spans="2:65" s="13" customFormat="1">
      <c r="B862" s="208"/>
      <c r="D862" s="196" t="s">
        <v>163</v>
      </c>
      <c r="E862" s="209" t="s">
        <v>5</v>
      </c>
      <c r="F862" s="210" t="s">
        <v>2950</v>
      </c>
      <c r="H862" s="211">
        <v>24.32</v>
      </c>
      <c r="I862" s="212"/>
      <c r="L862" s="208"/>
      <c r="M862" s="213"/>
      <c r="N862" s="214"/>
      <c r="O862" s="214"/>
      <c r="P862" s="214"/>
      <c r="Q862" s="214"/>
      <c r="R862" s="214"/>
      <c r="S862" s="214"/>
      <c r="T862" s="215"/>
      <c r="AT862" s="209" t="s">
        <v>163</v>
      </c>
      <c r="AU862" s="209" t="s">
        <v>89</v>
      </c>
      <c r="AV862" s="13" t="s">
        <v>89</v>
      </c>
      <c r="AW862" s="13" t="s">
        <v>42</v>
      </c>
      <c r="AX862" s="13" t="s">
        <v>82</v>
      </c>
      <c r="AY862" s="209" t="s">
        <v>152</v>
      </c>
    </row>
    <row r="863" spans="2:65" s="15" customFormat="1">
      <c r="B863" s="224"/>
      <c r="D863" s="225" t="s">
        <v>163</v>
      </c>
      <c r="E863" s="226" t="s">
        <v>5</v>
      </c>
      <c r="F863" s="227" t="s">
        <v>170</v>
      </c>
      <c r="H863" s="228">
        <v>24.32</v>
      </c>
      <c r="I863" s="229"/>
      <c r="L863" s="224"/>
      <c r="M863" s="230"/>
      <c r="N863" s="231"/>
      <c r="O863" s="231"/>
      <c r="P863" s="231"/>
      <c r="Q863" s="231"/>
      <c r="R863" s="231"/>
      <c r="S863" s="231"/>
      <c r="T863" s="232"/>
      <c r="AT863" s="233" t="s">
        <v>163</v>
      </c>
      <c r="AU863" s="233" t="s">
        <v>89</v>
      </c>
      <c r="AV863" s="15" t="s">
        <v>159</v>
      </c>
      <c r="AW863" s="15" t="s">
        <v>42</v>
      </c>
      <c r="AX863" s="15" t="s">
        <v>45</v>
      </c>
      <c r="AY863" s="233" t="s">
        <v>152</v>
      </c>
    </row>
    <row r="864" spans="2:65" s="1" customFormat="1" ht="22.5" customHeight="1">
      <c r="B864" s="183"/>
      <c r="C864" s="184" t="s">
        <v>707</v>
      </c>
      <c r="D864" s="184" t="s">
        <v>154</v>
      </c>
      <c r="E864" s="185" t="s">
        <v>2974</v>
      </c>
      <c r="F864" s="186" t="s">
        <v>2975</v>
      </c>
      <c r="G864" s="187" t="s">
        <v>247</v>
      </c>
      <c r="H864" s="188">
        <v>84.47</v>
      </c>
      <c r="I864" s="189"/>
      <c r="J864" s="190">
        <f>ROUND(I864*H864,2)</f>
        <v>0</v>
      </c>
      <c r="K864" s="186" t="s">
        <v>5</v>
      </c>
      <c r="L864" s="43"/>
      <c r="M864" s="191" t="s">
        <v>5</v>
      </c>
      <c r="N864" s="192" t="s">
        <v>53</v>
      </c>
      <c r="O864" s="44"/>
      <c r="P864" s="193">
        <f>O864*H864</f>
        <v>0</v>
      </c>
      <c r="Q864" s="193">
        <v>0.16300000000000001</v>
      </c>
      <c r="R864" s="193">
        <f>Q864*H864</f>
        <v>13.768610000000001</v>
      </c>
      <c r="S864" s="193">
        <v>0</v>
      </c>
      <c r="T864" s="194">
        <f>S864*H864</f>
        <v>0</v>
      </c>
      <c r="AR864" s="25" t="s">
        <v>159</v>
      </c>
      <c r="AT864" s="25" t="s">
        <v>154</v>
      </c>
      <c r="AU864" s="25" t="s">
        <v>89</v>
      </c>
      <c r="AY864" s="25" t="s">
        <v>152</v>
      </c>
      <c r="BE864" s="195">
        <f>IF(N864="základní",J864,0)</f>
        <v>0</v>
      </c>
      <c r="BF864" s="195">
        <f>IF(N864="snížená",J864,0)</f>
        <v>0</v>
      </c>
      <c r="BG864" s="195">
        <f>IF(N864="zákl. přenesená",J864,0)</f>
        <v>0</v>
      </c>
      <c r="BH864" s="195">
        <f>IF(N864="sníž. přenesená",J864,0)</f>
        <v>0</v>
      </c>
      <c r="BI864" s="195">
        <f>IF(N864="nulová",J864,0)</f>
        <v>0</v>
      </c>
      <c r="BJ864" s="25" t="s">
        <v>45</v>
      </c>
      <c r="BK864" s="195">
        <f>ROUND(I864*H864,2)</f>
        <v>0</v>
      </c>
      <c r="BL864" s="25" t="s">
        <v>159</v>
      </c>
      <c r="BM864" s="25" t="s">
        <v>2976</v>
      </c>
    </row>
    <row r="865" spans="2:65" s="12" customFormat="1">
      <c r="B865" s="200"/>
      <c r="D865" s="196" t="s">
        <v>163</v>
      </c>
      <c r="E865" s="201" t="s">
        <v>5</v>
      </c>
      <c r="F865" s="202" t="s">
        <v>2679</v>
      </c>
      <c r="H865" s="203" t="s">
        <v>5</v>
      </c>
      <c r="I865" s="204"/>
      <c r="L865" s="200"/>
      <c r="M865" s="205"/>
      <c r="N865" s="206"/>
      <c r="O865" s="206"/>
      <c r="P865" s="206"/>
      <c r="Q865" s="206"/>
      <c r="R865" s="206"/>
      <c r="S865" s="206"/>
      <c r="T865" s="207"/>
      <c r="AT865" s="203" t="s">
        <v>163</v>
      </c>
      <c r="AU865" s="203" t="s">
        <v>89</v>
      </c>
      <c r="AV865" s="12" t="s">
        <v>45</v>
      </c>
      <c r="AW865" s="12" t="s">
        <v>42</v>
      </c>
      <c r="AX865" s="12" t="s">
        <v>82</v>
      </c>
      <c r="AY865" s="203" t="s">
        <v>152</v>
      </c>
    </row>
    <row r="866" spans="2:65" s="13" customFormat="1">
      <c r="B866" s="208"/>
      <c r="D866" s="196" t="s">
        <v>163</v>
      </c>
      <c r="E866" s="209" t="s">
        <v>5</v>
      </c>
      <c r="F866" s="210" t="s">
        <v>2519</v>
      </c>
      <c r="H866" s="211">
        <v>84.47</v>
      </c>
      <c r="I866" s="212"/>
      <c r="L866" s="208"/>
      <c r="M866" s="213"/>
      <c r="N866" s="214"/>
      <c r="O866" s="214"/>
      <c r="P866" s="214"/>
      <c r="Q866" s="214"/>
      <c r="R866" s="214"/>
      <c r="S866" s="214"/>
      <c r="T866" s="215"/>
      <c r="AT866" s="209" t="s">
        <v>163</v>
      </c>
      <c r="AU866" s="209" t="s">
        <v>89</v>
      </c>
      <c r="AV866" s="13" t="s">
        <v>89</v>
      </c>
      <c r="AW866" s="13" t="s">
        <v>42</v>
      </c>
      <c r="AX866" s="13" t="s">
        <v>82</v>
      </c>
      <c r="AY866" s="209" t="s">
        <v>152</v>
      </c>
    </row>
    <row r="867" spans="2:65" s="15" customFormat="1">
      <c r="B867" s="224"/>
      <c r="D867" s="225" t="s">
        <v>163</v>
      </c>
      <c r="E867" s="226" t="s">
        <v>5</v>
      </c>
      <c r="F867" s="227" t="s">
        <v>170</v>
      </c>
      <c r="H867" s="228">
        <v>84.47</v>
      </c>
      <c r="I867" s="229"/>
      <c r="L867" s="224"/>
      <c r="M867" s="230"/>
      <c r="N867" s="231"/>
      <c r="O867" s="231"/>
      <c r="P867" s="231"/>
      <c r="Q867" s="231"/>
      <c r="R867" s="231"/>
      <c r="S867" s="231"/>
      <c r="T867" s="232"/>
      <c r="AT867" s="233" t="s">
        <v>163</v>
      </c>
      <c r="AU867" s="233" t="s">
        <v>89</v>
      </c>
      <c r="AV867" s="15" t="s">
        <v>159</v>
      </c>
      <c r="AW867" s="15" t="s">
        <v>42</v>
      </c>
      <c r="AX867" s="15" t="s">
        <v>45</v>
      </c>
      <c r="AY867" s="233" t="s">
        <v>152</v>
      </c>
    </row>
    <row r="868" spans="2:65" s="1" customFormat="1" ht="22.5" customHeight="1">
      <c r="B868" s="183"/>
      <c r="C868" s="184" t="s">
        <v>711</v>
      </c>
      <c r="D868" s="184" t="s">
        <v>154</v>
      </c>
      <c r="E868" s="185" t="s">
        <v>2977</v>
      </c>
      <c r="F868" s="186" t="s">
        <v>2978</v>
      </c>
      <c r="G868" s="187" t="s">
        <v>247</v>
      </c>
      <c r="H868" s="188">
        <v>10.23</v>
      </c>
      <c r="I868" s="189"/>
      <c r="J868" s="190">
        <f>ROUND(I868*H868,2)</f>
        <v>0</v>
      </c>
      <c r="K868" s="186" t="s">
        <v>158</v>
      </c>
      <c r="L868" s="43"/>
      <c r="M868" s="191" t="s">
        <v>5</v>
      </c>
      <c r="N868" s="192" t="s">
        <v>53</v>
      </c>
      <c r="O868" s="44"/>
      <c r="P868" s="193">
        <f>O868*H868</f>
        <v>0</v>
      </c>
      <c r="Q868" s="193">
        <v>0</v>
      </c>
      <c r="R868" s="193">
        <f>Q868*H868</f>
        <v>0</v>
      </c>
      <c r="S868" s="193">
        <v>0</v>
      </c>
      <c r="T868" s="194">
        <f>S868*H868</f>
        <v>0</v>
      </c>
      <c r="AR868" s="25" t="s">
        <v>159</v>
      </c>
      <c r="AT868" s="25" t="s">
        <v>154</v>
      </c>
      <c r="AU868" s="25" t="s">
        <v>89</v>
      </c>
      <c r="AY868" s="25" t="s">
        <v>152</v>
      </c>
      <c r="BE868" s="195">
        <f>IF(N868="základní",J868,0)</f>
        <v>0</v>
      </c>
      <c r="BF868" s="195">
        <f>IF(N868="snížená",J868,0)</f>
        <v>0</v>
      </c>
      <c r="BG868" s="195">
        <f>IF(N868="zákl. přenesená",J868,0)</f>
        <v>0</v>
      </c>
      <c r="BH868" s="195">
        <f>IF(N868="sníž. přenesená",J868,0)</f>
        <v>0</v>
      </c>
      <c r="BI868" s="195">
        <f>IF(N868="nulová",J868,0)</f>
        <v>0</v>
      </c>
      <c r="BJ868" s="25" t="s">
        <v>45</v>
      </c>
      <c r="BK868" s="195">
        <f>ROUND(I868*H868,2)</f>
        <v>0</v>
      </c>
      <c r="BL868" s="25" t="s">
        <v>159</v>
      </c>
      <c r="BM868" s="25" t="s">
        <v>2979</v>
      </c>
    </row>
    <row r="869" spans="2:65" s="1" customFormat="1" ht="175.5">
      <c r="B869" s="43"/>
      <c r="D869" s="196" t="s">
        <v>161</v>
      </c>
      <c r="F869" s="197" t="s">
        <v>2980</v>
      </c>
      <c r="I869" s="198"/>
      <c r="L869" s="43"/>
      <c r="M869" s="199"/>
      <c r="N869" s="44"/>
      <c r="O869" s="44"/>
      <c r="P869" s="44"/>
      <c r="Q869" s="44"/>
      <c r="R869" s="44"/>
      <c r="S869" s="44"/>
      <c r="T869" s="72"/>
      <c r="AT869" s="25" t="s">
        <v>161</v>
      </c>
      <c r="AU869" s="25" t="s">
        <v>89</v>
      </c>
    </row>
    <row r="870" spans="2:65" s="12" customFormat="1">
      <c r="B870" s="200"/>
      <c r="D870" s="196" t="s">
        <v>163</v>
      </c>
      <c r="E870" s="201" t="s">
        <v>5</v>
      </c>
      <c r="F870" s="202" t="s">
        <v>2954</v>
      </c>
      <c r="H870" s="203" t="s">
        <v>5</v>
      </c>
      <c r="I870" s="204"/>
      <c r="L870" s="200"/>
      <c r="M870" s="205"/>
      <c r="N870" s="206"/>
      <c r="O870" s="206"/>
      <c r="P870" s="206"/>
      <c r="Q870" s="206"/>
      <c r="R870" s="206"/>
      <c r="S870" s="206"/>
      <c r="T870" s="207"/>
      <c r="AT870" s="203" t="s">
        <v>163</v>
      </c>
      <c r="AU870" s="203" t="s">
        <v>89</v>
      </c>
      <c r="AV870" s="12" t="s">
        <v>45</v>
      </c>
      <c r="AW870" s="12" t="s">
        <v>42</v>
      </c>
      <c r="AX870" s="12" t="s">
        <v>82</v>
      </c>
      <c r="AY870" s="203" t="s">
        <v>152</v>
      </c>
    </row>
    <row r="871" spans="2:65" s="13" customFormat="1">
      <c r="B871" s="208"/>
      <c r="D871" s="196" t="s">
        <v>163</v>
      </c>
      <c r="E871" s="209" t="s">
        <v>5</v>
      </c>
      <c r="F871" s="210" t="s">
        <v>2955</v>
      </c>
      <c r="H871" s="211">
        <v>10.23</v>
      </c>
      <c r="I871" s="212"/>
      <c r="L871" s="208"/>
      <c r="M871" s="213"/>
      <c r="N871" s="214"/>
      <c r="O871" s="214"/>
      <c r="P871" s="214"/>
      <c r="Q871" s="214"/>
      <c r="R871" s="214"/>
      <c r="S871" s="214"/>
      <c r="T871" s="215"/>
      <c r="AT871" s="209" t="s">
        <v>163</v>
      </c>
      <c r="AU871" s="209" t="s">
        <v>89</v>
      </c>
      <c r="AV871" s="13" t="s">
        <v>89</v>
      </c>
      <c r="AW871" s="13" t="s">
        <v>42</v>
      </c>
      <c r="AX871" s="13" t="s">
        <v>82</v>
      </c>
      <c r="AY871" s="209" t="s">
        <v>152</v>
      </c>
    </row>
    <row r="872" spans="2:65" s="15" customFormat="1">
      <c r="B872" s="224"/>
      <c r="D872" s="225" t="s">
        <v>163</v>
      </c>
      <c r="E872" s="226" t="s">
        <v>5</v>
      </c>
      <c r="F872" s="227" t="s">
        <v>170</v>
      </c>
      <c r="H872" s="228">
        <v>10.23</v>
      </c>
      <c r="I872" s="229"/>
      <c r="L872" s="224"/>
      <c r="M872" s="230"/>
      <c r="N872" s="231"/>
      <c r="O872" s="231"/>
      <c r="P872" s="231"/>
      <c r="Q872" s="231"/>
      <c r="R872" s="231"/>
      <c r="S872" s="231"/>
      <c r="T872" s="232"/>
      <c r="AT872" s="233" t="s">
        <v>163</v>
      </c>
      <c r="AU872" s="233" t="s">
        <v>89</v>
      </c>
      <c r="AV872" s="15" t="s">
        <v>159</v>
      </c>
      <c r="AW872" s="15" t="s">
        <v>42</v>
      </c>
      <c r="AX872" s="15" t="s">
        <v>45</v>
      </c>
      <c r="AY872" s="233" t="s">
        <v>152</v>
      </c>
    </row>
    <row r="873" spans="2:65" s="1" customFormat="1" ht="57" customHeight="1">
      <c r="B873" s="183"/>
      <c r="C873" s="184" t="s">
        <v>715</v>
      </c>
      <c r="D873" s="184" t="s">
        <v>154</v>
      </c>
      <c r="E873" s="185" t="s">
        <v>2981</v>
      </c>
      <c r="F873" s="186" t="s">
        <v>2982</v>
      </c>
      <c r="G873" s="187" t="s">
        <v>247</v>
      </c>
      <c r="H873" s="188">
        <v>24.32</v>
      </c>
      <c r="I873" s="189"/>
      <c r="J873" s="190">
        <f>ROUND(I873*H873,2)</f>
        <v>0</v>
      </c>
      <c r="K873" s="186" t="s">
        <v>158</v>
      </c>
      <c r="L873" s="43"/>
      <c r="M873" s="191" t="s">
        <v>5</v>
      </c>
      <c r="N873" s="192" t="s">
        <v>53</v>
      </c>
      <c r="O873" s="44"/>
      <c r="P873" s="193">
        <f>O873*H873</f>
        <v>0</v>
      </c>
      <c r="Q873" s="193">
        <v>0.10362</v>
      </c>
      <c r="R873" s="193">
        <f>Q873*H873</f>
        <v>2.5200384000000002</v>
      </c>
      <c r="S873" s="193">
        <v>0</v>
      </c>
      <c r="T873" s="194">
        <f>S873*H873</f>
        <v>0</v>
      </c>
      <c r="AR873" s="25" t="s">
        <v>159</v>
      </c>
      <c r="AT873" s="25" t="s">
        <v>154</v>
      </c>
      <c r="AU873" s="25" t="s">
        <v>89</v>
      </c>
      <c r="AY873" s="25" t="s">
        <v>152</v>
      </c>
      <c r="BE873" s="195">
        <f>IF(N873="základní",J873,0)</f>
        <v>0</v>
      </c>
      <c r="BF873" s="195">
        <f>IF(N873="snížená",J873,0)</f>
        <v>0</v>
      </c>
      <c r="BG873" s="195">
        <f>IF(N873="zákl. přenesená",J873,0)</f>
        <v>0</v>
      </c>
      <c r="BH873" s="195">
        <f>IF(N873="sníž. přenesená",J873,0)</f>
        <v>0</v>
      </c>
      <c r="BI873" s="195">
        <f>IF(N873="nulová",J873,0)</f>
        <v>0</v>
      </c>
      <c r="BJ873" s="25" t="s">
        <v>45</v>
      </c>
      <c r="BK873" s="195">
        <f>ROUND(I873*H873,2)</f>
        <v>0</v>
      </c>
      <c r="BL873" s="25" t="s">
        <v>159</v>
      </c>
      <c r="BM873" s="25" t="s">
        <v>2983</v>
      </c>
    </row>
    <row r="874" spans="2:65" s="1" customFormat="1" ht="121.5">
      <c r="B874" s="43"/>
      <c r="D874" s="196" t="s">
        <v>161</v>
      </c>
      <c r="F874" s="197" t="s">
        <v>2984</v>
      </c>
      <c r="I874" s="198"/>
      <c r="L874" s="43"/>
      <c r="M874" s="199"/>
      <c r="N874" s="44"/>
      <c r="O874" s="44"/>
      <c r="P874" s="44"/>
      <c r="Q874" s="44"/>
      <c r="R874" s="44"/>
      <c r="S874" s="44"/>
      <c r="T874" s="72"/>
      <c r="AT874" s="25" t="s">
        <v>161</v>
      </c>
      <c r="AU874" s="25" t="s">
        <v>89</v>
      </c>
    </row>
    <row r="875" spans="2:65" s="12" customFormat="1">
      <c r="B875" s="200"/>
      <c r="D875" s="196" t="s">
        <v>163</v>
      </c>
      <c r="E875" s="201" t="s">
        <v>5</v>
      </c>
      <c r="F875" s="202" t="s">
        <v>2384</v>
      </c>
      <c r="H875" s="203" t="s">
        <v>5</v>
      </c>
      <c r="I875" s="204"/>
      <c r="L875" s="200"/>
      <c r="M875" s="205"/>
      <c r="N875" s="206"/>
      <c r="O875" s="206"/>
      <c r="P875" s="206"/>
      <c r="Q875" s="206"/>
      <c r="R875" s="206"/>
      <c r="S875" s="206"/>
      <c r="T875" s="207"/>
      <c r="AT875" s="203" t="s">
        <v>163</v>
      </c>
      <c r="AU875" s="203" t="s">
        <v>89</v>
      </c>
      <c r="AV875" s="12" t="s">
        <v>45</v>
      </c>
      <c r="AW875" s="12" t="s">
        <v>42</v>
      </c>
      <c r="AX875" s="12" t="s">
        <v>82</v>
      </c>
      <c r="AY875" s="203" t="s">
        <v>152</v>
      </c>
    </row>
    <row r="876" spans="2:65" s="13" customFormat="1">
      <c r="B876" s="208"/>
      <c r="D876" s="196" t="s">
        <v>163</v>
      </c>
      <c r="E876" s="209" t="s">
        <v>5</v>
      </c>
      <c r="F876" s="210" t="s">
        <v>2950</v>
      </c>
      <c r="H876" s="211">
        <v>24.32</v>
      </c>
      <c r="I876" s="212"/>
      <c r="L876" s="208"/>
      <c r="M876" s="213"/>
      <c r="N876" s="214"/>
      <c r="O876" s="214"/>
      <c r="P876" s="214"/>
      <c r="Q876" s="214"/>
      <c r="R876" s="214"/>
      <c r="S876" s="214"/>
      <c r="T876" s="215"/>
      <c r="AT876" s="209" t="s">
        <v>163</v>
      </c>
      <c r="AU876" s="209" t="s">
        <v>89</v>
      </c>
      <c r="AV876" s="13" t="s">
        <v>89</v>
      </c>
      <c r="AW876" s="13" t="s">
        <v>42</v>
      </c>
      <c r="AX876" s="13" t="s">
        <v>82</v>
      </c>
      <c r="AY876" s="209" t="s">
        <v>152</v>
      </c>
    </row>
    <row r="877" spans="2:65" s="15" customFormat="1">
      <c r="B877" s="224"/>
      <c r="D877" s="225" t="s">
        <v>163</v>
      </c>
      <c r="E877" s="226" t="s">
        <v>5</v>
      </c>
      <c r="F877" s="227" t="s">
        <v>170</v>
      </c>
      <c r="H877" s="228">
        <v>24.32</v>
      </c>
      <c r="I877" s="229"/>
      <c r="L877" s="224"/>
      <c r="M877" s="230"/>
      <c r="N877" s="231"/>
      <c r="O877" s="231"/>
      <c r="P877" s="231"/>
      <c r="Q877" s="231"/>
      <c r="R877" s="231"/>
      <c r="S877" s="231"/>
      <c r="T877" s="232"/>
      <c r="AT877" s="233" t="s">
        <v>163</v>
      </c>
      <c r="AU877" s="233" t="s">
        <v>89</v>
      </c>
      <c r="AV877" s="15" t="s">
        <v>159</v>
      </c>
      <c r="AW877" s="15" t="s">
        <v>42</v>
      </c>
      <c r="AX877" s="15" t="s">
        <v>45</v>
      </c>
      <c r="AY877" s="233" t="s">
        <v>152</v>
      </c>
    </row>
    <row r="878" spans="2:65" s="1" customFormat="1" ht="22.5" customHeight="1">
      <c r="B878" s="183"/>
      <c r="C878" s="237" t="s">
        <v>720</v>
      </c>
      <c r="D878" s="237" t="s">
        <v>266</v>
      </c>
      <c r="E878" s="238" t="s">
        <v>2985</v>
      </c>
      <c r="F878" s="239" t="s">
        <v>2986</v>
      </c>
      <c r="G878" s="240" t="s">
        <v>247</v>
      </c>
      <c r="H878" s="241">
        <v>25.05</v>
      </c>
      <c r="I878" s="242"/>
      <c r="J878" s="243">
        <f>ROUND(I878*H878,2)</f>
        <v>0</v>
      </c>
      <c r="K878" s="239" t="s">
        <v>158</v>
      </c>
      <c r="L878" s="244"/>
      <c r="M878" s="245" t="s">
        <v>5</v>
      </c>
      <c r="N878" s="246" t="s">
        <v>53</v>
      </c>
      <c r="O878" s="44"/>
      <c r="P878" s="193">
        <f>O878*H878</f>
        <v>0</v>
      </c>
      <c r="Q878" s="193">
        <v>0.17599999999999999</v>
      </c>
      <c r="R878" s="193">
        <f>Q878*H878</f>
        <v>4.4088000000000003</v>
      </c>
      <c r="S878" s="193">
        <v>0</v>
      </c>
      <c r="T878" s="194">
        <f>S878*H878</f>
        <v>0</v>
      </c>
      <c r="AR878" s="25" t="s">
        <v>206</v>
      </c>
      <c r="AT878" s="25" t="s">
        <v>266</v>
      </c>
      <c r="AU878" s="25" t="s">
        <v>89</v>
      </c>
      <c r="AY878" s="25" t="s">
        <v>152</v>
      </c>
      <c r="BE878" s="195">
        <f>IF(N878="základní",J878,0)</f>
        <v>0</v>
      </c>
      <c r="BF878" s="195">
        <f>IF(N878="snížená",J878,0)</f>
        <v>0</v>
      </c>
      <c r="BG878" s="195">
        <f>IF(N878="zákl. přenesená",J878,0)</f>
        <v>0</v>
      </c>
      <c r="BH878" s="195">
        <f>IF(N878="sníž. přenesená",J878,0)</f>
        <v>0</v>
      </c>
      <c r="BI878" s="195">
        <f>IF(N878="nulová",J878,0)</f>
        <v>0</v>
      </c>
      <c r="BJ878" s="25" t="s">
        <v>45</v>
      </c>
      <c r="BK878" s="195">
        <f>ROUND(I878*H878,2)</f>
        <v>0</v>
      </c>
      <c r="BL878" s="25" t="s">
        <v>159</v>
      </c>
      <c r="BM878" s="25" t="s">
        <v>2987</v>
      </c>
    </row>
    <row r="879" spans="2:65" s="13" customFormat="1">
      <c r="B879" s="208"/>
      <c r="D879" s="225" t="s">
        <v>163</v>
      </c>
      <c r="F879" s="234" t="s">
        <v>2988</v>
      </c>
      <c r="H879" s="235">
        <v>25.05</v>
      </c>
      <c r="I879" s="212"/>
      <c r="L879" s="208"/>
      <c r="M879" s="213"/>
      <c r="N879" s="214"/>
      <c r="O879" s="214"/>
      <c r="P879" s="214"/>
      <c r="Q879" s="214"/>
      <c r="R879" s="214"/>
      <c r="S879" s="214"/>
      <c r="T879" s="215"/>
      <c r="AT879" s="209" t="s">
        <v>163</v>
      </c>
      <c r="AU879" s="209" t="s">
        <v>89</v>
      </c>
      <c r="AV879" s="13" t="s">
        <v>89</v>
      </c>
      <c r="AW879" s="13" t="s">
        <v>6</v>
      </c>
      <c r="AX879" s="13" t="s">
        <v>45</v>
      </c>
      <c r="AY879" s="209" t="s">
        <v>152</v>
      </c>
    </row>
    <row r="880" spans="2:65" s="1" customFormat="1" ht="44.25" customHeight="1">
      <c r="B880" s="183"/>
      <c r="C880" s="184" t="s">
        <v>724</v>
      </c>
      <c r="D880" s="184" t="s">
        <v>154</v>
      </c>
      <c r="E880" s="185" t="s">
        <v>2989</v>
      </c>
      <c r="F880" s="186" t="s">
        <v>2990</v>
      </c>
      <c r="G880" s="187" t="s">
        <v>247</v>
      </c>
      <c r="H880" s="188">
        <v>29.79</v>
      </c>
      <c r="I880" s="189"/>
      <c r="J880" s="190">
        <f>ROUND(I880*H880,2)</f>
        <v>0</v>
      </c>
      <c r="K880" s="186" t="s">
        <v>158</v>
      </c>
      <c r="L880" s="43"/>
      <c r="M880" s="191" t="s">
        <v>5</v>
      </c>
      <c r="N880" s="192" t="s">
        <v>53</v>
      </c>
      <c r="O880" s="44"/>
      <c r="P880" s="193">
        <f>O880*H880</f>
        <v>0</v>
      </c>
      <c r="Q880" s="193">
        <v>0.10100000000000001</v>
      </c>
      <c r="R880" s="193">
        <f>Q880*H880</f>
        <v>3.0087900000000003</v>
      </c>
      <c r="S880" s="193">
        <v>0</v>
      </c>
      <c r="T880" s="194">
        <f>S880*H880</f>
        <v>0</v>
      </c>
      <c r="AR880" s="25" t="s">
        <v>159</v>
      </c>
      <c r="AT880" s="25" t="s">
        <v>154</v>
      </c>
      <c r="AU880" s="25" t="s">
        <v>89</v>
      </c>
      <c r="AY880" s="25" t="s">
        <v>152</v>
      </c>
      <c r="BE880" s="195">
        <f>IF(N880="základní",J880,0)</f>
        <v>0</v>
      </c>
      <c r="BF880" s="195">
        <f>IF(N880="snížená",J880,0)</f>
        <v>0</v>
      </c>
      <c r="BG880" s="195">
        <f>IF(N880="zákl. přenesená",J880,0)</f>
        <v>0</v>
      </c>
      <c r="BH880" s="195">
        <f>IF(N880="sníž. přenesená",J880,0)</f>
        <v>0</v>
      </c>
      <c r="BI880" s="195">
        <f>IF(N880="nulová",J880,0)</f>
        <v>0</v>
      </c>
      <c r="BJ880" s="25" t="s">
        <v>45</v>
      </c>
      <c r="BK880" s="195">
        <f>ROUND(I880*H880,2)</f>
        <v>0</v>
      </c>
      <c r="BL880" s="25" t="s">
        <v>159</v>
      </c>
      <c r="BM880" s="25" t="s">
        <v>2991</v>
      </c>
    </row>
    <row r="881" spans="2:65" s="1" customFormat="1" ht="81">
      <c r="B881" s="43"/>
      <c r="D881" s="196" t="s">
        <v>161</v>
      </c>
      <c r="F881" s="197" t="s">
        <v>2992</v>
      </c>
      <c r="I881" s="198"/>
      <c r="L881" s="43"/>
      <c r="M881" s="199"/>
      <c r="N881" s="44"/>
      <c r="O881" s="44"/>
      <c r="P881" s="44"/>
      <c r="Q881" s="44"/>
      <c r="R881" s="44"/>
      <c r="S881" s="44"/>
      <c r="T881" s="72"/>
      <c r="AT881" s="25" t="s">
        <v>161</v>
      </c>
      <c r="AU881" s="25" t="s">
        <v>89</v>
      </c>
    </row>
    <row r="882" spans="2:65" s="12" customFormat="1">
      <c r="B882" s="200"/>
      <c r="D882" s="196" t="s">
        <v>163</v>
      </c>
      <c r="E882" s="201" t="s">
        <v>5</v>
      </c>
      <c r="F882" s="202" t="s">
        <v>2679</v>
      </c>
      <c r="H882" s="203" t="s">
        <v>5</v>
      </c>
      <c r="I882" s="204"/>
      <c r="L882" s="200"/>
      <c r="M882" s="205"/>
      <c r="N882" s="206"/>
      <c r="O882" s="206"/>
      <c r="P882" s="206"/>
      <c r="Q882" s="206"/>
      <c r="R882" s="206"/>
      <c r="S882" s="206"/>
      <c r="T882" s="207"/>
      <c r="AT882" s="203" t="s">
        <v>163</v>
      </c>
      <c r="AU882" s="203" t="s">
        <v>89</v>
      </c>
      <c r="AV882" s="12" t="s">
        <v>45</v>
      </c>
      <c r="AW882" s="12" t="s">
        <v>42</v>
      </c>
      <c r="AX882" s="12" t="s">
        <v>82</v>
      </c>
      <c r="AY882" s="203" t="s">
        <v>152</v>
      </c>
    </row>
    <row r="883" spans="2:65" s="13" customFormat="1">
      <c r="B883" s="208"/>
      <c r="D883" s="196" t="s">
        <v>163</v>
      </c>
      <c r="E883" s="209" t="s">
        <v>5</v>
      </c>
      <c r="F883" s="210" t="s">
        <v>2518</v>
      </c>
      <c r="H883" s="211">
        <v>29.79</v>
      </c>
      <c r="I883" s="212"/>
      <c r="L883" s="208"/>
      <c r="M883" s="213"/>
      <c r="N883" s="214"/>
      <c r="O883" s="214"/>
      <c r="P883" s="214"/>
      <c r="Q883" s="214"/>
      <c r="R883" s="214"/>
      <c r="S883" s="214"/>
      <c r="T883" s="215"/>
      <c r="AT883" s="209" t="s">
        <v>163</v>
      </c>
      <c r="AU883" s="209" t="s">
        <v>89</v>
      </c>
      <c r="AV883" s="13" t="s">
        <v>89</v>
      </c>
      <c r="AW883" s="13" t="s">
        <v>42</v>
      </c>
      <c r="AX883" s="13" t="s">
        <v>82</v>
      </c>
      <c r="AY883" s="209" t="s">
        <v>152</v>
      </c>
    </row>
    <row r="884" spans="2:65" s="15" customFormat="1">
      <c r="B884" s="224"/>
      <c r="D884" s="225" t="s">
        <v>163</v>
      </c>
      <c r="E884" s="226" t="s">
        <v>5</v>
      </c>
      <c r="F884" s="227" t="s">
        <v>170</v>
      </c>
      <c r="H884" s="228">
        <v>29.79</v>
      </c>
      <c r="I884" s="229"/>
      <c r="L884" s="224"/>
      <c r="M884" s="230"/>
      <c r="N884" s="231"/>
      <c r="O884" s="231"/>
      <c r="P884" s="231"/>
      <c r="Q884" s="231"/>
      <c r="R884" s="231"/>
      <c r="S884" s="231"/>
      <c r="T884" s="232"/>
      <c r="AT884" s="233" t="s">
        <v>163</v>
      </c>
      <c r="AU884" s="233" t="s">
        <v>89</v>
      </c>
      <c r="AV884" s="15" t="s">
        <v>159</v>
      </c>
      <c r="AW884" s="15" t="s">
        <v>42</v>
      </c>
      <c r="AX884" s="15" t="s">
        <v>45</v>
      </c>
      <c r="AY884" s="233" t="s">
        <v>152</v>
      </c>
    </row>
    <row r="885" spans="2:65" s="1" customFormat="1" ht="22.5" customHeight="1">
      <c r="B885" s="183"/>
      <c r="C885" s="237" t="s">
        <v>729</v>
      </c>
      <c r="D885" s="237" t="s">
        <v>266</v>
      </c>
      <c r="E885" s="238" t="s">
        <v>2993</v>
      </c>
      <c r="F885" s="239" t="s">
        <v>2994</v>
      </c>
      <c r="G885" s="240" t="s">
        <v>247</v>
      </c>
      <c r="H885" s="241">
        <v>30.684000000000001</v>
      </c>
      <c r="I885" s="242"/>
      <c r="J885" s="243">
        <f>ROUND(I885*H885,2)</f>
        <v>0</v>
      </c>
      <c r="K885" s="239" t="s">
        <v>2073</v>
      </c>
      <c r="L885" s="244"/>
      <c r="M885" s="245" t="s">
        <v>5</v>
      </c>
      <c r="N885" s="246" t="s">
        <v>53</v>
      </c>
      <c r="O885" s="44"/>
      <c r="P885" s="193">
        <f>O885*H885</f>
        <v>0</v>
      </c>
      <c r="Q885" s="193">
        <v>0.12</v>
      </c>
      <c r="R885" s="193">
        <f>Q885*H885</f>
        <v>3.68208</v>
      </c>
      <c r="S885" s="193">
        <v>0</v>
      </c>
      <c r="T885" s="194">
        <f>S885*H885</f>
        <v>0</v>
      </c>
      <c r="AR885" s="25" t="s">
        <v>206</v>
      </c>
      <c r="AT885" s="25" t="s">
        <v>266</v>
      </c>
      <c r="AU885" s="25" t="s">
        <v>89</v>
      </c>
      <c r="AY885" s="25" t="s">
        <v>152</v>
      </c>
      <c r="BE885" s="195">
        <f>IF(N885="základní",J885,0)</f>
        <v>0</v>
      </c>
      <c r="BF885" s="195">
        <f>IF(N885="snížená",J885,0)</f>
        <v>0</v>
      </c>
      <c r="BG885" s="195">
        <f>IF(N885="zákl. přenesená",J885,0)</f>
        <v>0</v>
      </c>
      <c r="BH885" s="195">
        <f>IF(N885="sníž. přenesená",J885,0)</f>
        <v>0</v>
      </c>
      <c r="BI885" s="195">
        <f>IF(N885="nulová",J885,0)</f>
        <v>0</v>
      </c>
      <c r="BJ885" s="25" t="s">
        <v>45</v>
      </c>
      <c r="BK885" s="195">
        <f>ROUND(I885*H885,2)</f>
        <v>0</v>
      </c>
      <c r="BL885" s="25" t="s">
        <v>159</v>
      </c>
      <c r="BM885" s="25" t="s">
        <v>2995</v>
      </c>
    </row>
    <row r="886" spans="2:65" s="13" customFormat="1">
      <c r="B886" s="208"/>
      <c r="D886" s="225" t="s">
        <v>163</v>
      </c>
      <c r="F886" s="234" t="s">
        <v>2996</v>
      </c>
      <c r="H886" s="235">
        <v>30.684000000000001</v>
      </c>
      <c r="I886" s="212"/>
      <c r="L886" s="208"/>
      <c r="M886" s="213"/>
      <c r="N886" s="214"/>
      <c r="O886" s="214"/>
      <c r="P886" s="214"/>
      <c r="Q886" s="214"/>
      <c r="R886" s="214"/>
      <c r="S886" s="214"/>
      <c r="T886" s="215"/>
      <c r="AT886" s="209" t="s">
        <v>163</v>
      </c>
      <c r="AU886" s="209" t="s">
        <v>89</v>
      </c>
      <c r="AV886" s="13" t="s">
        <v>89</v>
      </c>
      <c r="AW886" s="13" t="s">
        <v>6</v>
      </c>
      <c r="AX886" s="13" t="s">
        <v>45</v>
      </c>
      <c r="AY886" s="209" t="s">
        <v>152</v>
      </c>
    </row>
    <row r="887" spans="2:65" s="1" customFormat="1" ht="57" customHeight="1">
      <c r="B887" s="183"/>
      <c r="C887" s="184" t="s">
        <v>735</v>
      </c>
      <c r="D887" s="184" t="s">
        <v>154</v>
      </c>
      <c r="E887" s="185" t="s">
        <v>2997</v>
      </c>
      <c r="F887" s="186" t="s">
        <v>2998</v>
      </c>
      <c r="G887" s="187" t="s">
        <v>247</v>
      </c>
      <c r="H887" s="188">
        <v>68.75</v>
      </c>
      <c r="I887" s="189"/>
      <c r="J887" s="190">
        <f>ROUND(I887*H887,2)</f>
        <v>0</v>
      </c>
      <c r="K887" s="186" t="s">
        <v>158</v>
      </c>
      <c r="L887" s="43"/>
      <c r="M887" s="191" t="s">
        <v>5</v>
      </c>
      <c r="N887" s="192" t="s">
        <v>53</v>
      </c>
      <c r="O887" s="44"/>
      <c r="P887" s="193">
        <f>O887*H887</f>
        <v>0</v>
      </c>
      <c r="Q887" s="193">
        <v>0.10100000000000001</v>
      </c>
      <c r="R887" s="193">
        <f>Q887*H887</f>
        <v>6.9437500000000005</v>
      </c>
      <c r="S887" s="193">
        <v>0</v>
      </c>
      <c r="T887" s="194">
        <f>S887*H887</f>
        <v>0</v>
      </c>
      <c r="AR887" s="25" t="s">
        <v>159</v>
      </c>
      <c r="AT887" s="25" t="s">
        <v>154</v>
      </c>
      <c r="AU887" s="25" t="s">
        <v>89</v>
      </c>
      <c r="AY887" s="25" t="s">
        <v>152</v>
      </c>
      <c r="BE887" s="195">
        <f>IF(N887="základní",J887,0)</f>
        <v>0</v>
      </c>
      <c r="BF887" s="195">
        <f>IF(N887="snížená",J887,0)</f>
        <v>0</v>
      </c>
      <c r="BG887" s="195">
        <f>IF(N887="zákl. přenesená",J887,0)</f>
        <v>0</v>
      </c>
      <c r="BH887" s="195">
        <f>IF(N887="sníž. přenesená",J887,0)</f>
        <v>0</v>
      </c>
      <c r="BI887" s="195">
        <f>IF(N887="nulová",J887,0)</f>
        <v>0</v>
      </c>
      <c r="BJ887" s="25" t="s">
        <v>45</v>
      </c>
      <c r="BK887" s="195">
        <f>ROUND(I887*H887,2)</f>
        <v>0</v>
      </c>
      <c r="BL887" s="25" t="s">
        <v>159</v>
      </c>
      <c r="BM887" s="25" t="s">
        <v>2999</v>
      </c>
    </row>
    <row r="888" spans="2:65" s="1" customFormat="1" ht="81">
      <c r="B888" s="43"/>
      <c r="D888" s="196" t="s">
        <v>161</v>
      </c>
      <c r="F888" s="197" t="s">
        <v>2992</v>
      </c>
      <c r="I888" s="198"/>
      <c r="L888" s="43"/>
      <c r="M888" s="199"/>
      <c r="N888" s="44"/>
      <c r="O888" s="44"/>
      <c r="P888" s="44"/>
      <c r="Q888" s="44"/>
      <c r="R888" s="44"/>
      <c r="S888" s="44"/>
      <c r="T888" s="72"/>
      <c r="AT888" s="25" t="s">
        <v>161</v>
      </c>
      <c r="AU888" s="25" t="s">
        <v>89</v>
      </c>
    </row>
    <row r="889" spans="2:65" s="12" customFormat="1">
      <c r="B889" s="200"/>
      <c r="D889" s="196" t="s">
        <v>163</v>
      </c>
      <c r="E889" s="201" t="s">
        <v>5</v>
      </c>
      <c r="F889" s="202" t="s">
        <v>2679</v>
      </c>
      <c r="H889" s="203" t="s">
        <v>5</v>
      </c>
      <c r="I889" s="204"/>
      <c r="L889" s="200"/>
      <c r="M889" s="205"/>
      <c r="N889" s="206"/>
      <c r="O889" s="206"/>
      <c r="P889" s="206"/>
      <c r="Q889" s="206"/>
      <c r="R889" s="206"/>
      <c r="S889" s="206"/>
      <c r="T889" s="207"/>
      <c r="AT889" s="203" t="s">
        <v>163</v>
      </c>
      <c r="AU889" s="203" t="s">
        <v>89</v>
      </c>
      <c r="AV889" s="12" t="s">
        <v>45</v>
      </c>
      <c r="AW889" s="12" t="s">
        <v>42</v>
      </c>
      <c r="AX889" s="12" t="s">
        <v>82</v>
      </c>
      <c r="AY889" s="203" t="s">
        <v>152</v>
      </c>
    </row>
    <row r="890" spans="2:65" s="13" customFormat="1">
      <c r="B890" s="208"/>
      <c r="D890" s="196" t="s">
        <v>163</v>
      </c>
      <c r="E890" s="209" t="s">
        <v>5</v>
      </c>
      <c r="F890" s="210" t="s">
        <v>2517</v>
      </c>
      <c r="H890" s="211">
        <v>68.75</v>
      </c>
      <c r="I890" s="212"/>
      <c r="L890" s="208"/>
      <c r="M890" s="213"/>
      <c r="N890" s="214"/>
      <c r="O890" s="214"/>
      <c r="P890" s="214"/>
      <c r="Q890" s="214"/>
      <c r="R890" s="214"/>
      <c r="S890" s="214"/>
      <c r="T890" s="215"/>
      <c r="AT890" s="209" t="s">
        <v>163</v>
      </c>
      <c r="AU890" s="209" t="s">
        <v>89</v>
      </c>
      <c r="AV890" s="13" t="s">
        <v>89</v>
      </c>
      <c r="AW890" s="13" t="s">
        <v>42</v>
      </c>
      <c r="AX890" s="13" t="s">
        <v>82</v>
      </c>
      <c r="AY890" s="209" t="s">
        <v>152</v>
      </c>
    </row>
    <row r="891" spans="2:65" s="15" customFormat="1">
      <c r="B891" s="224"/>
      <c r="D891" s="225" t="s">
        <v>163</v>
      </c>
      <c r="E891" s="226" t="s">
        <v>5</v>
      </c>
      <c r="F891" s="227" t="s">
        <v>170</v>
      </c>
      <c r="H891" s="228">
        <v>68.75</v>
      </c>
      <c r="I891" s="229"/>
      <c r="L891" s="224"/>
      <c r="M891" s="230"/>
      <c r="N891" s="231"/>
      <c r="O891" s="231"/>
      <c r="P891" s="231"/>
      <c r="Q891" s="231"/>
      <c r="R891" s="231"/>
      <c r="S891" s="231"/>
      <c r="T891" s="232"/>
      <c r="AT891" s="233" t="s">
        <v>163</v>
      </c>
      <c r="AU891" s="233" t="s">
        <v>89</v>
      </c>
      <c r="AV891" s="15" t="s">
        <v>159</v>
      </c>
      <c r="AW891" s="15" t="s">
        <v>42</v>
      </c>
      <c r="AX891" s="15" t="s">
        <v>45</v>
      </c>
      <c r="AY891" s="233" t="s">
        <v>152</v>
      </c>
    </row>
    <row r="892" spans="2:65" s="1" customFormat="1" ht="22.5" customHeight="1">
      <c r="B892" s="183"/>
      <c r="C892" s="237" t="s">
        <v>741</v>
      </c>
      <c r="D892" s="237" t="s">
        <v>266</v>
      </c>
      <c r="E892" s="238" t="s">
        <v>2993</v>
      </c>
      <c r="F892" s="239" t="s">
        <v>2994</v>
      </c>
      <c r="G892" s="240" t="s">
        <v>247</v>
      </c>
      <c r="H892" s="241">
        <v>70.813000000000002</v>
      </c>
      <c r="I892" s="242"/>
      <c r="J892" s="243">
        <f>ROUND(I892*H892,2)</f>
        <v>0</v>
      </c>
      <c r="K892" s="239" t="s">
        <v>2073</v>
      </c>
      <c r="L892" s="244"/>
      <c r="M892" s="245" t="s">
        <v>5</v>
      </c>
      <c r="N892" s="246" t="s">
        <v>53</v>
      </c>
      <c r="O892" s="44"/>
      <c r="P892" s="193">
        <f>O892*H892</f>
        <v>0</v>
      </c>
      <c r="Q892" s="193">
        <v>0.12</v>
      </c>
      <c r="R892" s="193">
        <f>Q892*H892</f>
        <v>8.49756</v>
      </c>
      <c r="S892" s="193">
        <v>0</v>
      </c>
      <c r="T892" s="194">
        <f>S892*H892</f>
        <v>0</v>
      </c>
      <c r="AR892" s="25" t="s">
        <v>206</v>
      </c>
      <c r="AT892" s="25" t="s">
        <v>266</v>
      </c>
      <c r="AU892" s="25" t="s">
        <v>89</v>
      </c>
      <c r="AY892" s="25" t="s">
        <v>152</v>
      </c>
      <c r="BE892" s="195">
        <f>IF(N892="základní",J892,0)</f>
        <v>0</v>
      </c>
      <c r="BF892" s="195">
        <f>IF(N892="snížená",J892,0)</f>
        <v>0</v>
      </c>
      <c r="BG892" s="195">
        <f>IF(N892="zákl. přenesená",J892,0)</f>
        <v>0</v>
      </c>
      <c r="BH892" s="195">
        <f>IF(N892="sníž. přenesená",J892,0)</f>
        <v>0</v>
      </c>
      <c r="BI892" s="195">
        <f>IF(N892="nulová",J892,0)</f>
        <v>0</v>
      </c>
      <c r="BJ892" s="25" t="s">
        <v>45</v>
      </c>
      <c r="BK892" s="195">
        <f>ROUND(I892*H892,2)</f>
        <v>0</v>
      </c>
      <c r="BL892" s="25" t="s">
        <v>159</v>
      </c>
      <c r="BM892" s="25" t="s">
        <v>3000</v>
      </c>
    </row>
    <row r="893" spans="2:65" s="13" customFormat="1">
      <c r="B893" s="208"/>
      <c r="D893" s="225" t="s">
        <v>163</v>
      </c>
      <c r="F893" s="234" t="s">
        <v>3001</v>
      </c>
      <c r="H893" s="235">
        <v>70.813000000000002</v>
      </c>
      <c r="I893" s="212"/>
      <c r="L893" s="208"/>
      <c r="M893" s="213"/>
      <c r="N893" s="214"/>
      <c r="O893" s="214"/>
      <c r="P893" s="214"/>
      <c r="Q893" s="214"/>
      <c r="R893" s="214"/>
      <c r="S893" s="214"/>
      <c r="T893" s="215"/>
      <c r="AT893" s="209" t="s">
        <v>163</v>
      </c>
      <c r="AU893" s="209" t="s">
        <v>89</v>
      </c>
      <c r="AV893" s="13" t="s">
        <v>89</v>
      </c>
      <c r="AW893" s="13" t="s">
        <v>6</v>
      </c>
      <c r="AX893" s="13" t="s">
        <v>45</v>
      </c>
      <c r="AY893" s="209" t="s">
        <v>152</v>
      </c>
    </row>
    <row r="894" spans="2:65" s="1" customFormat="1" ht="31.5" customHeight="1">
      <c r="B894" s="183"/>
      <c r="C894" s="237" t="s">
        <v>747</v>
      </c>
      <c r="D894" s="237" t="s">
        <v>266</v>
      </c>
      <c r="E894" s="238" t="s">
        <v>3002</v>
      </c>
      <c r="F894" s="239" t="s">
        <v>3003</v>
      </c>
      <c r="G894" s="240" t="s">
        <v>3004</v>
      </c>
      <c r="H894" s="241">
        <v>14</v>
      </c>
      <c r="I894" s="242"/>
      <c r="J894" s="243">
        <f>ROUND(I894*H894,2)</f>
        <v>0</v>
      </c>
      <c r="K894" s="239" t="s">
        <v>5</v>
      </c>
      <c r="L894" s="244"/>
      <c r="M894" s="245" t="s">
        <v>5</v>
      </c>
      <c r="N894" s="246" t="s">
        <v>53</v>
      </c>
      <c r="O894" s="44"/>
      <c r="P894" s="193">
        <f>O894*H894</f>
        <v>0</v>
      </c>
      <c r="Q894" s="193">
        <v>0</v>
      </c>
      <c r="R894" s="193">
        <f>Q894*H894</f>
        <v>0</v>
      </c>
      <c r="S894" s="193">
        <v>0</v>
      </c>
      <c r="T894" s="194">
        <f>S894*H894</f>
        <v>0</v>
      </c>
      <c r="AR894" s="25" t="s">
        <v>206</v>
      </c>
      <c r="AT894" s="25" t="s">
        <v>266</v>
      </c>
      <c r="AU894" s="25" t="s">
        <v>89</v>
      </c>
      <c r="AY894" s="25" t="s">
        <v>152</v>
      </c>
      <c r="BE894" s="195">
        <f>IF(N894="základní",J894,0)</f>
        <v>0</v>
      </c>
      <c r="BF894" s="195">
        <f>IF(N894="snížená",J894,0)</f>
        <v>0</v>
      </c>
      <c r="BG894" s="195">
        <f>IF(N894="zákl. přenesená",J894,0)</f>
        <v>0</v>
      </c>
      <c r="BH894" s="195">
        <f>IF(N894="sníž. přenesená",J894,0)</f>
        <v>0</v>
      </c>
      <c r="BI894" s="195">
        <f>IF(N894="nulová",J894,0)</f>
        <v>0</v>
      </c>
      <c r="BJ894" s="25" t="s">
        <v>45</v>
      </c>
      <c r="BK894" s="195">
        <f>ROUND(I894*H894,2)</f>
        <v>0</v>
      </c>
      <c r="BL894" s="25" t="s">
        <v>159</v>
      </c>
      <c r="BM894" s="25" t="s">
        <v>3005</v>
      </c>
    </row>
    <row r="895" spans="2:65" s="11" customFormat="1" ht="29.85" customHeight="1">
      <c r="B895" s="169"/>
      <c r="D895" s="180" t="s">
        <v>81</v>
      </c>
      <c r="E895" s="181" t="s">
        <v>190</v>
      </c>
      <c r="F895" s="181" t="s">
        <v>320</v>
      </c>
      <c r="I895" s="172"/>
      <c r="J895" s="182">
        <f>BK895</f>
        <v>0</v>
      </c>
      <c r="L895" s="169"/>
      <c r="M895" s="174"/>
      <c r="N895" s="175"/>
      <c r="O895" s="175"/>
      <c r="P895" s="176">
        <f>SUM(P896:P1003)</f>
        <v>0</v>
      </c>
      <c r="Q895" s="175"/>
      <c r="R895" s="176">
        <f>SUM(R896:R1003)</f>
        <v>662.67148315000009</v>
      </c>
      <c r="S895" s="175"/>
      <c r="T895" s="177">
        <f>SUM(T896:T1003)</f>
        <v>0</v>
      </c>
      <c r="AR895" s="170" t="s">
        <v>45</v>
      </c>
      <c r="AT895" s="178" t="s">
        <v>81</v>
      </c>
      <c r="AU895" s="178" t="s">
        <v>45</v>
      </c>
      <c r="AY895" s="170" t="s">
        <v>152</v>
      </c>
      <c r="BK895" s="179">
        <f>SUM(BK896:BK1003)</f>
        <v>0</v>
      </c>
    </row>
    <row r="896" spans="2:65" s="1" customFormat="1" ht="22.5" customHeight="1">
      <c r="B896" s="183"/>
      <c r="C896" s="184" t="s">
        <v>752</v>
      </c>
      <c r="D896" s="184" t="s">
        <v>154</v>
      </c>
      <c r="E896" s="185" t="s">
        <v>3006</v>
      </c>
      <c r="F896" s="186" t="s">
        <v>3007</v>
      </c>
      <c r="G896" s="187" t="s">
        <v>293</v>
      </c>
      <c r="H896" s="188">
        <v>1</v>
      </c>
      <c r="I896" s="189"/>
      <c r="J896" s="190">
        <f>ROUND(I896*H896,2)</f>
        <v>0</v>
      </c>
      <c r="K896" s="186" t="s">
        <v>5</v>
      </c>
      <c r="L896" s="43"/>
      <c r="M896" s="191" t="s">
        <v>5</v>
      </c>
      <c r="N896" s="192" t="s">
        <v>53</v>
      </c>
      <c r="O896" s="44"/>
      <c r="P896" s="193">
        <f>O896*H896</f>
        <v>0</v>
      </c>
      <c r="Q896" s="193">
        <v>0</v>
      </c>
      <c r="R896" s="193">
        <f>Q896*H896</f>
        <v>0</v>
      </c>
      <c r="S896" s="193">
        <v>0</v>
      </c>
      <c r="T896" s="194">
        <f>S896*H896</f>
        <v>0</v>
      </c>
      <c r="AR896" s="25" t="s">
        <v>159</v>
      </c>
      <c r="AT896" s="25" t="s">
        <v>154</v>
      </c>
      <c r="AU896" s="25" t="s">
        <v>89</v>
      </c>
      <c r="AY896" s="25" t="s">
        <v>152</v>
      </c>
      <c r="BE896" s="195">
        <f>IF(N896="základní",J896,0)</f>
        <v>0</v>
      </c>
      <c r="BF896" s="195">
        <f>IF(N896="snížená",J896,0)</f>
        <v>0</v>
      </c>
      <c r="BG896" s="195">
        <f>IF(N896="zákl. přenesená",J896,0)</f>
        <v>0</v>
      </c>
      <c r="BH896" s="195">
        <f>IF(N896="sníž. přenesená",J896,0)</f>
        <v>0</v>
      </c>
      <c r="BI896" s="195">
        <f>IF(N896="nulová",J896,0)</f>
        <v>0</v>
      </c>
      <c r="BJ896" s="25" t="s">
        <v>45</v>
      </c>
      <c r="BK896" s="195">
        <f>ROUND(I896*H896,2)</f>
        <v>0</v>
      </c>
      <c r="BL896" s="25" t="s">
        <v>159</v>
      </c>
      <c r="BM896" s="25" t="s">
        <v>3008</v>
      </c>
    </row>
    <row r="897" spans="2:65" s="1" customFormat="1" ht="31.5" customHeight="1">
      <c r="B897" s="183"/>
      <c r="C897" s="184" t="s">
        <v>756</v>
      </c>
      <c r="D897" s="184" t="s">
        <v>154</v>
      </c>
      <c r="E897" s="185" t="s">
        <v>3009</v>
      </c>
      <c r="F897" s="186" t="s">
        <v>3010</v>
      </c>
      <c r="G897" s="187" t="s">
        <v>247</v>
      </c>
      <c r="H897" s="188">
        <v>1944</v>
      </c>
      <c r="I897" s="189"/>
      <c r="J897" s="190">
        <f>ROUND(I897*H897,2)</f>
        <v>0</v>
      </c>
      <c r="K897" s="186" t="s">
        <v>5</v>
      </c>
      <c r="L897" s="43"/>
      <c r="M897" s="191" t="s">
        <v>5</v>
      </c>
      <c r="N897" s="192" t="s">
        <v>53</v>
      </c>
      <c r="O897" s="44"/>
      <c r="P897" s="193">
        <f>O897*H897</f>
        <v>0</v>
      </c>
      <c r="Q897" s="193">
        <v>0</v>
      </c>
      <c r="R897" s="193">
        <f>Q897*H897</f>
        <v>0</v>
      </c>
      <c r="S897" s="193">
        <v>0</v>
      </c>
      <c r="T897" s="194">
        <f>S897*H897</f>
        <v>0</v>
      </c>
      <c r="AR897" s="25" t="s">
        <v>159</v>
      </c>
      <c r="AT897" s="25" t="s">
        <v>154</v>
      </c>
      <c r="AU897" s="25" t="s">
        <v>89</v>
      </c>
      <c r="AY897" s="25" t="s">
        <v>152</v>
      </c>
      <c r="BE897" s="195">
        <f>IF(N897="základní",J897,0)</f>
        <v>0</v>
      </c>
      <c r="BF897" s="195">
        <f>IF(N897="snížená",J897,0)</f>
        <v>0</v>
      </c>
      <c r="BG897" s="195">
        <f>IF(N897="zákl. přenesená",J897,0)</f>
        <v>0</v>
      </c>
      <c r="BH897" s="195">
        <f>IF(N897="sníž. přenesená",J897,0)</f>
        <v>0</v>
      </c>
      <c r="BI897" s="195">
        <f>IF(N897="nulová",J897,0)</f>
        <v>0</v>
      </c>
      <c r="BJ897" s="25" t="s">
        <v>45</v>
      </c>
      <c r="BK897" s="195">
        <f>ROUND(I897*H897,2)</f>
        <v>0</v>
      </c>
      <c r="BL897" s="25" t="s">
        <v>159</v>
      </c>
      <c r="BM897" s="25" t="s">
        <v>3011</v>
      </c>
    </row>
    <row r="898" spans="2:65" s="1" customFormat="1" ht="31.5" customHeight="1">
      <c r="B898" s="183"/>
      <c r="C898" s="184" t="s">
        <v>760</v>
      </c>
      <c r="D898" s="184" t="s">
        <v>154</v>
      </c>
      <c r="E898" s="185" t="s">
        <v>3012</v>
      </c>
      <c r="F898" s="186" t="s">
        <v>3013</v>
      </c>
      <c r="G898" s="187" t="s">
        <v>247</v>
      </c>
      <c r="H898" s="188">
        <v>349.20400000000001</v>
      </c>
      <c r="I898" s="189"/>
      <c r="J898" s="190">
        <f>ROUND(I898*H898,2)</f>
        <v>0</v>
      </c>
      <c r="K898" s="186" t="s">
        <v>158</v>
      </c>
      <c r="L898" s="43"/>
      <c r="M898" s="191" t="s">
        <v>5</v>
      </c>
      <c r="N898" s="192" t="s">
        <v>53</v>
      </c>
      <c r="O898" s="44"/>
      <c r="P898" s="193">
        <f>O898*H898</f>
        <v>0</v>
      </c>
      <c r="Q898" s="193">
        <v>4.8900000000000002E-3</v>
      </c>
      <c r="R898" s="193">
        <f>Q898*H898</f>
        <v>1.70760756</v>
      </c>
      <c r="S898" s="193">
        <v>0</v>
      </c>
      <c r="T898" s="194">
        <f>S898*H898</f>
        <v>0</v>
      </c>
      <c r="AR898" s="25" t="s">
        <v>159</v>
      </c>
      <c r="AT898" s="25" t="s">
        <v>154</v>
      </c>
      <c r="AU898" s="25" t="s">
        <v>89</v>
      </c>
      <c r="AY898" s="25" t="s">
        <v>152</v>
      </c>
      <c r="BE898" s="195">
        <f>IF(N898="základní",J898,0)</f>
        <v>0</v>
      </c>
      <c r="BF898" s="195">
        <f>IF(N898="snížená",J898,0)</f>
        <v>0</v>
      </c>
      <c r="BG898" s="195">
        <f>IF(N898="zákl. přenesená",J898,0)</f>
        <v>0</v>
      </c>
      <c r="BH898" s="195">
        <f>IF(N898="sníž. přenesená",J898,0)</f>
        <v>0</v>
      </c>
      <c r="BI898" s="195">
        <f>IF(N898="nulová",J898,0)</f>
        <v>0</v>
      </c>
      <c r="BJ898" s="25" t="s">
        <v>45</v>
      </c>
      <c r="BK898" s="195">
        <f>ROUND(I898*H898,2)</f>
        <v>0</v>
      </c>
      <c r="BL898" s="25" t="s">
        <v>159</v>
      </c>
      <c r="BM898" s="25" t="s">
        <v>3014</v>
      </c>
    </row>
    <row r="899" spans="2:65" s="1" customFormat="1" ht="27">
      <c r="B899" s="43"/>
      <c r="D899" s="196" t="s">
        <v>161</v>
      </c>
      <c r="F899" s="197" t="s">
        <v>1042</v>
      </c>
      <c r="I899" s="198"/>
      <c r="L899" s="43"/>
      <c r="M899" s="199"/>
      <c r="N899" s="44"/>
      <c r="O899" s="44"/>
      <c r="P899" s="44"/>
      <c r="Q899" s="44"/>
      <c r="R899" s="44"/>
      <c r="S899" s="44"/>
      <c r="T899" s="72"/>
      <c r="AT899" s="25" t="s">
        <v>161</v>
      </c>
      <c r="AU899" s="25" t="s">
        <v>89</v>
      </c>
    </row>
    <row r="900" spans="2:65" s="12" customFormat="1">
      <c r="B900" s="200"/>
      <c r="D900" s="196" t="s">
        <v>163</v>
      </c>
      <c r="E900" s="201" t="s">
        <v>5</v>
      </c>
      <c r="F900" s="202" t="s">
        <v>2775</v>
      </c>
      <c r="H900" s="203" t="s">
        <v>5</v>
      </c>
      <c r="I900" s="204"/>
      <c r="L900" s="200"/>
      <c r="M900" s="205"/>
      <c r="N900" s="206"/>
      <c r="O900" s="206"/>
      <c r="P900" s="206"/>
      <c r="Q900" s="206"/>
      <c r="R900" s="206"/>
      <c r="S900" s="206"/>
      <c r="T900" s="207"/>
      <c r="AT900" s="203" t="s">
        <v>163</v>
      </c>
      <c r="AU900" s="203" t="s">
        <v>89</v>
      </c>
      <c r="AV900" s="12" t="s">
        <v>45</v>
      </c>
      <c r="AW900" s="12" t="s">
        <v>42</v>
      </c>
      <c r="AX900" s="12" t="s">
        <v>82</v>
      </c>
      <c r="AY900" s="203" t="s">
        <v>152</v>
      </c>
    </row>
    <row r="901" spans="2:65" s="12" customFormat="1">
      <c r="B901" s="200"/>
      <c r="D901" s="196" t="s">
        <v>163</v>
      </c>
      <c r="E901" s="201" t="s">
        <v>5</v>
      </c>
      <c r="F901" s="202" t="s">
        <v>3015</v>
      </c>
      <c r="H901" s="203" t="s">
        <v>5</v>
      </c>
      <c r="I901" s="204"/>
      <c r="L901" s="200"/>
      <c r="M901" s="205"/>
      <c r="N901" s="206"/>
      <c r="O901" s="206"/>
      <c r="P901" s="206"/>
      <c r="Q901" s="206"/>
      <c r="R901" s="206"/>
      <c r="S901" s="206"/>
      <c r="T901" s="207"/>
      <c r="AT901" s="203" t="s">
        <v>163</v>
      </c>
      <c r="AU901" s="203" t="s">
        <v>89</v>
      </c>
      <c r="AV901" s="12" t="s">
        <v>45</v>
      </c>
      <c r="AW901" s="12" t="s">
        <v>42</v>
      </c>
      <c r="AX901" s="12" t="s">
        <v>82</v>
      </c>
      <c r="AY901" s="203" t="s">
        <v>152</v>
      </c>
    </row>
    <row r="902" spans="2:65" s="12" customFormat="1">
      <c r="B902" s="200"/>
      <c r="D902" s="196" t="s">
        <v>163</v>
      </c>
      <c r="E902" s="201" t="s">
        <v>5</v>
      </c>
      <c r="F902" s="202" t="s">
        <v>3016</v>
      </c>
      <c r="H902" s="203" t="s">
        <v>5</v>
      </c>
      <c r="I902" s="204"/>
      <c r="L902" s="200"/>
      <c r="M902" s="205"/>
      <c r="N902" s="206"/>
      <c r="O902" s="206"/>
      <c r="P902" s="206"/>
      <c r="Q902" s="206"/>
      <c r="R902" s="206"/>
      <c r="S902" s="206"/>
      <c r="T902" s="207"/>
      <c r="AT902" s="203" t="s">
        <v>163</v>
      </c>
      <c r="AU902" s="203" t="s">
        <v>89</v>
      </c>
      <c r="AV902" s="12" t="s">
        <v>45</v>
      </c>
      <c r="AW902" s="12" t="s">
        <v>42</v>
      </c>
      <c r="AX902" s="12" t="s">
        <v>82</v>
      </c>
      <c r="AY902" s="203" t="s">
        <v>152</v>
      </c>
    </row>
    <row r="903" spans="2:65" s="13" customFormat="1">
      <c r="B903" s="208"/>
      <c r="D903" s="196" t="s">
        <v>163</v>
      </c>
      <c r="E903" s="209" t="s">
        <v>5</v>
      </c>
      <c r="F903" s="210" t="s">
        <v>3017</v>
      </c>
      <c r="H903" s="211">
        <v>384.72399999999999</v>
      </c>
      <c r="I903" s="212"/>
      <c r="L903" s="208"/>
      <c r="M903" s="213"/>
      <c r="N903" s="214"/>
      <c r="O903" s="214"/>
      <c r="P903" s="214"/>
      <c r="Q903" s="214"/>
      <c r="R903" s="214"/>
      <c r="S903" s="214"/>
      <c r="T903" s="215"/>
      <c r="AT903" s="209" t="s">
        <v>163</v>
      </c>
      <c r="AU903" s="209" t="s">
        <v>89</v>
      </c>
      <c r="AV903" s="13" t="s">
        <v>89</v>
      </c>
      <c r="AW903" s="13" t="s">
        <v>42</v>
      </c>
      <c r="AX903" s="13" t="s">
        <v>82</v>
      </c>
      <c r="AY903" s="209" t="s">
        <v>152</v>
      </c>
    </row>
    <row r="904" spans="2:65" s="12" customFormat="1">
      <c r="B904" s="200"/>
      <c r="D904" s="196" t="s">
        <v>163</v>
      </c>
      <c r="E904" s="201" t="s">
        <v>5</v>
      </c>
      <c r="F904" s="202" t="s">
        <v>3018</v>
      </c>
      <c r="H904" s="203" t="s">
        <v>5</v>
      </c>
      <c r="I904" s="204"/>
      <c r="L904" s="200"/>
      <c r="M904" s="205"/>
      <c r="N904" s="206"/>
      <c r="O904" s="206"/>
      <c r="P904" s="206"/>
      <c r="Q904" s="206"/>
      <c r="R904" s="206"/>
      <c r="S904" s="206"/>
      <c r="T904" s="207"/>
      <c r="AT904" s="203" t="s">
        <v>163</v>
      </c>
      <c r="AU904" s="203" t="s">
        <v>89</v>
      </c>
      <c r="AV904" s="12" t="s">
        <v>45</v>
      </c>
      <c r="AW904" s="12" t="s">
        <v>42</v>
      </c>
      <c r="AX904" s="12" t="s">
        <v>82</v>
      </c>
      <c r="AY904" s="203" t="s">
        <v>152</v>
      </c>
    </row>
    <row r="905" spans="2:65" s="13" customFormat="1">
      <c r="B905" s="208"/>
      <c r="D905" s="196" t="s">
        <v>163</v>
      </c>
      <c r="E905" s="209" t="s">
        <v>5</v>
      </c>
      <c r="F905" s="210" t="s">
        <v>3019</v>
      </c>
      <c r="H905" s="211">
        <v>-0.96</v>
      </c>
      <c r="I905" s="212"/>
      <c r="L905" s="208"/>
      <c r="M905" s="213"/>
      <c r="N905" s="214"/>
      <c r="O905" s="214"/>
      <c r="P905" s="214"/>
      <c r="Q905" s="214"/>
      <c r="R905" s="214"/>
      <c r="S905" s="214"/>
      <c r="T905" s="215"/>
      <c r="AT905" s="209" t="s">
        <v>163</v>
      </c>
      <c r="AU905" s="209" t="s">
        <v>89</v>
      </c>
      <c r="AV905" s="13" t="s">
        <v>89</v>
      </c>
      <c r="AW905" s="13" t="s">
        <v>42</v>
      </c>
      <c r="AX905" s="13" t="s">
        <v>82</v>
      </c>
      <c r="AY905" s="209" t="s">
        <v>152</v>
      </c>
    </row>
    <row r="906" spans="2:65" s="13" customFormat="1">
      <c r="B906" s="208"/>
      <c r="D906" s="196" t="s">
        <v>163</v>
      </c>
      <c r="E906" s="209" t="s">
        <v>5</v>
      </c>
      <c r="F906" s="210" t="s">
        <v>3020</v>
      </c>
      <c r="H906" s="211">
        <v>-3.84</v>
      </c>
      <c r="I906" s="212"/>
      <c r="L906" s="208"/>
      <c r="M906" s="213"/>
      <c r="N906" s="214"/>
      <c r="O906" s="214"/>
      <c r="P906" s="214"/>
      <c r="Q906" s="214"/>
      <c r="R906" s="214"/>
      <c r="S906" s="214"/>
      <c r="T906" s="215"/>
      <c r="AT906" s="209" t="s">
        <v>163</v>
      </c>
      <c r="AU906" s="209" t="s">
        <v>89</v>
      </c>
      <c r="AV906" s="13" t="s">
        <v>89</v>
      </c>
      <c r="AW906" s="13" t="s">
        <v>42</v>
      </c>
      <c r="AX906" s="13" t="s">
        <v>82</v>
      </c>
      <c r="AY906" s="209" t="s">
        <v>152</v>
      </c>
    </row>
    <row r="907" spans="2:65" s="13" customFormat="1">
      <c r="B907" s="208"/>
      <c r="D907" s="196" t="s">
        <v>163</v>
      </c>
      <c r="E907" s="209" t="s">
        <v>5</v>
      </c>
      <c r="F907" s="210" t="s">
        <v>3021</v>
      </c>
      <c r="H907" s="211">
        <v>-13.44</v>
      </c>
      <c r="I907" s="212"/>
      <c r="L907" s="208"/>
      <c r="M907" s="213"/>
      <c r="N907" s="214"/>
      <c r="O907" s="214"/>
      <c r="P907" s="214"/>
      <c r="Q907" s="214"/>
      <c r="R907" s="214"/>
      <c r="S907" s="214"/>
      <c r="T907" s="215"/>
      <c r="AT907" s="209" t="s">
        <v>163</v>
      </c>
      <c r="AU907" s="209" t="s">
        <v>89</v>
      </c>
      <c r="AV907" s="13" t="s">
        <v>89</v>
      </c>
      <c r="AW907" s="13" t="s">
        <v>42</v>
      </c>
      <c r="AX907" s="13" t="s">
        <v>82</v>
      </c>
      <c r="AY907" s="209" t="s">
        <v>152</v>
      </c>
    </row>
    <row r="908" spans="2:65" s="13" customFormat="1">
      <c r="B908" s="208"/>
      <c r="D908" s="196" t="s">
        <v>163</v>
      </c>
      <c r="E908" s="209" t="s">
        <v>5</v>
      </c>
      <c r="F908" s="210" t="s">
        <v>3022</v>
      </c>
      <c r="H908" s="211">
        <v>-17.28</v>
      </c>
      <c r="I908" s="212"/>
      <c r="L908" s="208"/>
      <c r="M908" s="213"/>
      <c r="N908" s="214"/>
      <c r="O908" s="214"/>
      <c r="P908" s="214"/>
      <c r="Q908" s="214"/>
      <c r="R908" s="214"/>
      <c r="S908" s="214"/>
      <c r="T908" s="215"/>
      <c r="AT908" s="209" t="s">
        <v>163</v>
      </c>
      <c r="AU908" s="209" t="s">
        <v>89</v>
      </c>
      <c r="AV908" s="13" t="s">
        <v>89</v>
      </c>
      <c r="AW908" s="13" t="s">
        <v>42</v>
      </c>
      <c r="AX908" s="13" t="s">
        <v>82</v>
      </c>
      <c r="AY908" s="209" t="s">
        <v>152</v>
      </c>
    </row>
    <row r="909" spans="2:65" s="14" customFormat="1">
      <c r="B909" s="216"/>
      <c r="D909" s="196" t="s">
        <v>163</v>
      </c>
      <c r="E909" s="217" t="s">
        <v>5</v>
      </c>
      <c r="F909" s="218" t="s">
        <v>2780</v>
      </c>
      <c r="H909" s="219">
        <v>349.20400000000001</v>
      </c>
      <c r="I909" s="220"/>
      <c r="L909" s="216"/>
      <c r="M909" s="221"/>
      <c r="N909" s="222"/>
      <c r="O909" s="222"/>
      <c r="P909" s="222"/>
      <c r="Q909" s="222"/>
      <c r="R909" s="222"/>
      <c r="S909" s="222"/>
      <c r="T909" s="223"/>
      <c r="AT909" s="217" t="s">
        <v>163</v>
      </c>
      <c r="AU909" s="217" t="s">
        <v>89</v>
      </c>
      <c r="AV909" s="14" t="s">
        <v>169</v>
      </c>
      <c r="AW909" s="14" t="s">
        <v>42</v>
      </c>
      <c r="AX909" s="14" t="s">
        <v>82</v>
      </c>
      <c r="AY909" s="217" t="s">
        <v>152</v>
      </c>
    </row>
    <row r="910" spans="2:65" s="15" customFormat="1">
      <c r="B910" s="224"/>
      <c r="D910" s="225" t="s">
        <v>163</v>
      </c>
      <c r="E910" s="226" t="s">
        <v>5</v>
      </c>
      <c r="F910" s="227" t="s">
        <v>170</v>
      </c>
      <c r="H910" s="228">
        <v>349.20400000000001</v>
      </c>
      <c r="I910" s="229"/>
      <c r="L910" s="224"/>
      <c r="M910" s="230"/>
      <c r="N910" s="231"/>
      <c r="O910" s="231"/>
      <c r="P910" s="231"/>
      <c r="Q910" s="231"/>
      <c r="R910" s="231"/>
      <c r="S910" s="231"/>
      <c r="T910" s="232"/>
      <c r="AT910" s="233" t="s">
        <v>163</v>
      </c>
      <c r="AU910" s="233" t="s">
        <v>89</v>
      </c>
      <c r="AV910" s="15" t="s">
        <v>159</v>
      </c>
      <c r="AW910" s="15" t="s">
        <v>42</v>
      </c>
      <c r="AX910" s="15" t="s">
        <v>45</v>
      </c>
      <c r="AY910" s="233" t="s">
        <v>152</v>
      </c>
    </row>
    <row r="911" spans="2:65" s="1" customFormat="1" ht="31.5" customHeight="1">
      <c r="B911" s="183"/>
      <c r="C911" s="184" t="s">
        <v>764</v>
      </c>
      <c r="D911" s="184" t="s">
        <v>154</v>
      </c>
      <c r="E911" s="185" t="s">
        <v>3023</v>
      </c>
      <c r="F911" s="186" t="s">
        <v>3024</v>
      </c>
      <c r="G911" s="187" t="s">
        <v>201</v>
      </c>
      <c r="H911" s="188">
        <v>262.60399999999998</v>
      </c>
      <c r="I911" s="189"/>
      <c r="J911" s="190">
        <f>ROUND(I911*H911,2)</f>
        <v>0</v>
      </c>
      <c r="K911" s="186" t="s">
        <v>158</v>
      </c>
      <c r="L911" s="43"/>
      <c r="M911" s="191" t="s">
        <v>5</v>
      </c>
      <c r="N911" s="192" t="s">
        <v>53</v>
      </c>
      <c r="O911" s="44"/>
      <c r="P911" s="193">
        <f>O911*H911</f>
        <v>0</v>
      </c>
      <c r="Q911" s="193">
        <v>0</v>
      </c>
      <c r="R911" s="193">
        <f>Q911*H911</f>
        <v>0</v>
      </c>
      <c r="S911" s="193">
        <v>0</v>
      </c>
      <c r="T911" s="194">
        <f>S911*H911</f>
        <v>0</v>
      </c>
      <c r="AR911" s="25" t="s">
        <v>159</v>
      </c>
      <c r="AT911" s="25" t="s">
        <v>154</v>
      </c>
      <c r="AU911" s="25" t="s">
        <v>89</v>
      </c>
      <c r="AY911" s="25" t="s">
        <v>152</v>
      </c>
      <c r="BE911" s="195">
        <f>IF(N911="základní",J911,0)</f>
        <v>0</v>
      </c>
      <c r="BF911" s="195">
        <f>IF(N911="snížená",J911,0)</f>
        <v>0</v>
      </c>
      <c r="BG911" s="195">
        <f>IF(N911="zákl. přenesená",J911,0)</f>
        <v>0</v>
      </c>
      <c r="BH911" s="195">
        <f>IF(N911="sníž. přenesená",J911,0)</f>
        <v>0</v>
      </c>
      <c r="BI911" s="195">
        <f>IF(N911="nulová",J911,0)</f>
        <v>0</v>
      </c>
      <c r="BJ911" s="25" t="s">
        <v>45</v>
      </c>
      <c r="BK911" s="195">
        <f>ROUND(I911*H911,2)</f>
        <v>0</v>
      </c>
      <c r="BL911" s="25" t="s">
        <v>159</v>
      </c>
      <c r="BM911" s="25" t="s">
        <v>3025</v>
      </c>
    </row>
    <row r="912" spans="2:65" s="1" customFormat="1" ht="67.5">
      <c r="B912" s="43"/>
      <c r="D912" s="196" t="s">
        <v>161</v>
      </c>
      <c r="F912" s="197" t="s">
        <v>3026</v>
      </c>
      <c r="I912" s="198"/>
      <c r="L912" s="43"/>
      <c r="M912" s="199"/>
      <c r="N912" s="44"/>
      <c r="O912" s="44"/>
      <c r="P912" s="44"/>
      <c r="Q912" s="44"/>
      <c r="R912" s="44"/>
      <c r="S912" s="44"/>
      <c r="T912" s="72"/>
      <c r="AT912" s="25" t="s">
        <v>161</v>
      </c>
      <c r="AU912" s="25" t="s">
        <v>89</v>
      </c>
    </row>
    <row r="913" spans="2:51" s="12" customFormat="1">
      <c r="B913" s="200"/>
      <c r="D913" s="196" t="s">
        <v>163</v>
      </c>
      <c r="E913" s="201" t="s">
        <v>5</v>
      </c>
      <c r="F913" s="202" t="s">
        <v>3027</v>
      </c>
      <c r="H913" s="203" t="s">
        <v>5</v>
      </c>
      <c r="I913" s="204"/>
      <c r="L913" s="200"/>
      <c r="M913" s="205"/>
      <c r="N913" s="206"/>
      <c r="O913" s="206"/>
      <c r="P913" s="206"/>
      <c r="Q913" s="206"/>
      <c r="R913" s="206"/>
      <c r="S913" s="206"/>
      <c r="T913" s="207"/>
      <c r="AT913" s="203" t="s">
        <v>163</v>
      </c>
      <c r="AU913" s="203" t="s">
        <v>89</v>
      </c>
      <c r="AV913" s="12" t="s">
        <v>45</v>
      </c>
      <c r="AW913" s="12" t="s">
        <v>42</v>
      </c>
      <c r="AX913" s="12" t="s">
        <v>82</v>
      </c>
      <c r="AY913" s="203" t="s">
        <v>152</v>
      </c>
    </row>
    <row r="914" spans="2:51" s="13" customFormat="1">
      <c r="B914" s="208"/>
      <c r="D914" s="196" t="s">
        <v>163</v>
      </c>
      <c r="E914" s="209" t="s">
        <v>5</v>
      </c>
      <c r="F914" s="210" t="s">
        <v>3028</v>
      </c>
      <c r="H914" s="211">
        <v>11.31</v>
      </c>
      <c r="I914" s="212"/>
      <c r="L914" s="208"/>
      <c r="M914" s="213"/>
      <c r="N914" s="214"/>
      <c r="O914" s="214"/>
      <c r="P914" s="214"/>
      <c r="Q914" s="214"/>
      <c r="R914" s="214"/>
      <c r="S914" s="214"/>
      <c r="T914" s="215"/>
      <c r="AT914" s="209" t="s">
        <v>163</v>
      </c>
      <c r="AU914" s="209" t="s">
        <v>89</v>
      </c>
      <c r="AV914" s="13" t="s">
        <v>89</v>
      </c>
      <c r="AW914" s="13" t="s">
        <v>42</v>
      </c>
      <c r="AX914" s="13" t="s">
        <v>82</v>
      </c>
      <c r="AY914" s="209" t="s">
        <v>152</v>
      </c>
    </row>
    <row r="915" spans="2:51" s="13" customFormat="1">
      <c r="B915" s="208"/>
      <c r="D915" s="196" t="s">
        <v>163</v>
      </c>
      <c r="E915" s="209" t="s">
        <v>5</v>
      </c>
      <c r="F915" s="210" t="s">
        <v>3029</v>
      </c>
      <c r="H915" s="211">
        <v>11.31</v>
      </c>
      <c r="I915" s="212"/>
      <c r="L915" s="208"/>
      <c r="M915" s="213"/>
      <c r="N915" s="214"/>
      <c r="O915" s="214"/>
      <c r="P915" s="214"/>
      <c r="Q915" s="214"/>
      <c r="R915" s="214"/>
      <c r="S915" s="214"/>
      <c r="T915" s="215"/>
      <c r="AT915" s="209" t="s">
        <v>163</v>
      </c>
      <c r="AU915" s="209" t="s">
        <v>89</v>
      </c>
      <c r="AV915" s="13" t="s">
        <v>89</v>
      </c>
      <c r="AW915" s="13" t="s">
        <v>42</v>
      </c>
      <c r="AX915" s="13" t="s">
        <v>82</v>
      </c>
      <c r="AY915" s="209" t="s">
        <v>152</v>
      </c>
    </row>
    <row r="916" spans="2:51" s="13" customFormat="1">
      <c r="B916" s="208"/>
      <c r="D916" s="196" t="s">
        <v>163</v>
      </c>
      <c r="E916" s="209" t="s">
        <v>5</v>
      </c>
      <c r="F916" s="210" t="s">
        <v>3030</v>
      </c>
      <c r="H916" s="211">
        <v>28.72</v>
      </c>
      <c r="I916" s="212"/>
      <c r="L916" s="208"/>
      <c r="M916" s="213"/>
      <c r="N916" s="214"/>
      <c r="O916" s="214"/>
      <c r="P916" s="214"/>
      <c r="Q916" s="214"/>
      <c r="R916" s="214"/>
      <c r="S916" s="214"/>
      <c r="T916" s="215"/>
      <c r="AT916" s="209" t="s">
        <v>163</v>
      </c>
      <c r="AU916" s="209" t="s">
        <v>89</v>
      </c>
      <c r="AV916" s="13" t="s">
        <v>89</v>
      </c>
      <c r="AW916" s="13" t="s">
        <v>42</v>
      </c>
      <c r="AX916" s="13" t="s">
        <v>82</v>
      </c>
      <c r="AY916" s="209" t="s">
        <v>152</v>
      </c>
    </row>
    <row r="917" spans="2:51" s="13" customFormat="1">
      <c r="B917" s="208"/>
      <c r="D917" s="196" t="s">
        <v>163</v>
      </c>
      <c r="E917" s="209" t="s">
        <v>5</v>
      </c>
      <c r="F917" s="210" t="s">
        <v>3031</v>
      </c>
      <c r="H917" s="211">
        <v>17.134</v>
      </c>
      <c r="I917" s="212"/>
      <c r="L917" s="208"/>
      <c r="M917" s="213"/>
      <c r="N917" s="214"/>
      <c r="O917" s="214"/>
      <c r="P917" s="214"/>
      <c r="Q917" s="214"/>
      <c r="R917" s="214"/>
      <c r="S917" s="214"/>
      <c r="T917" s="215"/>
      <c r="AT917" s="209" t="s">
        <v>163</v>
      </c>
      <c r="AU917" s="209" t="s">
        <v>89</v>
      </c>
      <c r="AV917" s="13" t="s">
        <v>89</v>
      </c>
      <c r="AW917" s="13" t="s">
        <v>42</v>
      </c>
      <c r="AX917" s="13" t="s">
        <v>82</v>
      </c>
      <c r="AY917" s="209" t="s">
        <v>152</v>
      </c>
    </row>
    <row r="918" spans="2:51" s="13" customFormat="1">
      <c r="B918" s="208"/>
      <c r="D918" s="196" t="s">
        <v>163</v>
      </c>
      <c r="E918" s="209" t="s">
        <v>5</v>
      </c>
      <c r="F918" s="210" t="s">
        <v>3032</v>
      </c>
      <c r="H918" s="211">
        <v>10.8</v>
      </c>
      <c r="I918" s="212"/>
      <c r="L918" s="208"/>
      <c r="M918" s="213"/>
      <c r="N918" s="214"/>
      <c r="O918" s="214"/>
      <c r="P918" s="214"/>
      <c r="Q918" s="214"/>
      <c r="R918" s="214"/>
      <c r="S918" s="214"/>
      <c r="T918" s="215"/>
      <c r="AT918" s="209" t="s">
        <v>163</v>
      </c>
      <c r="AU918" s="209" t="s">
        <v>89</v>
      </c>
      <c r="AV918" s="13" t="s">
        <v>89</v>
      </c>
      <c r="AW918" s="13" t="s">
        <v>42</v>
      </c>
      <c r="AX918" s="13" t="s">
        <v>82</v>
      </c>
      <c r="AY918" s="209" t="s">
        <v>152</v>
      </c>
    </row>
    <row r="919" spans="2:51" s="12" customFormat="1">
      <c r="B919" s="200"/>
      <c r="D919" s="196" t="s">
        <v>163</v>
      </c>
      <c r="E919" s="201" t="s">
        <v>5</v>
      </c>
      <c r="F919" s="202" t="s">
        <v>3033</v>
      </c>
      <c r="H919" s="203" t="s">
        <v>5</v>
      </c>
      <c r="I919" s="204"/>
      <c r="L919" s="200"/>
      <c r="M919" s="205"/>
      <c r="N919" s="206"/>
      <c r="O919" s="206"/>
      <c r="P919" s="206"/>
      <c r="Q919" s="206"/>
      <c r="R919" s="206"/>
      <c r="S919" s="206"/>
      <c r="T919" s="207"/>
      <c r="AT919" s="203" t="s">
        <v>163</v>
      </c>
      <c r="AU919" s="203" t="s">
        <v>89</v>
      </c>
      <c r="AV919" s="12" t="s">
        <v>45</v>
      </c>
      <c r="AW919" s="12" t="s">
        <v>42</v>
      </c>
      <c r="AX919" s="12" t="s">
        <v>82</v>
      </c>
      <c r="AY919" s="203" t="s">
        <v>152</v>
      </c>
    </row>
    <row r="920" spans="2:51" s="13" customFormat="1">
      <c r="B920" s="208"/>
      <c r="D920" s="196" t="s">
        <v>163</v>
      </c>
      <c r="E920" s="209" t="s">
        <v>5</v>
      </c>
      <c r="F920" s="210" t="s">
        <v>3034</v>
      </c>
      <c r="H920" s="211">
        <v>8</v>
      </c>
      <c r="I920" s="212"/>
      <c r="L920" s="208"/>
      <c r="M920" s="213"/>
      <c r="N920" s="214"/>
      <c r="O920" s="214"/>
      <c r="P920" s="214"/>
      <c r="Q920" s="214"/>
      <c r="R920" s="214"/>
      <c r="S920" s="214"/>
      <c r="T920" s="215"/>
      <c r="AT920" s="209" t="s">
        <v>163</v>
      </c>
      <c r="AU920" s="209" t="s">
        <v>89</v>
      </c>
      <c r="AV920" s="13" t="s">
        <v>89</v>
      </c>
      <c r="AW920" s="13" t="s">
        <v>42</v>
      </c>
      <c r="AX920" s="13" t="s">
        <v>82</v>
      </c>
      <c r="AY920" s="209" t="s">
        <v>152</v>
      </c>
    </row>
    <row r="921" spans="2:51" s="13" customFormat="1">
      <c r="B921" s="208"/>
      <c r="D921" s="196" t="s">
        <v>163</v>
      </c>
      <c r="E921" s="209" t="s">
        <v>5</v>
      </c>
      <c r="F921" s="210" t="s">
        <v>3035</v>
      </c>
      <c r="H921" s="211">
        <v>9.1999999999999993</v>
      </c>
      <c r="I921" s="212"/>
      <c r="L921" s="208"/>
      <c r="M921" s="213"/>
      <c r="N921" s="214"/>
      <c r="O921" s="214"/>
      <c r="P921" s="214"/>
      <c r="Q921" s="214"/>
      <c r="R921" s="214"/>
      <c r="S921" s="214"/>
      <c r="T921" s="215"/>
      <c r="AT921" s="209" t="s">
        <v>163</v>
      </c>
      <c r="AU921" s="209" t="s">
        <v>89</v>
      </c>
      <c r="AV921" s="13" t="s">
        <v>89</v>
      </c>
      <c r="AW921" s="13" t="s">
        <v>42</v>
      </c>
      <c r="AX921" s="13" t="s">
        <v>82</v>
      </c>
      <c r="AY921" s="209" t="s">
        <v>152</v>
      </c>
    </row>
    <row r="922" spans="2:51" s="13" customFormat="1">
      <c r="B922" s="208"/>
      <c r="D922" s="196" t="s">
        <v>163</v>
      </c>
      <c r="E922" s="209" t="s">
        <v>5</v>
      </c>
      <c r="F922" s="210" t="s">
        <v>3036</v>
      </c>
      <c r="H922" s="211">
        <v>6.8</v>
      </c>
      <c r="I922" s="212"/>
      <c r="L922" s="208"/>
      <c r="M922" s="213"/>
      <c r="N922" s="214"/>
      <c r="O922" s="214"/>
      <c r="P922" s="214"/>
      <c r="Q922" s="214"/>
      <c r="R922" s="214"/>
      <c r="S922" s="214"/>
      <c r="T922" s="215"/>
      <c r="AT922" s="209" t="s">
        <v>163</v>
      </c>
      <c r="AU922" s="209" t="s">
        <v>89</v>
      </c>
      <c r="AV922" s="13" t="s">
        <v>89</v>
      </c>
      <c r="AW922" s="13" t="s">
        <v>42</v>
      </c>
      <c r="AX922" s="13" t="s">
        <v>82</v>
      </c>
      <c r="AY922" s="209" t="s">
        <v>152</v>
      </c>
    </row>
    <row r="923" spans="2:51" s="13" customFormat="1">
      <c r="B923" s="208"/>
      <c r="D923" s="196" t="s">
        <v>163</v>
      </c>
      <c r="E923" s="209" t="s">
        <v>5</v>
      </c>
      <c r="F923" s="210" t="s">
        <v>3037</v>
      </c>
      <c r="H923" s="211">
        <v>10.84</v>
      </c>
      <c r="I923" s="212"/>
      <c r="L923" s="208"/>
      <c r="M923" s="213"/>
      <c r="N923" s="214"/>
      <c r="O923" s="214"/>
      <c r="P923" s="214"/>
      <c r="Q923" s="214"/>
      <c r="R923" s="214"/>
      <c r="S923" s="214"/>
      <c r="T923" s="215"/>
      <c r="AT923" s="209" t="s">
        <v>163</v>
      </c>
      <c r="AU923" s="209" t="s">
        <v>89</v>
      </c>
      <c r="AV923" s="13" t="s">
        <v>89</v>
      </c>
      <c r="AW923" s="13" t="s">
        <v>42</v>
      </c>
      <c r="AX923" s="13" t="s">
        <v>82</v>
      </c>
      <c r="AY923" s="209" t="s">
        <v>152</v>
      </c>
    </row>
    <row r="924" spans="2:51" s="13" customFormat="1">
      <c r="B924" s="208"/>
      <c r="D924" s="196" t="s">
        <v>163</v>
      </c>
      <c r="E924" s="209" t="s">
        <v>5</v>
      </c>
      <c r="F924" s="210" t="s">
        <v>3038</v>
      </c>
      <c r="H924" s="211">
        <v>7.35</v>
      </c>
      <c r="I924" s="212"/>
      <c r="L924" s="208"/>
      <c r="M924" s="213"/>
      <c r="N924" s="214"/>
      <c r="O924" s="214"/>
      <c r="P924" s="214"/>
      <c r="Q924" s="214"/>
      <c r="R924" s="214"/>
      <c r="S924" s="214"/>
      <c r="T924" s="215"/>
      <c r="AT924" s="209" t="s">
        <v>163</v>
      </c>
      <c r="AU924" s="209" t="s">
        <v>89</v>
      </c>
      <c r="AV924" s="13" t="s">
        <v>89</v>
      </c>
      <c r="AW924" s="13" t="s">
        <v>42</v>
      </c>
      <c r="AX924" s="13" t="s">
        <v>82</v>
      </c>
      <c r="AY924" s="209" t="s">
        <v>152</v>
      </c>
    </row>
    <row r="925" spans="2:51" s="12" customFormat="1">
      <c r="B925" s="200"/>
      <c r="D925" s="196" t="s">
        <v>163</v>
      </c>
      <c r="E925" s="201" t="s">
        <v>5</v>
      </c>
      <c r="F925" s="202" t="s">
        <v>3039</v>
      </c>
      <c r="H925" s="203" t="s">
        <v>5</v>
      </c>
      <c r="I925" s="204"/>
      <c r="L925" s="200"/>
      <c r="M925" s="205"/>
      <c r="N925" s="206"/>
      <c r="O925" s="206"/>
      <c r="P925" s="206"/>
      <c r="Q925" s="206"/>
      <c r="R925" s="206"/>
      <c r="S925" s="206"/>
      <c r="T925" s="207"/>
      <c r="AT925" s="203" t="s">
        <v>163</v>
      </c>
      <c r="AU925" s="203" t="s">
        <v>89</v>
      </c>
      <c r="AV925" s="12" t="s">
        <v>45</v>
      </c>
      <c r="AW925" s="12" t="s">
        <v>42</v>
      </c>
      <c r="AX925" s="12" t="s">
        <v>82</v>
      </c>
      <c r="AY925" s="203" t="s">
        <v>152</v>
      </c>
    </row>
    <row r="926" spans="2:51" s="13" customFormat="1">
      <c r="B926" s="208"/>
      <c r="D926" s="196" t="s">
        <v>163</v>
      </c>
      <c r="E926" s="209" t="s">
        <v>5</v>
      </c>
      <c r="F926" s="210" t="s">
        <v>3040</v>
      </c>
      <c r="H926" s="211">
        <v>5.25</v>
      </c>
      <c r="I926" s="212"/>
      <c r="L926" s="208"/>
      <c r="M926" s="213"/>
      <c r="N926" s="214"/>
      <c r="O926" s="214"/>
      <c r="P926" s="214"/>
      <c r="Q926" s="214"/>
      <c r="R926" s="214"/>
      <c r="S926" s="214"/>
      <c r="T926" s="215"/>
      <c r="AT926" s="209" t="s">
        <v>163</v>
      </c>
      <c r="AU926" s="209" t="s">
        <v>89</v>
      </c>
      <c r="AV926" s="13" t="s">
        <v>89</v>
      </c>
      <c r="AW926" s="13" t="s">
        <v>42</v>
      </c>
      <c r="AX926" s="13" t="s">
        <v>82</v>
      </c>
      <c r="AY926" s="209" t="s">
        <v>152</v>
      </c>
    </row>
    <row r="927" spans="2:51" s="13" customFormat="1">
      <c r="B927" s="208"/>
      <c r="D927" s="196" t="s">
        <v>163</v>
      </c>
      <c r="E927" s="209" t="s">
        <v>5</v>
      </c>
      <c r="F927" s="210" t="s">
        <v>3041</v>
      </c>
      <c r="H927" s="211">
        <v>1.8</v>
      </c>
      <c r="I927" s="212"/>
      <c r="L927" s="208"/>
      <c r="M927" s="213"/>
      <c r="N927" s="214"/>
      <c r="O927" s="214"/>
      <c r="P927" s="214"/>
      <c r="Q927" s="214"/>
      <c r="R927" s="214"/>
      <c r="S927" s="214"/>
      <c r="T927" s="215"/>
      <c r="AT927" s="209" t="s">
        <v>163</v>
      </c>
      <c r="AU927" s="209" t="s">
        <v>89</v>
      </c>
      <c r="AV927" s="13" t="s">
        <v>89</v>
      </c>
      <c r="AW927" s="13" t="s">
        <v>42</v>
      </c>
      <c r="AX927" s="13" t="s">
        <v>82</v>
      </c>
      <c r="AY927" s="209" t="s">
        <v>152</v>
      </c>
    </row>
    <row r="928" spans="2:51" s="13" customFormat="1">
      <c r="B928" s="208"/>
      <c r="D928" s="196" t="s">
        <v>163</v>
      </c>
      <c r="E928" s="209" t="s">
        <v>5</v>
      </c>
      <c r="F928" s="210" t="s">
        <v>3042</v>
      </c>
      <c r="H928" s="211">
        <v>6</v>
      </c>
      <c r="I928" s="212"/>
      <c r="L928" s="208"/>
      <c r="M928" s="213"/>
      <c r="N928" s="214"/>
      <c r="O928" s="214"/>
      <c r="P928" s="214"/>
      <c r="Q928" s="214"/>
      <c r="R928" s="214"/>
      <c r="S928" s="214"/>
      <c r="T928" s="215"/>
      <c r="AT928" s="209" t="s">
        <v>163</v>
      </c>
      <c r="AU928" s="209" t="s">
        <v>89</v>
      </c>
      <c r="AV928" s="13" t="s">
        <v>89</v>
      </c>
      <c r="AW928" s="13" t="s">
        <v>42</v>
      </c>
      <c r="AX928" s="13" t="s">
        <v>82</v>
      </c>
      <c r="AY928" s="209" t="s">
        <v>152</v>
      </c>
    </row>
    <row r="929" spans="2:65" s="13" customFormat="1">
      <c r="B929" s="208"/>
      <c r="D929" s="196" t="s">
        <v>163</v>
      </c>
      <c r="E929" s="209" t="s">
        <v>5</v>
      </c>
      <c r="F929" s="210" t="s">
        <v>3043</v>
      </c>
      <c r="H929" s="211">
        <v>8.1999999999999993</v>
      </c>
      <c r="I929" s="212"/>
      <c r="L929" s="208"/>
      <c r="M929" s="213"/>
      <c r="N929" s="214"/>
      <c r="O929" s="214"/>
      <c r="P929" s="214"/>
      <c r="Q929" s="214"/>
      <c r="R929" s="214"/>
      <c r="S929" s="214"/>
      <c r="T929" s="215"/>
      <c r="AT929" s="209" t="s">
        <v>163</v>
      </c>
      <c r="AU929" s="209" t="s">
        <v>89</v>
      </c>
      <c r="AV929" s="13" t="s">
        <v>89</v>
      </c>
      <c r="AW929" s="13" t="s">
        <v>42</v>
      </c>
      <c r="AX929" s="13" t="s">
        <v>82</v>
      </c>
      <c r="AY929" s="209" t="s">
        <v>152</v>
      </c>
    </row>
    <row r="930" spans="2:65" s="13" customFormat="1">
      <c r="B930" s="208"/>
      <c r="D930" s="196" t="s">
        <v>163</v>
      </c>
      <c r="E930" s="209" t="s">
        <v>5</v>
      </c>
      <c r="F930" s="210" t="s">
        <v>3044</v>
      </c>
      <c r="H930" s="211">
        <v>5.8</v>
      </c>
      <c r="I930" s="212"/>
      <c r="L930" s="208"/>
      <c r="M930" s="213"/>
      <c r="N930" s="214"/>
      <c r="O930" s="214"/>
      <c r="P930" s="214"/>
      <c r="Q930" s="214"/>
      <c r="R930" s="214"/>
      <c r="S930" s="214"/>
      <c r="T930" s="215"/>
      <c r="AT930" s="209" t="s">
        <v>163</v>
      </c>
      <c r="AU930" s="209" t="s">
        <v>89</v>
      </c>
      <c r="AV930" s="13" t="s">
        <v>89</v>
      </c>
      <c r="AW930" s="13" t="s">
        <v>42</v>
      </c>
      <c r="AX930" s="13" t="s">
        <v>82</v>
      </c>
      <c r="AY930" s="209" t="s">
        <v>152</v>
      </c>
    </row>
    <row r="931" spans="2:65" s="13" customFormat="1">
      <c r="B931" s="208"/>
      <c r="D931" s="196" t="s">
        <v>163</v>
      </c>
      <c r="E931" s="209" t="s">
        <v>5</v>
      </c>
      <c r="F931" s="210" t="s">
        <v>3045</v>
      </c>
      <c r="H931" s="211">
        <v>7</v>
      </c>
      <c r="I931" s="212"/>
      <c r="L931" s="208"/>
      <c r="M931" s="213"/>
      <c r="N931" s="214"/>
      <c r="O931" s="214"/>
      <c r="P931" s="214"/>
      <c r="Q931" s="214"/>
      <c r="R931" s="214"/>
      <c r="S931" s="214"/>
      <c r="T931" s="215"/>
      <c r="AT931" s="209" t="s">
        <v>163</v>
      </c>
      <c r="AU931" s="209" t="s">
        <v>89</v>
      </c>
      <c r="AV931" s="13" t="s">
        <v>89</v>
      </c>
      <c r="AW931" s="13" t="s">
        <v>42</v>
      </c>
      <c r="AX931" s="13" t="s">
        <v>82</v>
      </c>
      <c r="AY931" s="209" t="s">
        <v>152</v>
      </c>
    </row>
    <row r="932" spans="2:65" s="13" customFormat="1">
      <c r="B932" s="208"/>
      <c r="D932" s="196" t="s">
        <v>163</v>
      </c>
      <c r="E932" s="209" t="s">
        <v>5</v>
      </c>
      <c r="F932" s="210" t="s">
        <v>3046</v>
      </c>
      <c r="H932" s="211">
        <v>20</v>
      </c>
      <c r="I932" s="212"/>
      <c r="L932" s="208"/>
      <c r="M932" s="213"/>
      <c r="N932" s="214"/>
      <c r="O932" s="214"/>
      <c r="P932" s="214"/>
      <c r="Q932" s="214"/>
      <c r="R932" s="214"/>
      <c r="S932" s="214"/>
      <c r="T932" s="215"/>
      <c r="AT932" s="209" t="s">
        <v>163</v>
      </c>
      <c r="AU932" s="209" t="s">
        <v>89</v>
      </c>
      <c r="AV932" s="13" t="s">
        <v>89</v>
      </c>
      <c r="AW932" s="13" t="s">
        <v>42</v>
      </c>
      <c r="AX932" s="13" t="s">
        <v>82</v>
      </c>
      <c r="AY932" s="209" t="s">
        <v>152</v>
      </c>
    </row>
    <row r="933" spans="2:65" s="13" customFormat="1">
      <c r="B933" s="208"/>
      <c r="D933" s="196" t="s">
        <v>163</v>
      </c>
      <c r="E933" s="209" t="s">
        <v>5</v>
      </c>
      <c r="F933" s="210" t="s">
        <v>3047</v>
      </c>
      <c r="H933" s="211">
        <v>5.6</v>
      </c>
      <c r="I933" s="212"/>
      <c r="L933" s="208"/>
      <c r="M933" s="213"/>
      <c r="N933" s="214"/>
      <c r="O933" s="214"/>
      <c r="P933" s="214"/>
      <c r="Q933" s="214"/>
      <c r="R933" s="214"/>
      <c r="S933" s="214"/>
      <c r="T933" s="215"/>
      <c r="AT933" s="209" t="s">
        <v>163</v>
      </c>
      <c r="AU933" s="209" t="s">
        <v>89</v>
      </c>
      <c r="AV933" s="13" t="s">
        <v>89</v>
      </c>
      <c r="AW933" s="13" t="s">
        <v>42</v>
      </c>
      <c r="AX933" s="13" t="s">
        <v>82</v>
      </c>
      <c r="AY933" s="209" t="s">
        <v>152</v>
      </c>
    </row>
    <row r="934" spans="2:65" s="13" customFormat="1">
      <c r="B934" s="208"/>
      <c r="D934" s="196" t="s">
        <v>163</v>
      </c>
      <c r="E934" s="209" t="s">
        <v>5</v>
      </c>
      <c r="F934" s="210" t="s">
        <v>3048</v>
      </c>
      <c r="H934" s="211">
        <v>35</v>
      </c>
      <c r="I934" s="212"/>
      <c r="L934" s="208"/>
      <c r="M934" s="213"/>
      <c r="N934" s="214"/>
      <c r="O934" s="214"/>
      <c r="P934" s="214"/>
      <c r="Q934" s="214"/>
      <c r="R934" s="214"/>
      <c r="S934" s="214"/>
      <c r="T934" s="215"/>
      <c r="AT934" s="209" t="s">
        <v>163</v>
      </c>
      <c r="AU934" s="209" t="s">
        <v>89</v>
      </c>
      <c r="AV934" s="13" t="s">
        <v>89</v>
      </c>
      <c r="AW934" s="13" t="s">
        <v>42</v>
      </c>
      <c r="AX934" s="13" t="s">
        <v>82</v>
      </c>
      <c r="AY934" s="209" t="s">
        <v>152</v>
      </c>
    </row>
    <row r="935" spans="2:65" s="13" customFormat="1">
      <c r="B935" s="208"/>
      <c r="D935" s="196" t="s">
        <v>163</v>
      </c>
      <c r="E935" s="209" t="s">
        <v>5</v>
      </c>
      <c r="F935" s="210" t="s">
        <v>3049</v>
      </c>
      <c r="H935" s="211">
        <v>26.4</v>
      </c>
      <c r="I935" s="212"/>
      <c r="L935" s="208"/>
      <c r="M935" s="213"/>
      <c r="N935" s="214"/>
      <c r="O935" s="214"/>
      <c r="P935" s="214"/>
      <c r="Q935" s="214"/>
      <c r="R935" s="214"/>
      <c r="S935" s="214"/>
      <c r="T935" s="215"/>
      <c r="AT935" s="209" t="s">
        <v>163</v>
      </c>
      <c r="AU935" s="209" t="s">
        <v>89</v>
      </c>
      <c r="AV935" s="13" t="s">
        <v>89</v>
      </c>
      <c r="AW935" s="13" t="s">
        <v>42</v>
      </c>
      <c r="AX935" s="13" t="s">
        <v>82</v>
      </c>
      <c r="AY935" s="209" t="s">
        <v>152</v>
      </c>
    </row>
    <row r="936" spans="2:65" s="13" customFormat="1">
      <c r="B936" s="208"/>
      <c r="D936" s="196" t="s">
        <v>163</v>
      </c>
      <c r="E936" s="209" t="s">
        <v>5</v>
      </c>
      <c r="F936" s="210" t="s">
        <v>3050</v>
      </c>
      <c r="H936" s="211">
        <v>3.8</v>
      </c>
      <c r="I936" s="212"/>
      <c r="L936" s="208"/>
      <c r="M936" s="213"/>
      <c r="N936" s="214"/>
      <c r="O936" s="214"/>
      <c r="P936" s="214"/>
      <c r="Q936" s="214"/>
      <c r="R936" s="214"/>
      <c r="S936" s="214"/>
      <c r="T936" s="215"/>
      <c r="AT936" s="209" t="s">
        <v>163</v>
      </c>
      <c r="AU936" s="209" t="s">
        <v>89</v>
      </c>
      <c r="AV936" s="13" t="s">
        <v>89</v>
      </c>
      <c r="AW936" s="13" t="s">
        <v>42</v>
      </c>
      <c r="AX936" s="13" t="s">
        <v>82</v>
      </c>
      <c r="AY936" s="209" t="s">
        <v>152</v>
      </c>
    </row>
    <row r="937" spans="2:65" s="12" customFormat="1">
      <c r="B937" s="200"/>
      <c r="D937" s="196" t="s">
        <v>163</v>
      </c>
      <c r="E937" s="201" t="s">
        <v>5</v>
      </c>
      <c r="F937" s="202" t="s">
        <v>3051</v>
      </c>
      <c r="H937" s="203" t="s">
        <v>5</v>
      </c>
      <c r="I937" s="204"/>
      <c r="L937" s="200"/>
      <c r="M937" s="205"/>
      <c r="N937" s="206"/>
      <c r="O937" s="206"/>
      <c r="P937" s="206"/>
      <c r="Q937" s="206"/>
      <c r="R937" s="206"/>
      <c r="S937" s="206"/>
      <c r="T937" s="207"/>
      <c r="AT937" s="203" t="s">
        <v>163</v>
      </c>
      <c r="AU937" s="203" t="s">
        <v>89</v>
      </c>
      <c r="AV937" s="12" t="s">
        <v>45</v>
      </c>
      <c r="AW937" s="12" t="s">
        <v>42</v>
      </c>
      <c r="AX937" s="12" t="s">
        <v>82</v>
      </c>
      <c r="AY937" s="203" t="s">
        <v>152</v>
      </c>
    </row>
    <row r="938" spans="2:65" s="13" customFormat="1">
      <c r="B938" s="208"/>
      <c r="D938" s="196" t="s">
        <v>163</v>
      </c>
      <c r="E938" s="209" t="s">
        <v>5</v>
      </c>
      <c r="F938" s="210" t="s">
        <v>3052</v>
      </c>
      <c r="H938" s="211">
        <v>9.24</v>
      </c>
      <c r="I938" s="212"/>
      <c r="L938" s="208"/>
      <c r="M938" s="213"/>
      <c r="N938" s="214"/>
      <c r="O938" s="214"/>
      <c r="P938" s="214"/>
      <c r="Q938" s="214"/>
      <c r="R938" s="214"/>
      <c r="S938" s="214"/>
      <c r="T938" s="215"/>
      <c r="AT938" s="209" t="s">
        <v>163</v>
      </c>
      <c r="AU938" s="209" t="s">
        <v>89</v>
      </c>
      <c r="AV938" s="13" t="s">
        <v>89</v>
      </c>
      <c r="AW938" s="13" t="s">
        <v>42</v>
      </c>
      <c r="AX938" s="13" t="s">
        <v>82</v>
      </c>
      <c r="AY938" s="209" t="s">
        <v>152</v>
      </c>
    </row>
    <row r="939" spans="2:65" s="13" customFormat="1">
      <c r="B939" s="208"/>
      <c r="D939" s="196" t="s">
        <v>163</v>
      </c>
      <c r="E939" s="209" t="s">
        <v>5</v>
      </c>
      <c r="F939" s="210" t="s">
        <v>3053</v>
      </c>
      <c r="H939" s="211">
        <v>7.05</v>
      </c>
      <c r="I939" s="212"/>
      <c r="L939" s="208"/>
      <c r="M939" s="213"/>
      <c r="N939" s="214"/>
      <c r="O939" s="214"/>
      <c r="P939" s="214"/>
      <c r="Q939" s="214"/>
      <c r="R939" s="214"/>
      <c r="S939" s="214"/>
      <c r="T939" s="215"/>
      <c r="AT939" s="209" t="s">
        <v>163</v>
      </c>
      <c r="AU939" s="209" t="s">
        <v>89</v>
      </c>
      <c r="AV939" s="13" t="s">
        <v>89</v>
      </c>
      <c r="AW939" s="13" t="s">
        <v>42</v>
      </c>
      <c r="AX939" s="13" t="s">
        <v>82</v>
      </c>
      <c r="AY939" s="209" t="s">
        <v>152</v>
      </c>
    </row>
    <row r="940" spans="2:65" s="15" customFormat="1">
      <c r="B940" s="224"/>
      <c r="D940" s="225" t="s">
        <v>163</v>
      </c>
      <c r="E940" s="226" t="s">
        <v>5</v>
      </c>
      <c r="F940" s="227" t="s">
        <v>170</v>
      </c>
      <c r="H940" s="228">
        <v>262.60399999999998</v>
      </c>
      <c r="I940" s="229"/>
      <c r="L940" s="224"/>
      <c r="M940" s="230"/>
      <c r="N940" s="231"/>
      <c r="O940" s="231"/>
      <c r="P940" s="231"/>
      <c r="Q940" s="231"/>
      <c r="R940" s="231"/>
      <c r="S940" s="231"/>
      <c r="T940" s="232"/>
      <c r="AT940" s="233" t="s">
        <v>163</v>
      </c>
      <c r="AU940" s="233" t="s">
        <v>89</v>
      </c>
      <c r="AV940" s="15" t="s">
        <v>159</v>
      </c>
      <c r="AW940" s="15" t="s">
        <v>42</v>
      </c>
      <c r="AX940" s="15" t="s">
        <v>45</v>
      </c>
      <c r="AY940" s="233" t="s">
        <v>152</v>
      </c>
    </row>
    <row r="941" spans="2:65" s="1" customFormat="1" ht="22.5" customHeight="1">
      <c r="B941" s="183"/>
      <c r="C941" s="237" t="s">
        <v>768</v>
      </c>
      <c r="D941" s="237" t="s">
        <v>266</v>
      </c>
      <c r="E941" s="238" t="s">
        <v>3054</v>
      </c>
      <c r="F941" s="239" t="s">
        <v>3055</v>
      </c>
      <c r="G941" s="240" t="s">
        <v>201</v>
      </c>
      <c r="H941" s="241">
        <v>275.73399999999998</v>
      </c>
      <c r="I941" s="242"/>
      <c r="J941" s="243">
        <f>ROUND(I941*H941,2)</f>
        <v>0</v>
      </c>
      <c r="K941" s="239" t="s">
        <v>158</v>
      </c>
      <c r="L941" s="244"/>
      <c r="M941" s="245" t="s">
        <v>5</v>
      </c>
      <c r="N941" s="246" t="s">
        <v>53</v>
      </c>
      <c r="O941" s="44"/>
      <c r="P941" s="193">
        <f>O941*H941</f>
        <v>0</v>
      </c>
      <c r="Q941" s="193">
        <v>4.0000000000000003E-5</v>
      </c>
      <c r="R941" s="193">
        <f>Q941*H941</f>
        <v>1.102936E-2</v>
      </c>
      <c r="S941" s="193">
        <v>0</v>
      </c>
      <c r="T941" s="194">
        <f>S941*H941</f>
        <v>0</v>
      </c>
      <c r="AR941" s="25" t="s">
        <v>206</v>
      </c>
      <c r="AT941" s="25" t="s">
        <v>266</v>
      </c>
      <c r="AU941" s="25" t="s">
        <v>89</v>
      </c>
      <c r="AY941" s="25" t="s">
        <v>152</v>
      </c>
      <c r="BE941" s="195">
        <f>IF(N941="základní",J941,0)</f>
        <v>0</v>
      </c>
      <c r="BF941" s="195">
        <f>IF(N941="snížená",J941,0)</f>
        <v>0</v>
      </c>
      <c r="BG941" s="195">
        <f>IF(N941="zákl. přenesená",J941,0)</f>
        <v>0</v>
      </c>
      <c r="BH941" s="195">
        <f>IF(N941="sníž. přenesená",J941,0)</f>
        <v>0</v>
      </c>
      <c r="BI941" s="195">
        <f>IF(N941="nulová",J941,0)</f>
        <v>0</v>
      </c>
      <c r="BJ941" s="25" t="s">
        <v>45</v>
      </c>
      <c r="BK941" s="195">
        <f>ROUND(I941*H941,2)</f>
        <v>0</v>
      </c>
      <c r="BL941" s="25" t="s">
        <v>159</v>
      </c>
      <c r="BM941" s="25" t="s">
        <v>3056</v>
      </c>
    </row>
    <row r="942" spans="2:65" s="13" customFormat="1">
      <c r="B942" s="208"/>
      <c r="D942" s="225" t="s">
        <v>163</v>
      </c>
      <c r="F942" s="234" t="s">
        <v>3057</v>
      </c>
      <c r="H942" s="235">
        <v>275.73399999999998</v>
      </c>
      <c r="I942" s="212"/>
      <c r="L942" s="208"/>
      <c r="M942" s="213"/>
      <c r="N942" s="214"/>
      <c r="O942" s="214"/>
      <c r="P942" s="214"/>
      <c r="Q942" s="214"/>
      <c r="R942" s="214"/>
      <c r="S942" s="214"/>
      <c r="T942" s="215"/>
      <c r="AT942" s="209" t="s">
        <v>163</v>
      </c>
      <c r="AU942" s="209" t="s">
        <v>89</v>
      </c>
      <c r="AV942" s="13" t="s">
        <v>89</v>
      </c>
      <c r="AW942" s="13" t="s">
        <v>6</v>
      </c>
      <c r="AX942" s="13" t="s">
        <v>45</v>
      </c>
      <c r="AY942" s="209" t="s">
        <v>152</v>
      </c>
    </row>
    <row r="943" spans="2:65" s="1" customFormat="1" ht="31.5" customHeight="1">
      <c r="B943" s="183"/>
      <c r="C943" s="184" t="s">
        <v>773</v>
      </c>
      <c r="D943" s="184" t="s">
        <v>154</v>
      </c>
      <c r="E943" s="185" t="s">
        <v>3058</v>
      </c>
      <c r="F943" s="186" t="s">
        <v>3059</v>
      </c>
      <c r="G943" s="187" t="s">
        <v>247</v>
      </c>
      <c r="H943" s="188">
        <v>349.20400000000001</v>
      </c>
      <c r="I943" s="189"/>
      <c r="J943" s="190">
        <f>ROUND(I943*H943,2)</f>
        <v>0</v>
      </c>
      <c r="K943" s="186" t="s">
        <v>158</v>
      </c>
      <c r="L943" s="43"/>
      <c r="M943" s="191" t="s">
        <v>5</v>
      </c>
      <c r="N943" s="192" t="s">
        <v>53</v>
      </c>
      <c r="O943" s="44"/>
      <c r="P943" s="193">
        <f>O943*H943</f>
        <v>0</v>
      </c>
      <c r="Q943" s="193">
        <v>9.4400000000000005E-3</v>
      </c>
      <c r="R943" s="193">
        <f>Q943*H943</f>
        <v>3.2964857600000004</v>
      </c>
      <c r="S943" s="193">
        <v>0</v>
      </c>
      <c r="T943" s="194">
        <f>S943*H943</f>
        <v>0</v>
      </c>
      <c r="AR943" s="25" t="s">
        <v>159</v>
      </c>
      <c r="AT943" s="25" t="s">
        <v>154</v>
      </c>
      <c r="AU943" s="25" t="s">
        <v>89</v>
      </c>
      <c r="AY943" s="25" t="s">
        <v>152</v>
      </c>
      <c r="BE943" s="195">
        <f>IF(N943="základní",J943,0)</f>
        <v>0</v>
      </c>
      <c r="BF943" s="195">
        <f>IF(N943="snížená",J943,0)</f>
        <v>0</v>
      </c>
      <c r="BG943" s="195">
        <f>IF(N943="zákl. přenesená",J943,0)</f>
        <v>0</v>
      </c>
      <c r="BH943" s="195">
        <f>IF(N943="sníž. přenesená",J943,0)</f>
        <v>0</v>
      </c>
      <c r="BI943" s="195">
        <f>IF(N943="nulová",J943,0)</f>
        <v>0</v>
      </c>
      <c r="BJ943" s="25" t="s">
        <v>45</v>
      </c>
      <c r="BK943" s="195">
        <f>ROUND(I943*H943,2)</f>
        <v>0</v>
      </c>
      <c r="BL943" s="25" t="s">
        <v>159</v>
      </c>
      <c r="BM943" s="25" t="s">
        <v>3060</v>
      </c>
    </row>
    <row r="944" spans="2:65" s="1" customFormat="1" ht="162">
      <c r="B944" s="43"/>
      <c r="D944" s="196" t="s">
        <v>161</v>
      </c>
      <c r="F944" s="197" t="s">
        <v>3061</v>
      </c>
      <c r="I944" s="198"/>
      <c r="L944" s="43"/>
      <c r="M944" s="199"/>
      <c r="N944" s="44"/>
      <c r="O944" s="44"/>
      <c r="P944" s="44"/>
      <c r="Q944" s="44"/>
      <c r="R944" s="44"/>
      <c r="S944" s="44"/>
      <c r="T944" s="72"/>
      <c r="AT944" s="25" t="s">
        <v>161</v>
      </c>
      <c r="AU944" s="25" t="s">
        <v>89</v>
      </c>
    </row>
    <row r="945" spans="2:65" s="12" customFormat="1">
      <c r="B945" s="200"/>
      <c r="D945" s="196" t="s">
        <v>163</v>
      </c>
      <c r="E945" s="201" t="s">
        <v>5</v>
      </c>
      <c r="F945" s="202" t="s">
        <v>2775</v>
      </c>
      <c r="H945" s="203" t="s">
        <v>5</v>
      </c>
      <c r="I945" s="204"/>
      <c r="L945" s="200"/>
      <c r="M945" s="205"/>
      <c r="N945" s="206"/>
      <c r="O945" s="206"/>
      <c r="P945" s="206"/>
      <c r="Q945" s="206"/>
      <c r="R945" s="206"/>
      <c r="S945" s="206"/>
      <c r="T945" s="207"/>
      <c r="AT945" s="203" t="s">
        <v>163</v>
      </c>
      <c r="AU945" s="203" t="s">
        <v>89</v>
      </c>
      <c r="AV945" s="12" t="s">
        <v>45</v>
      </c>
      <c r="AW945" s="12" t="s">
        <v>42</v>
      </c>
      <c r="AX945" s="12" t="s">
        <v>82</v>
      </c>
      <c r="AY945" s="203" t="s">
        <v>152</v>
      </c>
    </row>
    <row r="946" spans="2:65" s="12" customFormat="1">
      <c r="B946" s="200"/>
      <c r="D946" s="196" t="s">
        <v>163</v>
      </c>
      <c r="E946" s="201" t="s">
        <v>5</v>
      </c>
      <c r="F946" s="202" t="s">
        <v>3015</v>
      </c>
      <c r="H946" s="203" t="s">
        <v>5</v>
      </c>
      <c r="I946" s="204"/>
      <c r="L946" s="200"/>
      <c r="M946" s="205"/>
      <c r="N946" s="206"/>
      <c r="O946" s="206"/>
      <c r="P946" s="206"/>
      <c r="Q946" s="206"/>
      <c r="R946" s="206"/>
      <c r="S946" s="206"/>
      <c r="T946" s="207"/>
      <c r="AT946" s="203" t="s">
        <v>163</v>
      </c>
      <c r="AU946" s="203" t="s">
        <v>89</v>
      </c>
      <c r="AV946" s="12" t="s">
        <v>45</v>
      </c>
      <c r="AW946" s="12" t="s">
        <v>42</v>
      </c>
      <c r="AX946" s="12" t="s">
        <v>82</v>
      </c>
      <c r="AY946" s="203" t="s">
        <v>152</v>
      </c>
    </row>
    <row r="947" spans="2:65" s="12" customFormat="1">
      <c r="B947" s="200"/>
      <c r="D947" s="196" t="s">
        <v>163</v>
      </c>
      <c r="E947" s="201" t="s">
        <v>5</v>
      </c>
      <c r="F947" s="202" t="s">
        <v>3062</v>
      </c>
      <c r="H947" s="203" t="s">
        <v>5</v>
      </c>
      <c r="I947" s="204"/>
      <c r="L947" s="200"/>
      <c r="M947" s="205"/>
      <c r="N947" s="206"/>
      <c r="O947" s="206"/>
      <c r="P947" s="206"/>
      <c r="Q947" s="206"/>
      <c r="R947" s="206"/>
      <c r="S947" s="206"/>
      <c r="T947" s="207"/>
      <c r="AT947" s="203" t="s">
        <v>163</v>
      </c>
      <c r="AU947" s="203" t="s">
        <v>89</v>
      </c>
      <c r="AV947" s="12" t="s">
        <v>45</v>
      </c>
      <c r="AW947" s="12" t="s">
        <v>42</v>
      </c>
      <c r="AX947" s="12" t="s">
        <v>82</v>
      </c>
      <c r="AY947" s="203" t="s">
        <v>152</v>
      </c>
    </row>
    <row r="948" spans="2:65" s="13" customFormat="1">
      <c r="B948" s="208"/>
      <c r="D948" s="196" t="s">
        <v>163</v>
      </c>
      <c r="E948" s="209" t="s">
        <v>5</v>
      </c>
      <c r="F948" s="210" t="s">
        <v>3017</v>
      </c>
      <c r="H948" s="211">
        <v>384.72399999999999</v>
      </c>
      <c r="I948" s="212"/>
      <c r="L948" s="208"/>
      <c r="M948" s="213"/>
      <c r="N948" s="214"/>
      <c r="O948" s="214"/>
      <c r="P948" s="214"/>
      <c r="Q948" s="214"/>
      <c r="R948" s="214"/>
      <c r="S948" s="214"/>
      <c r="T948" s="215"/>
      <c r="AT948" s="209" t="s">
        <v>163</v>
      </c>
      <c r="AU948" s="209" t="s">
        <v>89</v>
      </c>
      <c r="AV948" s="13" t="s">
        <v>89</v>
      </c>
      <c r="AW948" s="13" t="s">
        <v>42</v>
      </c>
      <c r="AX948" s="13" t="s">
        <v>82</v>
      </c>
      <c r="AY948" s="209" t="s">
        <v>152</v>
      </c>
    </row>
    <row r="949" spans="2:65" s="12" customFormat="1">
      <c r="B949" s="200"/>
      <c r="D949" s="196" t="s">
        <v>163</v>
      </c>
      <c r="E949" s="201" t="s">
        <v>5</v>
      </c>
      <c r="F949" s="202" t="s">
        <v>3018</v>
      </c>
      <c r="H949" s="203" t="s">
        <v>5</v>
      </c>
      <c r="I949" s="204"/>
      <c r="L949" s="200"/>
      <c r="M949" s="205"/>
      <c r="N949" s="206"/>
      <c r="O949" s="206"/>
      <c r="P949" s="206"/>
      <c r="Q949" s="206"/>
      <c r="R949" s="206"/>
      <c r="S949" s="206"/>
      <c r="T949" s="207"/>
      <c r="AT949" s="203" t="s">
        <v>163</v>
      </c>
      <c r="AU949" s="203" t="s">
        <v>89</v>
      </c>
      <c r="AV949" s="12" t="s">
        <v>45</v>
      </c>
      <c r="AW949" s="12" t="s">
        <v>42</v>
      </c>
      <c r="AX949" s="12" t="s">
        <v>82</v>
      </c>
      <c r="AY949" s="203" t="s">
        <v>152</v>
      </c>
    </row>
    <row r="950" spans="2:65" s="13" customFormat="1">
      <c r="B950" s="208"/>
      <c r="D950" s="196" t="s">
        <v>163</v>
      </c>
      <c r="E950" s="209" t="s">
        <v>5</v>
      </c>
      <c r="F950" s="210" t="s">
        <v>3019</v>
      </c>
      <c r="H950" s="211">
        <v>-0.96</v>
      </c>
      <c r="I950" s="212"/>
      <c r="L950" s="208"/>
      <c r="M950" s="213"/>
      <c r="N950" s="214"/>
      <c r="O950" s="214"/>
      <c r="P950" s="214"/>
      <c r="Q950" s="214"/>
      <c r="R950" s="214"/>
      <c r="S950" s="214"/>
      <c r="T950" s="215"/>
      <c r="AT950" s="209" t="s">
        <v>163</v>
      </c>
      <c r="AU950" s="209" t="s">
        <v>89</v>
      </c>
      <c r="AV950" s="13" t="s">
        <v>89</v>
      </c>
      <c r="AW950" s="13" t="s">
        <v>42</v>
      </c>
      <c r="AX950" s="13" t="s">
        <v>82</v>
      </c>
      <c r="AY950" s="209" t="s">
        <v>152</v>
      </c>
    </row>
    <row r="951" spans="2:65" s="13" customFormat="1">
      <c r="B951" s="208"/>
      <c r="D951" s="196" t="s">
        <v>163</v>
      </c>
      <c r="E951" s="209" t="s">
        <v>5</v>
      </c>
      <c r="F951" s="210" t="s">
        <v>3020</v>
      </c>
      <c r="H951" s="211">
        <v>-3.84</v>
      </c>
      <c r="I951" s="212"/>
      <c r="L951" s="208"/>
      <c r="M951" s="213"/>
      <c r="N951" s="214"/>
      <c r="O951" s="214"/>
      <c r="P951" s="214"/>
      <c r="Q951" s="214"/>
      <c r="R951" s="214"/>
      <c r="S951" s="214"/>
      <c r="T951" s="215"/>
      <c r="AT951" s="209" t="s">
        <v>163</v>
      </c>
      <c r="AU951" s="209" t="s">
        <v>89</v>
      </c>
      <c r="AV951" s="13" t="s">
        <v>89</v>
      </c>
      <c r="AW951" s="13" t="s">
        <v>42</v>
      </c>
      <c r="AX951" s="13" t="s">
        <v>82</v>
      </c>
      <c r="AY951" s="209" t="s">
        <v>152</v>
      </c>
    </row>
    <row r="952" spans="2:65" s="13" customFormat="1">
      <c r="B952" s="208"/>
      <c r="D952" s="196" t="s">
        <v>163</v>
      </c>
      <c r="E952" s="209" t="s">
        <v>5</v>
      </c>
      <c r="F952" s="210" t="s">
        <v>3021</v>
      </c>
      <c r="H952" s="211">
        <v>-13.44</v>
      </c>
      <c r="I952" s="212"/>
      <c r="L952" s="208"/>
      <c r="M952" s="213"/>
      <c r="N952" s="214"/>
      <c r="O952" s="214"/>
      <c r="P952" s="214"/>
      <c r="Q952" s="214"/>
      <c r="R952" s="214"/>
      <c r="S952" s="214"/>
      <c r="T952" s="215"/>
      <c r="AT952" s="209" t="s">
        <v>163</v>
      </c>
      <c r="AU952" s="209" t="s">
        <v>89</v>
      </c>
      <c r="AV952" s="13" t="s">
        <v>89</v>
      </c>
      <c r="AW952" s="13" t="s">
        <v>42</v>
      </c>
      <c r="AX952" s="13" t="s">
        <v>82</v>
      </c>
      <c r="AY952" s="209" t="s">
        <v>152</v>
      </c>
    </row>
    <row r="953" spans="2:65" s="13" customFormat="1">
      <c r="B953" s="208"/>
      <c r="D953" s="196" t="s">
        <v>163</v>
      </c>
      <c r="E953" s="209" t="s">
        <v>5</v>
      </c>
      <c r="F953" s="210" t="s">
        <v>3022</v>
      </c>
      <c r="H953" s="211">
        <v>-17.28</v>
      </c>
      <c r="I953" s="212"/>
      <c r="L953" s="208"/>
      <c r="M953" s="213"/>
      <c r="N953" s="214"/>
      <c r="O953" s="214"/>
      <c r="P953" s="214"/>
      <c r="Q953" s="214"/>
      <c r="R953" s="214"/>
      <c r="S953" s="214"/>
      <c r="T953" s="215"/>
      <c r="AT953" s="209" t="s">
        <v>163</v>
      </c>
      <c r="AU953" s="209" t="s">
        <v>89</v>
      </c>
      <c r="AV953" s="13" t="s">
        <v>89</v>
      </c>
      <c r="AW953" s="13" t="s">
        <v>42</v>
      </c>
      <c r="AX953" s="13" t="s">
        <v>82</v>
      </c>
      <c r="AY953" s="209" t="s">
        <v>152</v>
      </c>
    </row>
    <row r="954" spans="2:65" s="14" customFormat="1">
      <c r="B954" s="216"/>
      <c r="D954" s="196" t="s">
        <v>163</v>
      </c>
      <c r="E954" s="217" t="s">
        <v>5</v>
      </c>
      <c r="F954" s="218" t="s">
        <v>2780</v>
      </c>
      <c r="H954" s="219">
        <v>349.20400000000001</v>
      </c>
      <c r="I954" s="220"/>
      <c r="L954" s="216"/>
      <c r="M954" s="221"/>
      <c r="N954" s="222"/>
      <c r="O954" s="222"/>
      <c r="P954" s="222"/>
      <c r="Q954" s="222"/>
      <c r="R954" s="222"/>
      <c r="S954" s="222"/>
      <c r="T954" s="223"/>
      <c r="AT954" s="217" t="s">
        <v>163</v>
      </c>
      <c r="AU954" s="217" t="s">
        <v>89</v>
      </c>
      <c r="AV954" s="14" t="s">
        <v>169</v>
      </c>
      <c r="AW954" s="14" t="s">
        <v>42</v>
      </c>
      <c r="AX954" s="14" t="s">
        <v>82</v>
      </c>
      <c r="AY954" s="217" t="s">
        <v>152</v>
      </c>
    </row>
    <row r="955" spans="2:65" s="15" customFormat="1">
      <c r="B955" s="224"/>
      <c r="D955" s="225" t="s">
        <v>163</v>
      </c>
      <c r="E955" s="226" t="s">
        <v>5</v>
      </c>
      <c r="F955" s="227" t="s">
        <v>170</v>
      </c>
      <c r="H955" s="228">
        <v>349.20400000000001</v>
      </c>
      <c r="I955" s="229"/>
      <c r="L955" s="224"/>
      <c r="M955" s="230"/>
      <c r="N955" s="231"/>
      <c r="O955" s="231"/>
      <c r="P955" s="231"/>
      <c r="Q955" s="231"/>
      <c r="R955" s="231"/>
      <c r="S955" s="231"/>
      <c r="T955" s="232"/>
      <c r="AT955" s="233" t="s">
        <v>163</v>
      </c>
      <c r="AU955" s="233" t="s">
        <v>89</v>
      </c>
      <c r="AV955" s="15" t="s">
        <v>159</v>
      </c>
      <c r="AW955" s="15" t="s">
        <v>42</v>
      </c>
      <c r="AX955" s="15" t="s">
        <v>45</v>
      </c>
      <c r="AY955" s="233" t="s">
        <v>152</v>
      </c>
    </row>
    <row r="956" spans="2:65" s="1" customFormat="1" ht="22.5" customHeight="1">
      <c r="B956" s="183"/>
      <c r="C956" s="237" t="s">
        <v>779</v>
      </c>
      <c r="D956" s="237" t="s">
        <v>266</v>
      </c>
      <c r="E956" s="238" t="s">
        <v>3063</v>
      </c>
      <c r="F956" s="239" t="s">
        <v>3064</v>
      </c>
      <c r="G956" s="240" t="s">
        <v>247</v>
      </c>
      <c r="H956" s="241">
        <v>356.18799999999999</v>
      </c>
      <c r="I956" s="242"/>
      <c r="J956" s="243">
        <f>ROUND(I956*H956,2)</f>
        <v>0</v>
      </c>
      <c r="K956" s="239" t="s">
        <v>158</v>
      </c>
      <c r="L956" s="244"/>
      <c r="M956" s="245" t="s">
        <v>5</v>
      </c>
      <c r="N956" s="246" t="s">
        <v>53</v>
      </c>
      <c r="O956" s="44"/>
      <c r="P956" s="193">
        <f>O956*H956</f>
        <v>0</v>
      </c>
      <c r="Q956" s="193">
        <v>1.6500000000000001E-2</v>
      </c>
      <c r="R956" s="193">
        <f>Q956*H956</f>
        <v>5.8771019999999998</v>
      </c>
      <c r="S956" s="193">
        <v>0</v>
      </c>
      <c r="T956" s="194">
        <f>S956*H956</f>
        <v>0</v>
      </c>
      <c r="AR956" s="25" t="s">
        <v>206</v>
      </c>
      <c r="AT956" s="25" t="s">
        <v>266</v>
      </c>
      <c r="AU956" s="25" t="s">
        <v>89</v>
      </c>
      <c r="AY956" s="25" t="s">
        <v>152</v>
      </c>
      <c r="BE956" s="195">
        <f>IF(N956="základní",J956,0)</f>
        <v>0</v>
      </c>
      <c r="BF956" s="195">
        <f>IF(N956="snížená",J956,0)</f>
        <v>0</v>
      </c>
      <c r="BG956" s="195">
        <f>IF(N956="zákl. přenesená",J956,0)</f>
        <v>0</v>
      </c>
      <c r="BH956" s="195">
        <f>IF(N956="sníž. přenesená",J956,0)</f>
        <v>0</v>
      </c>
      <c r="BI956" s="195">
        <f>IF(N956="nulová",J956,0)</f>
        <v>0</v>
      </c>
      <c r="BJ956" s="25" t="s">
        <v>45</v>
      </c>
      <c r="BK956" s="195">
        <f>ROUND(I956*H956,2)</f>
        <v>0</v>
      </c>
      <c r="BL956" s="25" t="s">
        <v>159</v>
      </c>
      <c r="BM956" s="25" t="s">
        <v>3065</v>
      </c>
    </row>
    <row r="957" spans="2:65" s="13" customFormat="1">
      <c r="B957" s="208"/>
      <c r="D957" s="225" t="s">
        <v>163</v>
      </c>
      <c r="F957" s="234" t="s">
        <v>3066</v>
      </c>
      <c r="H957" s="235">
        <v>356.18799999999999</v>
      </c>
      <c r="I957" s="212"/>
      <c r="L957" s="208"/>
      <c r="M957" s="213"/>
      <c r="N957" s="214"/>
      <c r="O957" s="214"/>
      <c r="P957" s="214"/>
      <c r="Q957" s="214"/>
      <c r="R957" s="214"/>
      <c r="S957" s="214"/>
      <c r="T957" s="215"/>
      <c r="AT957" s="209" t="s">
        <v>163</v>
      </c>
      <c r="AU957" s="209" t="s">
        <v>89</v>
      </c>
      <c r="AV957" s="13" t="s">
        <v>89</v>
      </c>
      <c r="AW957" s="13" t="s">
        <v>6</v>
      </c>
      <c r="AX957" s="13" t="s">
        <v>45</v>
      </c>
      <c r="AY957" s="209" t="s">
        <v>152</v>
      </c>
    </row>
    <row r="958" spans="2:65" s="1" customFormat="1" ht="31.5" customHeight="1">
      <c r="B958" s="183"/>
      <c r="C958" s="184" t="s">
        <v>784</v>
      </c>
      <c r="D958" s="184" t="s">
        <v>154</v>
      </c>
      <c r="E958" s="185" t="s">
        <v>3067</v>
      </c>
      <c r="F958" s="186" t="s">
        <v>3068</v>
      </c>
      <c r="G958" s="187" t="s">
        <v>247</v>
      </c>
      <c r="H958" s="188">
        <v>354.964</v>
      </c>
      <c r="I958" s="189"/>
      <c r="J958" s="190">
        <f>ROUND(I958*H958,2)</f>
        <v>0</v>
      </c>
      <c r="K958" s="186" t="s">
        <v>158</v>
      </c>
      <c r="L958" s="43"/>
      <c r="M958" s="191" t="s">
        <v>5</v>
      </c>
      <c r="N958" s="192" t="s">
        <v>53</v>
      </c>
      <c r="O958" s="44"/>
      <c r="P958" s="193">
        <f>O958*H958</f>
        <v>0</v>
      </c>
      <c r="Q958" s="193">
        <v>6.0000000000000002E-5</v>
      </c>
      <c r="R958" s="193">
        <f>Q958*H958</f>
        <v>2.1297840000000002E-2</v>
      </c>
      <c r="S958" s="193">
        <v>0</v>
      </c>
      <c r="T958" s="194">
        <f>S958*H958</f>
        <v>0</v>
      </c>
      <c r="AR958" s="25" t="s">
        <v>159</v>
      </c>
      <c r="AT958" s="25" t="s">
        <v>154</v>
      </c>
      <c r="AU958" s="25" t="s">
        <v>89</v>
      </c>
      <c r="AY958" s="25" t="s">
        <v>152</v>
      </c>
      <c r="BE958" s="195">
        <f>IF(N958="základní",J958,0)</f>
        <v>0</v>
      </c>
      <c r="BF958" s="195">
        <f>IF(N958="snížená",J958,0)</f>
        <v>0</v>
      </c>
      <c r="BG958" s="195">
        <f>IF(N958="zákl. přenesená",J958,0)</f>
        <v>0</v>
      </c>
      <c r="BH958" s="195">
        <f>IF(N958="sníž. přenesená",J958,0)</f>
        <v>0</v>
      </c>
      <c r="BI958" s="195">
        <f>IF(N958="nulová",J958,0)</f>
        <v>0</v>
      </c>
      <c r="BJ958" s="25" t="s">
        <v>45</v>
      </c>
      <c r="BK958" s="195">
        <f>ROUND(I958*H958,2)</f>
        <v>0</v>
      </c>
      <c r="BL958" s="25" t="s">
        <v>159</v>
      </c>
      <c r="BM958" s="25" t="s">
        <v>3069</v>
      </c>
    </row>
    <row r="959" spans="2:65" s="1" customFormat="1" ht="162">
      <c r="B959" s="43"/>
      <c r="D959" s="225" t="s">
        <v>161</v>
      </c>
      <c r="F959" s="236" t="s">
        <v>3061</v>
      </c>
      <c r="I959" s="198"/>
      <c r="L959" s="43"/>
      <c r="M959" s="199"/>
      <c r="N959" s="44"/>
      <c r="O959" s="44"/>
      <c r="P959" s="44"/>
      <c r="Q959" s="44"/>
      <c r="R959" s="44"/>
      <c r="S959" s="44"/>
      <c r="T959" s="72"/>
      <c r="AT959" s="25" t="s">
        <v>161</v>
      </c>
      <c r="AU959" s="25" t="s">
        <v>89</v>
      </c>
    </row>
    <row r="960" spans="2:65" s="1" customFormat="1" ht="22.5" customHeight="1">
      <c r="B960" s="183"/>
      <c r="C960" s="184" t="s">
        <v>788</v>
      </c>
      <c r="D960" s="184" t="s">
        <v>154</v>
      </c>
      <c r="E960" s="185" t="s">
        <v>3070</v>
      </c>
      <c r="F960" s="186" t="s">
        <v>3071</v>
      </c>
      <c r="G960" s="187" t="s">
        <v>201</v>
      </c>
      <c r="H960" s="188">
        <v>100.45</v>
      </c>
      <c r="I960" s="189"/>
      <c r="J960" s="190">
        <f>ROUND(I960*H960,2)</f>
        <v>0</v>
      </c>
      <c r="K960" s="186" t="s">
        <v>158</v>
      </c>
      <c r="L960" s="43"/>
      <c r="M960" s="191" t="s">
        <v>5</v>
      </c>
      <c r="N960" s="192" t="s">
        <v>53</v>
      </c>
      <c r="O960" s="44"/>
      <c r="P960" s="193">
        <f>O960*H960</f>
        <v>0</v>
      </c>
      <c r="Q960" s="193">
        <v>6.0000000000000002E-5</v>
      </c>
      <c r="R960" s="193">
        <f>Q960*H960</f>
        <v>6.0270000000000002E-3</v>
      </c>
      <c r="S960" s="193">
        <v>0</v>
      </c>
      <c r="T960" s="194">
        <f>S960*H960</f>
        <v>0</v>
      </c>
      <c r="AR960" s="25" t="s">
        <v>159</v>
      </c>
      <c r="AT960" s="25" t="s">
        <v>154</v>
      </c>
      <c r="AU960" s="25" t="s">
        <v>89</v>
      </c>
      <c r="AY960" s="25" t="s">
        <v>152</v>
      </c>
      <c r="BE960" s="195">
        <f>IF(N960="základní",J960,0)</f>
        <v>0</v>
      </c>
      <c r="BF960" s="195">
        <f>IF(N960="snížená",J960,0)</f>
        <v>0</v>
      </c>
      <c r="BG960" s="195">
        <f>IF(N960="zákl. přenesená",J960,0)</f>
        <v>0</v>
      </c>
      <c r="BH960" s="195">
        <f>IF(N960="sníž. přenesená",J960,0)</f>
        <v>0</v>
      </c>
      <c r="BI960" s="195">
        <f>IF(N960="nulová",J960,0)</f>
        <v>0</v>
      </c>
      <c r="BJ960" s="25" t="s">
        <v>45</v>
      </c>
      <c r="BK960" s="195">
        <f>ROUND(I960*H960,2)</f>
        <v>0</v>
      </c>
      <c r="BL960" s="25" t="s">
        <v>159</v>
      </c>
      <c r="BM960" s="25" t="s">
        <v>3072</v>
      </c>
    </row>
    <row r="961" spans="2:65" s="1" customFormat="1" ht="67.5">
      <c r="B961" s="43"/>
      <c r="D961" s="196" t="s">
        <v>161</v>
      </c>
      <c r="F961" s="197" t="s">
        <v>3073</v>
      </c>
      <c r="I961" s="198"/>
      <c r="L961" s="43"/>
      <c r="M961" s="199"/>
      <c r="N961" s="44"/>
      <c r="O961" s="44"/>
      <c r="P961" s="44"/>
      <c r="Q961" s="44"/>
      <c r="R961" s="44"/>
      <c r="S961" s="44"/>
      <c r="T961" s="72"/>
      <c r="AT961" s="25" t="s">
        <v>161</v>
      </c>
      <c r="AU961" s="25" t="s">
        <v>89</v>
      </c>
    </row>
    <row r="962" spans="2:65" s="12" customFormat="1">
      <c r="B962" s="200"/>
      <c r="D962" s="196" t="s">
        <v>163</v>
      </c>
      <c r="E962" s="201" t="s">
        <v>5</v>
      </c>
      <c r="F962" s="202" t="s">
        <v>2775</v>
      </c>
      <c r="H962" s="203" t="s">
        <v>5</v>
      </c>
      <c r="I962" s="204"/>
      <c r="L962" s="200"/>
      <c r="M962" s="205"/>
      <c r="N962" s="206"/>
      <c r="O962" s="206"/>
      <c r="P962" s="206"/>
      <c r="Q962" s="206"/>
      <c r="R962" s="206"/>
      <c r="S962" s="206"/>
      <c r="T962" s="207"/>
      <c r="AT962" s="203" t="s">
        <v>163</v>
      </c>
      <c r="AU962" s="203" t="s">
        <v>89</v>
      </c>
      <c r="AV962" s="12" t="s">
        <v>45</v>
      </c>
      <c r="AW962" s="12" t="s">
        <v>42</v>
      </c>
      <c r="AX962" s="12" t="s">
        <v>82</v>
      </c>
      <c r="AY962" s="203" t="s">
        <v>152</v>
      </c>
    </row>
    <row r="963" spans="2:65" s="12" customFormat="1">
      <c r="B963" s="200"/>
      <c r="D963" s="196" t="s">
        <v>163</v>
      </c>
      <c r="E963" s="201" t="s">
        <v>5</v>
      </c>
      <c r="F963" s="202" t="s">
        <v>3015</v>
      </c>
      <c r="H963" s="203" t="s">
        <v>5</v>
      </c>
      <c r="I963" s="204"/>
      <c r="L963" s="200"/>
      <c r="M963" s="205"/>
      <c r="N963" s="206"/>
      <c r="O963" s="206"/>
      <c r="P963" s="206"/>
      <c r="Q963" s="206"/>
      <c r="R963" s="206"/>
      <c r="S963" s="206"/>
      <c r="T963" s="207"/>
      <c r="AT963" s="203" t="s">
        <v>163</v>
      </c>
      <c r="AU963" s="203" t="s">
        <v>89</v>
      </c>
      <c r="AV963" s="12" t="s">
        <v>45</v>
      </c>
      <c r="AW963" s="12" t="s">
        <v>42</v>
      </c>
      <c r="AX963" s="12" t="s">
        <v>82</v>
      </c>
      <c r="AY963" s="203" t="s">
        <v>152</v>
      </c>
    </row>
    <row r="964" spans="2:65" s="12" customFormat="1">
      <c r="B964" s="200"/>
      <c r="D964" s="196" t="s">
        <v>163</v>
      </c>
      <c r="E964" s="201" t="s">
        <v>5</v>
      </c>
      <c r="F964" s="202" t="s">
        <v>3062</v>
      </c>
      <c r="H964" s="203" t="s">
        <v>5</v>
      </c>
      <c r="I964" s="204"/>
      <c r="L964" s="200"/>
      <c r="M964" s="205"/>
      <c r="N964" s="206"/>
      <c r="O964" s="206"/>
      <c r="P964" s="206"/>
      <c r="Q964" s="206"/>
      <c r="R964" s="206"/>
      <c r="S964" s="206"/>
      <c r="T964" s="207"/>
      <c r="AT964" s="203" t="s">
        <v>163</v>
      </c>
      <c r="AU964" s="203" t="s">
        <v>89</v>
      </c>
      <c r="AV964" s="12" t="s">
        <v>45</v>
      </c>
      <c r="AW964" s="12" t="s">
        <v>42</v>
      </c>
      <c r="AX964" s="12" t="s">
        <v>82</v>
      </c>
      <c r="AY964" s="203" t="s">
        <v>152</v>
      </c>
    </row>
    <row r="965" spans="2:65" s="13" customFormat="1">
      <c r="B965" s="208"/>
      <c r="D965" s="196" t="s">
        <v>163</v>
      </c>
      <c r="E965" s="209" t="s">
        <v>5</v>
      </c>
      <c r="F965" s="210" t="s">
        <v>3074</v>
      </c>
      <c r="H965" s="211">
        <v>100.45</v>
      </c>
      <c r="I965" s="212"/>
      <c r="L965" s="208"/>
      <c r="M965" s="213"/>
      <c r="N965" s="214"/>
      <c r="O965" s="214"/>
      <c r="P965" s="214"/>
      <c r="Q965" s="214"/>
      <c r="R965" s="214"/>
      <c r="S965" s="214"/>
      <c r="T965" s="215"/>
      <c r="AT965" s="209" t="s">
        <v>163</v>
      </c>
      <c r="AU965" s="209" t="s">
        <v>89</v>
      </c>
      <c r="AV965" s="13" t="s">
        <v>89</v>
      </c>
      <c r="AW965" s="13" t="s">
        <v>42</v>
      </c>
      <c r="AX965" s="13" t="s">
        <v>82</v>
      </c>
      <c r="AY965" s="209" t="s">
        <v>152</v>
      </c>
    </row>
    <row r="966" spans="2:65" s="15" customFormat="1">
      <c r="B966" s="224"/>
      <c r="D966" s="225" t="s">
        <v>163</v>
      </c>
      <c r="E966" s="226" t="s">
        <v>5</v>
      </c>
      <c r="F966" s="227" t="s">
        <v>170</v>
      </c>
      <c r="H966" s="228">
        <v>100.45</v>
      </c>
      <c r="I966" s="229"/>
      <c r="L966" s="224"/>
      <c r="M966" s="230"/>
      <c r="N966" s="231"/>
      <c r="O966" s="231"/>
      <c r="P966" s="231"/>
      <c r="Q966" s="231"/>
      <c r="R966" s="231"/>
      <c r="S966" s="231"/>
      <c r="T966" s="232"/>
      <c r="AT966" s="233" t="s">
        <v>163</v>
      </c>
      <c r="AU966" s="233" t="s">
        <v>89</v>
      </c>
      <c r="AV966" s="15" t="s">
        <v>159</v>
      </c>
      <c r="AW966" s="15" t="s">
        <v>42</v>
      </c>
      <c r="AX966" s="15" t="s">
        <v>45</v>
      </c>
      <c r="AY966" s="233" t="s">
        <v>152</v>
      </c>
    </row>
    <row r="967" spans="2:65" s="1" customFormat="1" ht="22.5" customHeight="1">
      <c r="B967" s="183"/>
      <c r="C967" s="237" t="s">
        <v>794</v>
      </c>
      <c r="D967" s="237" t="s">
        <v>266</v>
      </c>
      <c r="E967" s="238" t="s">
        <v>3075</v>
      </c>
      <c r="F967" s="239" t="s">
        <v>3076</v>
      </c>
      <c r="G967" s="240" t="s">
        <v>201</v>
      </c>
      <c r="H967" s="241">
        <v>105.473</v>
      </c>
      <c r="I967" s="242"/>
      <c r="J967" s="243">
        <f>ROUND(I967*H967,2)</f>
        <v>0</v>
      </c>
      <c r="K967" s="239" t="s">
        <v>158</v>
      </c>
      <c r="L967" s="244"/>
      <c r="M967" s="245" t="s">
        <v>5</v>
      </c>
      <c r="N967" s="246" t="s">
        <v>53</v>
      </c>
      <c r="O967" s="44"/>
      <c r="P967" s="193">
        <f>O967*H967</f>
        <v>0</v>
      </c>
      <c r="Q967" s="193">
        <v>5.0000000000000001E-4</v>
      </c>
      <c r="R967" s="193">
        <f>Q967*H967</f>
        <v>5.2736499999999999E-2</v>
      </c>
      <c r="S967" s="193">
        <v>0</v>
      </c>
      <c r="T967" s="194">
        <f>S967*H967</f>
        <v>0</v>
      </c>
      <c r="AR967" s="25" t="s">
        <v>206</v>
      </c>
      <c r="AT967" s="25" t="s">
        <v>266</v>
      </c>
      <c r="AU967" s="25" t="s">
        <v>89</v>
      </c>
      <c r="AY967" s="25" t="s">
        <v>152</v>
      </c>
      <c r="BE967" s="195">
        <f>IF(N967="základní",J967,0)</f>
        <v>0</v>
      </c>
      <c r="BF967" s="195">
        <f>IF(N967="snížená",J967,0)</f>
        <v>0</v>
      </c>
      <c r="BG967" s="195">
        <f>IF(N967="zákl. přenesená",J967,0)</f>
        <v>0</v>
      </c>
      <c r="BH967" s="195">
        <f>IF(N967="sníž. přenesená",J967,0)</f>
        <v>0</v>
      </c>
      <c r="BI967" s="195">
        <f>IF(N967="nulová",J967,0)</f>
        <v>0</v>
      </c>
      <c r="BJ967" s="25" t="s">
        <v>45</v>
      </c>
      <c r="BK967" s="195">
        <f>ROUND(I967*H967,2)</f>
        <v>0</v>
      </c>
      <c r="BL967" s="25" t="s">
        <v>159</v>
      </c>
      <c r="BM967" s="25" t="s">
        <v>3077</v>
      </c>
    </row>
    <row r="968" spans="2:65" s="13" customFormat="1">
      <c r="B968" s="208"/>
      <c r="D968" s="225" t="s">
        <v>163</v>
      </c>
      <c r="F968" s="234" t="s">
        <v>3078</v>
      </c>
      <c r="H968" s="235">
        <v>105.473</v>
      </c>
      <c r="I968" s="212"/>
      <c r="L968" s="208"/>
      <c r="M968" s="213"/>
      <c r="N968" s="214"/>
      <c r="O968" s="214"/>
      <c r="P968" s="214"/>
      <c r="Q968" s="214"/>
      <c r="R968" s="214"/>
      <c r="S968" s="214"/>
      <c r="T968" s="215"/>
      <c r="AT968" s="209" t="s">
        <v>163</v>
      </c>
      <c r="AU968" s="209" t="s">
        <v>89</v>
      </c>
      <c r="AV968" s="13" t="s">
        <v>89</v>
      </c>
      <c r="AW968" s="13" t="s">
        <v>6</v>
      </c>
      <c r="AX968" s="13" t="s">
        <v>45</v>
      </c>
      <c r="AY968" s="209" t="s">
        <v>152</v>
      </c>
    </row>
    <row r="969" spans="2:65" s="1" customFormat="1" ht="31.5" customHeight="1">
      <c r="B969" s="183"/>
      <c r="C969" s="184" t="s">
        <v>802</v>
      </c>
      <c r="D969" s="184" t="s">
        <v>154</v>
      </c>
      <c r="E969" s="185" t="s">
        <v>3079</v>
      </c>
      <c r="F969" s="186" t="s">
        <v>3080</v>
      </c>
      <c r="G969" s="187" t="s">
        <v>201</v>
      </c>
      <c r="H969" s="188">
        <v>173.04</v>
      </c>
      <c r="I969" s="189"/>
      <c r="J969" s="190">
        <f>ROUND(I969*H969,2)</f>
        <v>0</v>
      </c>
      <c r="K969" s="186" t="s">
        <v>158</v>
      </c>
      <c r="L969" s="43"/>
      <c r="M969" s="191" t="s">
        <v>5</v>
      </c>
      <c r="N969" s="192" t="s">
        <v>53</v>
      </c>
      <c r="O969" s="44"/>
      <c r="P969" s="193">
        <f>O969*H969</f>
        <v>0</v>
      </c>
      <c r="Q969" s="193">
        <v>2.5000000000000001E-4</v>
      </c>
      <c r="R969" s="193">
        <f>Q969*H969</f>
        <v>4.326E-2</v>
      </c>
      <c r="S969" s="193">
        <v>0</v>
      </c>
      <c r="T969" s="194">
        <f>S969*H969</f>
        <v>0</v>
      </c>
      <c r="AR969" s="25" t="s">
        <v>159</v>
      </c>
      <c r="AT969" s="25" t="s">
        <v>154</v>
      </c>
      <c r="AU969" s="25" t="s">
        <v>89</v>
      </c>
      <c r="AY969" s="25" t="s">
        <v>152</v>
      </c>
      <c r="BE969" s="195">
        <f>IF(N969="základní",J969,0)</f>
        <v>0</v>
      </c>
      <c r="BF969" s="195">
        <f>IF(N969="snížená",J969,0)</f>
        <v>0</v>
      </c>
      <c r="BG969" s="195">
        <f>IF(N969="zákl. přenesená",J969,0)</f>
        <v>0</v>
      </c>
      <c r="BH969" s="195">
        <f>IF(N969="sníž. přenesená",J969,0)</f>
        <v>0</v>
      </c>
      <c r="BI969" s="195">
        <f>IF(N969="nulová",J969,0)</f>
        <v>0</v>
      </c>
      <c r="BJ969" s="25" t="s">
        <v>45</v>
      </c>
      <c r="BK969" s="195">
        <f>ROUND(I969*H969,2)</f>
        <v>0</v>
      </c>
      <c r="BL969" s="25" t="s">
        <v>159</v>
      </c>
      <c r="BM969" s="25" t="s">
        <v>3081</v>
      </c>
    </row>
    <row r="970" spans="2:65" s="1" customFormat="1" ht="67.5">
      <c r="B970" s="43"/>
      <c r="D970" s="196" t="s">
        <v>161</v>
      </c>
      <c r="F970" s="197" t="s">
        <v>3073</v>
      </c>
      <c r="I970" s="198"/>
      <c r="L970" s="43"/>
      <c r="M970" s="199"/>
      <c r="N970" s="44"/>
      <c r="O970" s="44"/>
      <c r="P970" s="44"/>
      <c r="Q970" s="44"/>
      <c r="R970" s="44"/>
      <c r="S970" s="44"/>
      <c r="T970" s="72"/>
      <c r="AT970" s="25" t="s">
        <v>161</v>
      </c>
      <c r="AU970" s="25" t="s">
        <v>89</v>
      </c>
    </row>
    <row r="971" spans="2:65" s="12" customFormat="1">
      <c r="B971" s="200"/>
      <c r="D971" s="196" t="s">
        <v>163</v>
      </c>
      <c r="E971" s="201" t="s">
        <v>5</v>
      </c>
      <c r="F971" s="202" t="s">
        <v>2775</v>
      </c>
      <c r="H971" s="203" t="s">
        <v>5</v>
      </c>
      <c r="I971" s="204"/>
      <c r="L971" s="200"/>
      <c r="M971" s="205"/>
      <c r="N971" s="206"/>
      <c r="O971" s="206"/>
      <c r="P971" s="206"/>
      <c r="Q971" s="206"/>
      <c r="R971" s="206"/>
      <c r="S971" s="206"/>
      <c r="T971" s="207"/>
      <c r="AT971" s="203" t="s">
        <v>163</v>
      </c>
      <c r="AU971" s="203" t="s">
        <v>89</v>
      </c>
      <c r="AV971" s="12" t="s">
        <v>45</v>
      </c>
      <c r="AW971" s="12" t="s">
        <v>42</v>
      </c>
      <c r="AX971" s="12" t="s">
        <v>82</v>
      </c>
      <c r="AY971" s="203" t="s">
        <v>152</v>
      </c>
    </row>
    <row r="972" spans="2:65" s="12" customFormat="1">
      <c r="B972" s="200"/>
      <c r="D972" s="196" t="s">
        <v>163</v>
      </c>
      <c r="E972" s="201" t="s">
        <v>5</v>
      </c>
      <c r="F972" s="202" t="s">
        <v>3062</v>
      </c>
      <c r="H972" s="203" t="s">
        <v>5</v>
      </c>
      <c r="I972" s="204"/>
      <c r="L972" s="200"/>
      <c r="M972" s="205"/>
      <c r="N972" s="206"/>
      <c r="O972" s="206"/>
      <c r="P972" s="206"/>
      <c r="Q972" s="206"/>
      <c r="R972" s="206"/>
      <c r="S972" s="206"/>
      <c r="T972" s="207"/>
      <c r="AT972" s="203" t="s">
        <v>163</v>
      </c>
      <c r="AU972" s="203" t="s">
        <v>89</v>
      </c>
      <c r="AV972" s="12" t="s">
        <v>45</v>
      </c>
      <c r="AW972" s="12" t="s">
        <v>42</v>
      </c>
      <c r="AX972" s="12" t="s">
        <v>82</v>
      </c>
      <c r="AY972" s="203" t="s">
        <v>152</v>
      </c>
    </row>
    <row r="973" spans="2:65" s="13" customFormat="1" ht="27">
      <c r="B973" s="208"/>
      <c r="D973" s="196" t="s">
        <v>163</v>
      </c>
      <c r="E973" s="209" t="s">
        <v>5</v>
      </c>
      <c r="F973" s="210" t="s">
        <v>3082</v>
      </c>
      <c r="H973" s="211">
        <v>100.45</v>
      </c>
      <c r="I973" s="212"/>
      <c r="L973" s="208"/>
      <c r="M973" s="213"/>
      <c r="N973" s="214"/>
      <c r="O973" s="214"/>
      <c r="P973" s="214"/>
      <c r="Q973" s="214"/>
      <c r="R973" s="214"/>
      <c r="S973" s="214"/>
      <c r="T973" s="215"/>
      <c r="AT973" s="209" t="s">
        <v>163</v>
      </c>
      <c r="AU973" s="209" t="s">
        <v>89</v>
      </c>
      <c r="AV973" s="13" t="s">
        <v>89</v>
      </c>
      <c r="AW973" s="13" t="s">
        <v>42</v>
      </c>
      <c r="AX973" s="13" t="s">
        <v>82</v>
      </c>
      <c r="AY973" s="209" t="s">
        <v>152</v>
      </c>
    </row>
    <row r="974" spans="2:65" s="13" customFormat="1">
      <c r="B974" s="208"/>
      <c r="D974" s="196" t="s">
        <v>163</v>
      </c>
      <c r="E974" s="209" t="s">
        <v>5</v>
      </c>
      <c r="F974" s="210" t="s">
        <v>3083</v>
      </c>
      <c r="H974" s="211">
        <v>34.47</v>
      </c>
      <c r="I974" s="212"/>
      <c r="L974" s="208"/>
      <c r="M974" s="213"/>
      <c r="N974" s="214"/>
      <c r="O974" s="214"/>
      <c r="P974" s="214"/>
      <c r="Q974" s="214"/>
      <c r="R974" s="214"/>
      <c r="S974" s="214"/>
      <c r="T974" s="215"/>
      <c r="AT974" s="209" t="s">
        <v>163</v>
      </c>
      <c r="AU974" s="209" t="s">
        <v>89</v>
      </c>
      <c r="AV974" s="13" t="s">
        <v>89</v>
      </c>
      <c r="AW974" s="13" t="s">
        <v>42</v>
      </c>
      <c r="AX974" s="13" t="s">
        <v>82</v>
      </c>
      <c r="AY974" s="209" t="s">
        <v>152</v>
      </c>
    </row>
    <row r="975" spans="2:65" s="13" customFormat="1">
      <c r="B975" s="208"/>
      <c r="D975" s="196" t="s">
        <v>163</v>
      </c>
      <c r="E975" s="209" t="s">
        <v>5</v>
      </c>
      <c r="F975" s="210" t="s">
        <v>3084</v>
      </c>
      <c r="H975" s="211">
        <v>22.8</v>
      </c>
      <c r="I975" s="212"/>
      <c r="L975" s="208"/>
      <c r="M975" s="213"/>
      <c r="N975" s="214"/>
      <c r="O975" s="214"/>
      <c r="P975" s="214"/>
      <c r="Q975" s="214"/>
      <c r="R975" s="214"/>
      <c r="S975" s="214"/>
      <c r="T975" s="215"/>
      <c r="AT975" s="209" t="s">
        <v>163</v>
      </c>
      <c r="AU975" s="209" t="s">
        <v>89</v>
      </c>
      <c r="AV975" s="13" t="s">
        <v>89</v>
      </c>
      <c r="AW975" s="13" t="s">
        <v>42</v>
      </c>
      <c r="AX975" s="13" t="s">
        <v>82</v>
      </c>
      <c r="AY975" s="209" t="s">
        <v>152</v>
      </c>
    </row>
    <row r="976" spans="2:65" s="13" customFormat="1">
      <c r="B976" s="208"/>
      <c r="D976" s="196" t="s">
        <v>163</v>
      </c>
      <c r="E976" s="209" t="s">
        <v>5</v>
      </c>
      <c r="F976" s="210" t="s">
        <v>3085</v>
      </c>
      <c r="H976" s="211">
        <v>15.32</v>
      </c>
      <c r="I976" s="212"/>
      <c r="L976" s="208"/>
      <c r="M976" s="213"/>
      <c r="N976" s="214"/>
      <c r="O976" s="214"/>
      <c r="P976" s="214"/>
      <c r="Q976" s="214"/>
      <c r="R976" s="214"/>
      <c r="S976" s="214"/>
      <c r="T976" s="215"/>
      <c r="AT976" s="209" t="s">
        <v>163</v>
      </c>
      <c r="AU976" s="209" t="s">
        <v>89</v>
      </c>
      <c r="AV976" s="13" t="s">
        <v>89</v>
      </c>
      <c r="AW976" s="13" t="s">
        <v>42</v>
      </c>
      <c r="AX976" s="13" t="s">
        <v>82</v>
      </c>
      <c r="AY976" s="209" t="s">
        <v>152</v>
      </c>
    </row>
    <row r="977" spans="2:65" s="15" customFormat="1">
      <c r="B977" s="224"/>
      <c r="D977" s="225" t="s">
        <v>163</v>
      </c>
      <c r="E977" s="226" t="s">
        <v>5</v>
      </c>
      <c r="F977" s="227" t="s">
        <v>170</v>
      </c>
      <c r="H977" s="228">
        <v>173.04</v>
      </c>
      <c r="I977" s="229"/>
      <c r="L977" s="224"/>
      <c r="M977" s="230"/>
      <c r="N977" s="231"/>
      <c r="O977" s="231"/>
      <c r="P977" s="231"/>
      <c r="Q977" s="231"/>
      <c r="R977" s="231"/>
      <c r="S977" s="231"/>
      <c r="T977" s="232"/>
      <c r="AT977" s="233" t="s">
        <v>163</v>
      </c>
      <c r="AU977" s="233" t="s">
        <v>89</v>
      </c>
      <c r="AV977" s="15" t="s">
        <v>159</v>
      </c>
      <c r="AW977" s="15" t="s">
        <v>42</v>
      </c>
      <c r="AX977" s="15" t="s">
        <v>45</v>
      </c>
      <c r="AY977" s="233" t="s">
        <v>152</v>
      </c>
    </row>
    <row r="978" spans="2:65" s="1" customFormat="1" ht="22.5" customHeight="1">
      <c r="B978" s="183"/>
      <c r="C978" s="237" t="s">
        <v>807</v>
      </c>
      <c r="D978" s="237" t="s">
        <v>266</v>
      </c>
      <c r="E978" s="238" t="s">
        <v>3086</v>
      </c>
      <c r="F978" s="239" t="s">
        <v>3087</v>
      </c>
      <c r="G978" s="240" t="s">
        <v>201</v>
      </c>
      <c r="H978" s="241">
        <v>16.085999999999999</v>
      </c>
      <c r="I978" s="242"/>
      <c r="J978" s="243">
        <f>ROUND(I978*H978,2)</f>
        <v>0</v>
      </c>
      <c r="K978" s="239" t="s">
        <v>158</v>
      </c>
      <c r="L978" s="244"/>
      <c r="M978" s="245" t="s">
        <v>5</v>
      </c>
      <c r="N978" s="246" t="s">
        <v>53</v>
      </c>
      <c r="O978" s="44"/>
      <c r="P978" s="193">
        <f>O978*H978</f>
        <v>0</v>
      </c>
      <c r="Q978" s="193">
        <v>3.0000000000000001E-5</v>
      </c>
      <c r="R978" s="193">
        <f>Q978*H978</f>
        <v>4.8257999999999998E-4</v>
      </c>
      <c r="S978" s="193">
        <v>0</v>
      </c>
      <c r="T978" s="194">
        <f>S978*H978</f>
        <v>0</v>
      </c>
      <c r="AR978" s="25" t="s">
        <v>206</v>
      </c>
      <c r="AT978" s="25" t="s">
        <v>266</v>
      </c>
      <c r="AU978" s="25" t="s">
        <v>89</v>
      </c>
      <c r="AY978" s="25" t="s">
        <v>152</v>
      </c>
      <c r="BE978" s="195">
        <f>IF(N978="základní",J978,0)</f>
        <v>0</v>
      </c>
      <c r="BF978" s="195">
        <f>IF(N978="snížená",J978,0)</f>
        <v>0</v>
      </c>
      <c r="BG978" s="195">
        <f>IF(N978="zákl. přenesená",J978,0)</f>
        <v>0</v>
      </c>
      <c r="BH978" s="195">
        <f>IF(N978="sníž. přenesená",J978,0)</f>
        <v>0</v>
      </c>
      <c r="BI978" s="195">
        <f>IF(N978="nulová",J978,0)</f>
        <v>0</v>
      </c>
      <c r="BJ978" s="25" t="s">
        <v>45</v>
      </c>
      <c r="BK978" s="195">
        <f>ROUND(I978*H978,2)</f>
        <v>0</v>
      </c>
      <c r="BL978" s="25" t="s">
        <v>159</v>
      </c>
      <c r="BM978" s="25" t="s">
        <v>3088</v>
      </c>
    </row>
    <row r="979" spans="2:65" s="13" customFormat="1">
      <c r="B979" s="208"/>
      <c r="D979" s="225" t="s">
        <v>163</v>
      </c>
      <c r="F979" s="234" t="s">
        <v>3089</v>
      </c>
      <c r="H979" s="235">
        <v>16.085999999999999</v>
      </c>
      <c r="I979" s="212"/>
      <c r="L979" s="208"/>
      <c r="M979" s="213"/>
      <c r="N979" s="214"/>
      <c r="O979" s="214"/>
      <c r="P979" s="214"/>
      <c r="Q979" s="214"/>
      <c r="R979" s="214"/>
      <c r="S979" s="214"/>
      <c r="T979" s="215"/>
      <c r="AT979" s="209" t="s">
        <v>163</v>
      </c>
      <c r="AU979" s="209" t="s">
        <v>89</v>
      </c>
      <c r="AV979" s="13" t="s">
        <v>89</v>
      </c>
      <c r="AW979" s="13" t="s">
        <v>6</v>
      </c>
      <c r="AX979" s="13" t="s">
        <v>45</v>
      </c>
      <c r="AY979" s="209" t="s">
        <v>152</v>
      </c>
    </row>
    <row r="980" spans="2:65" s="1" customFormat="1" ht="22.5" customHeight="1">
      <c r="B980" s="183"/>
      <c r="C980" s="237" t="s">
        <v>813</v>
      </c>
      <c r="D980" s="237" t="s">
        <v>266</v>
      </c>
      <c r="E980" s="238" t="s">
        <v>3090</v>
      </c>
      <c r="F980" s="239" t="s">
        <v>3091</v>
      </c>
      <c r="G980" s="240" t="s">
        <v>201</v>
      </c>
      <c r="H980" s="241">
        <v>36.194000000000003</v>
      </c>
      <c r="I980" s="242"/>
      <c r="J980" s="243">
        <f>ROUND(I980*H980,2)</f>
        <v>0</v>
      </c>
      <c r="K980" s="239" t="s">
        <v>158</v>
      </c>
      <c r="L980" s="244"/>
      <c r="M980" s="245" t="s">
        <v>5</v>
      </c>
      <c r="N980" s="246" t="s">
        <v>53</v>
      </c>
      <c r="O980" s="44"/>
      <c r="P980" s="193">
        <f>O980*H980</f>
        <v>0</v>
      </c>
      <c r="Q980" s="193">
        <v>5.0000000000000001E-4</v>
      </c>
      <c r="R980" s="193">
        <f>Q980*H980</f>
        <v>1.8097000000000002E-2</v>
      </c>
      <c r="S980" s="193">
        <v>0</v>
      </c>
      <c r="T980" s="194">
        <f>S980*H980</f>
        <v>0</v>
      </c>
      <c r="AR980" s="25" t="s">
        <v>206</v>
      </c>
      <c r="AT980" s="25" t="s">
        <v>266</v>
      </c>
      <c r="AU980" s="25" t="s">
        <v>89</v>
      </c>
      <c r="AY980" s="25" t="s">
        <v>152</v>
      </c>
      <c r="BE980" s="195">
        <f>IF(N980="základní",J980,0)</f>
        <v>0</v>
      </c>
      <c r="BF980" s="195">
        <f>IF(N980="snížená",J980,0)</f>
        <v>0</v>
      </c>
      <c r="BG980" s="195">
        <f>IF(N980="zákl. přenesená",J980,0)</f>
        <v>0</v>
      </c>
      <c r="BH980" s="195">
        <f>IF(N980="sníž. přenesená",J980,0)</f>
        <v>0</v>
      </c>
      <c r="BI980" s="195">
        <f>IF(N980="nulová",J980,0)</f>
        <v>0</v>
      </c>
      <c r="BJ980" s="25" t="s">
        <v>45</v>
      </c>
      <c r="BK980" s="195">
        <f>ROUND(I980*H980,2)</f>
        <v>0</v>
      </c>
      <c r="BL980" s="25" t="s">
        <v>159</v>
      </c>
      <c r="BM980" s="25" t="s">
        <v>3092</v>
      </c>
    </row>
    <row r="981" spans="2:65" s="13" customFormat="1">
      <c r="B981" s="208"/>
      <c r="D981" s="225" t="s">
        <v>163</v>
      </c>
      <c r="F981" s="234" t="s">
        <v>3093</v>
      </c>
      <c r="H981" s="235">
        <v>36.194000000000003</v>
      </c>
      <c r="I981" s="212"/>
      <c r="L981" s="208"/>
      <c r="M981" s="213"/>
      <c r="N981" s="214"/>
      <c r="O981" s="214"/>
      <c r="P981" s="214"/>
      <c r="Q981" s="214"/>
      <c r="R981" s="214"/>
      <c r="S981" s="214"/>
      <c r="T981" s="215"/>
      <c r="AT981" s="209" t="s">
        <v>163</v>
      </c>
      <c r="AU981" s="209" t="s">
        <v>89</v>
      </c>
      <c r="AV981" s="13" t="s">
        <v>89</v>
      </c>
      <c r="AW981" s="13" t="s">
        <v>6</v>
      </c>
      <c r="AX981" s="13" t="s">
        <v>45</v>
      </c>
      <c r="AY981" s="209" t="s">
        <v>152</v>
      </c>
    </row>
    <row r="982" spans="2:65" s="1" customFormat="1" ht="22.5" customHeight="1">
      <c r="B982" s="183"/>
      <c r="C982" s="237" t="s">
        <v>819</v>
      </c>
      <c r="D982" s="237" t="s">
        <v>266</v>
      </c>
      <c r="E982" s="238" t="s">
        <v>3094</v>
      </c>
      <c r="F982" s="239" t="s">
        <v>3095</v>
      </c>
      <c r="G982" s="240" t="s">
        <v>201</v>
      </c>
      <c r="H982" s="241">
        <v>23.94</v>
      </c>
      <c r="I982" s="242"/>
      <c r="J982" s="243">
        <f>ROUND(I982*H982,2)</f>
        <v>0</v>
      </c>
      <c r="K982" s="239" t="s">
        <v>158</v>
      </c>
      <c r="L982" s="244"/>
      <c r="M982" s="245" t="s">
        <v>5</v>
      </c>
      <c r="N982" s="246" t="s">
        <v>53</v>
      </c>
      <c r="O982" s="44"/>
      <c r="P982" s="193">
        <f>O982*H982</f>
        <v>0</v>
      </c>
      <c r="Q982" s="193">
        <v>2.0000000000000001E-4</v>
      </c>
      <c r="R982" s="193">
        <f>Q982*H982</f>
        <v>4.7880000000000006E-3</v>
      </c>
      <c r="S982" s="193">
        <v>0</v>
      </c>
      <c r="T982" s="194">
        <f>S982*H982</f>
        <v>0</v>
      </c>
      <c r="AR982" s="25" t="s">
        <v>206</v>
      </c>
      <c r="AT982" s="25" t="s">
        <v>266</v>
      </c>
      <c r="AU982" s="25" t="s">
        <v>89</v>
      </c>
      <c r="AY982" s="25" t="s">
        <v>152</v>
      </c>
      <c r="BE982" s="195">
        <f>IF(N982="základní",J982,0)</f>
        <v>0</v>
      </c>
      <c r="BF982" s="195">
        <f>IF(N982="snížená",J982,0)</f>
        <v>0</v>
      </c>
      <c r="BG982" s="195">
        <f>IF(N982="zákl. přenesená",J982,0)</f>
        <v>0</v>
      </c>
      <c r="BH982" s="195">
        <f>IF(N982="sníž. přenesená",J982,0)</f>
        <v>0</v>
      </c>
      <c r="BI982" s="195">
        <f>IF(N982="nulová",J982,0)</f>
        <v>0</v>
      </c>
      <c r="BJ982" s="25" t="s">
        <v>45</v>
      </c>
      <c r="BK982" s="195">
        <f>ROUND(I982*H982,2)</f>
        <v>0</v>
      </c>
      <c r="BL982" s="25" t="s">
        <v>159</v>
      </c>
      <c r="BM982" s="25" t="s">
        <v>3096</v>
      </c>
    </row>
    <row r="983" spans="2:65" s="13" customFormat="1">
      <c r="B983" s="208"/>
      <c r="D983" s="225" t="s">
        <v>163</v>
      </c>
      <c r="F983" s="234" t="s">
        <v>3097</v>
      </c>
      <c r="H983" s="235">
        <v>23.94</v>
      </c>
      <c r="I983" s="212"/>
      <c r="L983" s="208"/>
      <c r="M983" s="213"/>
      <c r="N983" s="214"/>
      <c r="O983" s="214"/>
      <c r="P983" s="214"/>
      <c r="Q983" s="214"/>
      <c r="R983" s="214"/>
      <c r="S983" s="214"/>
      <c r="T983" s="215"/>
      <c r="AT983" s="209" t="s">
        <v>163</v>
      </c>
      <c r="AU983" s="209" t="s">
        <v>89</v>
      </c>
      <c r="AV983" s="13" t="s">
        <v>89</v>
      </c>
      <c r="AW983" s="13" t="s">
        <v>6</v>
      </c>
      <c r="AX983" s="13" t="s">
        <v>45</v>
      </c>
      <c r="AY983" s="209" t="s">
        <v>152</v>
      </c>
    </row>
    <row r="984" spans="2:65" s="1" customFormat="1" ht="22.5" customHeight="1">
      <c r="B984" s="183"/>
      <c r="C984" s="237" t="s">
        <v>825</v>
      </c>
      <c r="D984" s="237" t="s">
        <v>266</v>
      </c>
      <c r="E984" s="238" t="s">
        <v>3098</v>
      </c>
      <c r="F984" s="239" t="s">
        <v>3099</v>
      </c>
      <c r="G984" s="240" t="s">
        <v>201</v>
      </c>
      <c r="H984" s="241">
        <v>105.473</v>
      </c>
      <c r="I984" s="242"/>
      <c r="J984" s="243">
        <f>ROUND(I984*H984,2)</f>
        <v>0</v>
      </c>
      <c r="K984" s="239" t="s">
        <v>158</v>
      </c>
      <c r="L984" s="244"/>
      <c r="M984" s="245" t="s">
        <v>5</v>
      </c>
      <c r="N984" s="246" t="s">
        <v>53</v>
      </c>
      <c r="O984" s="44"/>
      <c r="P984" s="193">
        <f>O984*H984</f>
        <v>0</v>
      </c>
      <c r="Q984" s="193">
        <v>2.9999999999999997E-4</v>
      </c>
      <c r="R984" s="193">
        <f>Q984*H984</f>
        <v>3.1641899999999994E-2</v>
      </c>
      <c r="S984" s="193">
        <v>0</v>
      </c>
      <c r="T984" s="194">
        <f>S984*H984</f>
        <v>0</v>
      </c>
      <c r="AR984" s="25" t="s">
        <v>206</v>
      </c>
      <c r="AT984" s="25" t="s">
        <v>266</v>
      </c>
      <c r="AU984" s="25" t="s">
        <v>89</v>
      </c>
      <c r="AY984" s="25" t="s">
        <v>152</v>
      </c>
      <c r="BE984" s="195">
        <f>IF(N984="základní",J984,0)</f>
        <v>0</v>
      </c>
      <c r="BF984" s="195">
        <f>IF(N984="snížená",J984,0)</f>
        <v>0</v>
      </c>
      <c r="BG984" s="195">
        <f>IF(N984="zákl. přenesená",J984,0)</f>
        <v>0</v>
      </c>
      <c r="BH984" s="195">
        <f>IF(N984="sníž. přenesená",J984,0)</f>
        <v>0</v>
      </c>
      <c r="BI984" s="195">
        <f>IF(N984="nulová",J984,0)</f>
        <v>0</v>
      </c>
      <c r="BJ984" s="25" t="s">
        <v>45</v>
      </c>
      <c r="BK984" s="195">
        <f>ROUND(I984*H984,2)</f>
        <v>0</v>
      </c>
      <c r="BL984" s="25" t="s">
        <v>159</v>
      </c>
      <c r="BM984" s="25" t="s">
        <v>3100</v>
      </c>
    </row>
    <row r="985" spans="2:65" s="13" customFormat="1">
      <c r="B985" s="208"/>
      <c r="D985" s="225" t="s">
        <v>163</v>
      </c>
      <c r="F985" s="234" t="s">
        <v>3078</v>
      </c>
      <c r="H985" s="235">
        <v>105.473</v>
      </c>
      <c r="I985" s="212"/>
      <c r="L985" s="208"/>
      <c r="M985" s="213"/>
      <c r="N985" s="214"/>
      <c r="O985" s="214"/>
      <c r="P985" s="214"/>
      <c r="Q985" s="214"/>
      <c r="R985" s="214"/>
      <c r="S985" s="214"/>
      <c r="T985" s="215"/>
      <c r="AT985" s="209" t="s">
        <v>163</v>
      </c>
      <c r="AU985" s="209" t="s">
        <v>89</v>
      </c>
      <c r="AV985" s="13" t="s">
        <v>89</v>
      </c>
      <c r="AW985" s="13" t="s">
        <v>6</v>
      </c>
      <c r="AX985" s="13" t="s">
        <v>45</v>
      </c>
      <c r="AY985" s="209" t="s">
        <v>152</v>
      </c>
    </row>
    <row r="986" spans="2:65" s="1" customFormat="1" ht="22.5" customHeight="1">
      <c r="B986" s="183"/>
      <c r="C986" s="184" t="s">
        <v>831</v>
      </c>
      <c r="D986" s="184" t="s">
        <v>154</v>
      </c>
      <c r="E986" s="185" t="s">
        <v>3101</v>
      </c>
      <c r="F986" s="186" t="s">
        <v>3102</v>
      </c>
      <c r="G986" s="187" t="s">
        <v>247</v>
      </c>
      <c r="H986" s="188">
        <v>2470.5700000000002</v>
      </c>
      <c r="I986" s="189"/>
      <c r="J986" s="190">
        <f>ROUND(I986*H986,2)</f>
        <v>0</v>
      </c>
      <c r="K986" s="186" t="s">
        <v>5</v>
      </c>
      <c r="L986" s="43"/>
      <c r="M986" s="191" t="s">
        <v>5</v>
      </c>
      <c r="N986" s="192" t="s">
        <v>53</v>
      </c>
      <c r="O986" s="44"/>
      <c r="P986" s="193">
        <f>O986*H986</f>
        <v>0</v>
      </c>
      <c r="Q986" s="193">
        <v>0.18</v>
      </c>
      <c r="R986" s="193">
        <f>Q986*H986</f>
        <v>444.70260000000002</v>
      </c>
      <c r="S986" s="193">
        <v>0</v>
      </c>
      <c r="T986" s="194">
        <f>S986*H986</f>
        <v>0</v>
      </c>
      <c r="AR986" s="25" t="s">
        <v>159</v>
      </c>
      <c r="AT986" s="25" t="s">
        <v>154</v>
      </c>
      <c r="AU986" s="25" t="s">
        <v>89</v>
      </c>
      <c r="AY986" s="25" t="s">
        <v>152</v>
      </c>
      <c r="BE986" s="195">
        <f>IF(N986="základní",J986,0)</f>
        <v>0</v>
      </c>
      <c r="BF986" s="195">
        <f>IF(N986="snížená",J986,0)</f>
        <v>0</v>
      </c>
      <c r="BG986" s="195">
        <f>IF(N986="zákl. přenesená",J986,0)</f>
        <v>0</v>
      </c>
      <c r="BH986" s="195">
        <f>IF(N986="sníž. přenesená",J986,0)</f>
        <v>0</v>
      </c>
      <c r="BI986" s="195">
        <f>IF(N986="nulová",J986,0)</f>
        <v>0</v>
      </c>
      <c r="BJ986" s="25" t="s">
        <v>45</v>
      </c>
      <c r="BK986" s="195">
        <f>ROUND(I986*H986,2)</f>
        <v>0</v>
      </c>
      <c r="BL986" s="25" t="s">
        <v>159</v>
      </c>
      <c r="BM986" s="25" t="s">
        <v>3103</v>
      </c>
    </row>
    <row r="987" spans="2:65" s="1" customFormat="1" ht="31.5" customHeight="1">
      <c r="B987" s="183"/>
      <c r="C987" s="184" t="s">
        <v>834</v>
      </c>
      <c r="D987" s="184" t="s">
        <v>154</v>
      </c>
      <c r="E987" s="185" t="s">
        <v>1829</v>
      </c>
      <c r="F987" s="186" t="s">
        <v>1830</v>
      </c>
      <c r="G987" s="187" t="s">
        <v>157</v>
      </c>
      <c r="H987" s="188">
        <v>84.305000000000007</v>
      </c>
      <c r="I987" s="189"/>
      <c r="J987" s="190">
        <f>ROUND(I987*H987,2)</f>
        <v>0</v>
      </c>
      <c r="K987" s="186" t="s">
        <v>158</v>
      </c>
      <c r="L987" s="43"/>
      <c r="M987" s="191" t="s">
        <v>5</v>
      </c>
      <c r="N987" s="192" t="s">
        <v>53</v>
      </c>
      <c r="O987" s="44"/>
      <c r="P987" s="193">
        <f>O987*H987</f>
        <v>0</v>
      </c>
      <c r="Q987" s="193">
        <v>2.45329</v>
      </c>
      <c r="R987" s="193">
        <f>Q987*H987</f>
        <v>206.82461345000002</v>
      </c>
      <c r="S987" s="193">
        <v>0</v>
      </c>
      <c r="T987" s="194">
        <f>S987*H987</f>
        <v>0</v>
      </c>
      <c r="AR987" s="25" t="s">
        <v>159</v>
      </c>
      <c r="AT987" s="25" t="s">
        <v>154</v>
      </c>
      <c r="AU987" s="25" t="s">
        <v>89</v>
      </c>
      <c r="AY987" s="25" t="s">
        <v>152</v>
      </c>
      <c r="BE987" s="195">
        <f>IF(N987="základní",J987,0)</f>
        <v>0</v>
      </c>
      <c r="BF987" s="195">
        <f>IF(N987="snížená",J987,0)</f>
        <v>0</v>
      </c>
      <c r="BG987" s="195">
        <f>IF(N987="zákl. přenesená",J987,0)</f>
        <v>0</v>
      </c>
      <c r="BH987" s="195">
        <f>IF(N987="sníž. přenesená",J987,0)</f>
        <v>0</v>
      </c>
      <c r="BI987" s="195">
        <f>IF(N987="nulová",J987,0)</f>
        <v>0</v>
      </c>
      <c r="BJ987" s="25" t="s">
        <v>45</v>
      </c>
      <c r="BK987" s="195">
        <f>ROUND(I987*H987,2)</f>
        <v>0</v>
      </c>
      <c r="BL987" s="25" t="s">
        <v>159</v>
      </c>
      <c r="BM987" s="25" t="s">
        <v>3104</v>
      </c>
    </row>
    <row r="988" spans="2:65" s="1" customFormat="1" ht="189">
      <c r="B988" s="43"/>
      <c r="D988" s="196" t="s">
        <v>161</v>
      </c>
      <c r="F988" s="197" t="s">
        <v>1053</v>
      </c>
      <c r="I988" s="198"/>
      <c r="L988" s="43"/>
      <c r="M988" s="199"/>
      <c r="N988" s="44"/>
      <c r="O988" s="44"/>
      <c r="P988" s="44"/>
      <c r="Q988" s="44"/>
      <c r="R988" s="44"/>
      <c r="S988" s="44"/>
      <c r="T988" s="72"/>
      <c r="AT988" s="25" t="s">
        <v>161</v>
      </c>
      <c r="AU988" s="25" t="s">
        <v>89</v>
      </c>
    </row>
    <row r="989" spans="2:65" s="12" customFormat="1">
      <c r="B989" s="200"/>
      <c r="D989" s="196" t="s">
        <v>163</v>
      </c>
      <c r="E989" s="201" t="s">
        <v>5</v>
      </c>
      <c r="F989" s="202" t="s">
        <v>3105</v>
      </c>
      <c r="H989" s="203" t="s">
        <v>5</v>
      </c>
      <c r="I989" s="204"/>
      <c r="L989" s="200"/>
      <c r="M989" s="205"/>
      <c r="N989" s="206"/>
      <c r="O989" s="206"/>
      <c r="P989" s="206"/>
      <c r="Q989" s="206"/>
      <c r="R989" s="206"/>
      <c r="S989" s="206"/>
      <c r="T989" s="207"/>
      <c r="AT989" s="203" t="s">
        <v>163</v>
      </c>
      <c r="AU989" s="203" t="s">
        <v>89</v>
      </c>
      <c r="AV989" s="12" t="s">
        <v>45</v>
      </c>
      <c r="AW989" s="12" t="s">
        <v>42</v>
      </c>
      <c r="AX989" s="12" t="s">
        <v>82</v>
      </c>
      <c r="AY989" s="203" t="s">
        <v>152</v>
      </c>
    </row>
    <row r="990" spans="2:65" s="12" customFormat="1">
      <c r="B990" s="200"/>
      <c r="D990" s="196" t="s">
        <v>163</v>
      </c>
      <c r="E990" s="201" t="s">
        <v>5</v>
      </c>
      <c r="F990" s="202" t="s">
        <v>3106</v>
      </c>
      <c r="H990" s="203" t="s">
        <v>5</v>
      </c>
      <c r="I990" s="204"/>
      <c r="L990" s="200"/>
      <c r="M990" s="205"/>
      <c r="N990" s="206"/>
      <c r="O990" s="206"/>
      <c r="P990" s="206"/>
      <c r="Q990" s="206"/>
      <c r="R990" s="206"/>
      <c r="S990" s="206"/>
      <c r="T990" s="207"/>
      <c r="AT990" s="203" t="s">
        <v>163</v>
      </c>
      <c r="AU990" s="203" t="s">
        <v>89</v>
      </c>
      <c r="AV990" s="12" t="s">
        <v>45</v>
      </c>
      <c r="AW990" s="12" t="s">
        <v>42</v>
      </c>
      <c r="AX990" s="12" t="s">
        <v>82</v>
      </c>
      <c r="AY990" s="203" t="s">
        <v>152</v>
      </c>
    </row>
    <row r="991" spans="2:65" s="13" customFormat="1">
      <c r="B991" s="208"/>
      <c r="D991" s="196" t="s">
        <v>163</v>
      </c>
      <c r="E991" s="209" t="s">
        <v>5</v>
      </c>
      <c r="F991" s="210" t="s">
        <v>3107</v>
      </c>
      <c r="H991" s="211">
        <v>46.454000000000001</v>
      </c>
      <c r="I991" s="212"/>
      <c r="L991" s="208"/>
      <c r="M991" s="213"/>
      <c r="N991" s="214"/>
      <c r="O991" s="214"/>
      <c r="P991" s="214"/>
      <c r="Q991" s="214"/>
      <c r="R991" s="214"/>
      <c r="S991" s="214"/>
      <c r="T991" s="215"/>
      <c r="AT991" s="209" t="s">
        <v>163</v>
      </c>
      <c r="AU991" s="209" t="s">
        <v>89</v>
      </c>
      <c r="AV991" s="13" t="s">
        <v>89</v>
      </c>
      <c r="AW991" s="13" t="s">
        <v>42</v>
      </c>
      <c r="AX991" s="13" t="s">
        <v>82</v>
      </c>
      <c r="AY991" s="209" t="s">
        <v>152</v>
      </c>
    </row>
    <row r="992" spans="2:65" s="13" customFormat="1">
      <c r="B992" s="208"/>
      <c r="D992" s="196" t="s">
        <v>163</v>
      </c>
      <c r="E992" s="209" t="s">
        <v>5</v>
      </c>
      <c r="F992" s="210" t="s">
        <v>3108</v>
      </c>
      <c r="H992" s="211">
        <v>37.850999999999999</v>
      </c>
      <c r="I992" s="212"/>
      <c r="L992" s="208"/>
      <c r="M992" s="213"/>
      <c r="N992" s="214"/>
      <c r="O992" s="214"/>
      <c r="P992" s="214"/>
      <c r="Q992" s="214"/>
      <c r="R992" s="214"/>
      <c r="S992" s="214"/>
      <c r="T992" s="215"/>
      <c r="AT992" s="209" t="s">
        <v>163</v>
      </c>
      <c r="AU992" s="209" t="s">
        <v>89</v>
      </c>
      <c r="AV992" s="13" t="s">
        <v>89</v>
      </c>
      <c r="AW992" s="13" t="s">
        <v>42</v>
      </c>
      <c r="AX992" s="13" t="s">
        <v>82</v>
      </c>
      <c r="AY992" s="209" t="s">
        <v>152</v>
      </c>
    </row>
    <row r="993" spans="2:65" s="15" customFormat="1">
      <c r="B993" s="224"/>
      <c r="D993" s="225" t="s">
        <v>163</v>
      </c>
      <c r="E993" s="226" t="s">
        <v>5</v>
      </c>
      <c r="F993" s="227" t="s">
        <v>170</v>
      </c>
      <c r="H993" s="228">
        <v>84.305000000000007</v>
      </c>
      <c r="I993" s="229"/>
      <c r="L993" s="224"/>
      <c r="M993" s="230"/>
      <c r="N993" s="231"/>
      <c r="O993" s="231"/>
      <c r="P993" s="231"/>
      <c r="Q993" s="231"/>
      <c r="R993" s="231"/>
      <c r="S993" s="231"/>
      <c r="T993" s="232"/>
      <c r="AT993" s="233" t="s">
        <v>163</v>
      </c>
      <c r="AU993" s="233" t="s">
        <v>89</v>
      </c>
      <c r="AV993" s="15" t="s">
        <v>159</v>
      </c>
      <c r="AW993" s="15" t="s">
        <v>42</v>
      </c>
      <c r="AX993" s="15" t="s">
        <v>45</v>
      </c>
      <c r="AY993" s="233" t="s">
        <v>152</v>
      </c>
    </row>
    <row r="994" spans="2:65" s="1" customFormat="1" ht="31.5" customHeight="1">
      <c r="B994" s="183"/>
      <c r="C994" s="184" t="s">
        <v>840</v>
      </c>
      <c r="D994" s="184" t="s">
        <v>154</v>
      </c>
      <c r="E994" s="185" t="s">
        <v>1833</v>
      </c>
      <c r="F994" s="186" t="s">
        <v>1834</v>
      </c>
      <c r="G994" s="187" t="s">
        <v>157</v>
      </c>
      <c r="H994" s="188">
        <v>80.864000000000004</v>
      </c>
      <c r="I994" s="189"/>
      <c r="J994" s="190">
        <f>ROUND(I994*H994,2)</f>
        <v>0</v>
      </c>
      <c r="K994" s="186" t="s">
        <v>158</v>
      </c>
      <c r="L994" s="43"/>
      <c r="M994" s="191" t="s">
        <v>5</v>
      </c>
      <c r="N994" s="192" t="s">
        <v>53</v>
      </c>
      <c r="O994" s="44"/>
      <c r="P994" s="193">
        <f>O994*H994</f>
        <v>0</v>
      </c>
      <c r="Q994" s="193">
        <v>0</v>
      </c>
      <c r="R994" s="193">
        <f>Q994*H994</f>
        <v>0</v>
      </c>
      <c r="S994" s="193">
        <v>0</v>
      </c>
      <c r="T994" s="194">
        <f>S994*H994</f>
        <v>0</v>
      </c>
      <c r="AR994" s="25" t="s">
        <v>159</v>
      </c>
      <c r="AT994" s="25" t="s">
        <v>154</v>
      </c>
      <c r="AU994" s="25" t="s">
        <v>89</v>
      </c>
      <c r="AY994" s="25" t="s">
        <v>152</v>
      </c>
      <c r="BE994" s="195">
        <f>IF(N994="základní",J994,0)</f>
        <v>0</v>
      </c>
      <c r="BF994" s="195">
        <f>IF(N994="snížená",J994,0)</f>
        <v>0</v>
      </c>
      <c r="BG994" s="195">
        <f>IF(N994="zákl. přenesená",J994,0)</f>
        <v>0</v>
      </c>
      <c r="BH994" s="195">
        <f>IF(N994="sníž. přenesená",J994,0)</f>
        <v>0</v>
      </c>
      <c r="BI994" s="195">
        <f>IF(N994="nulová",J994,0)</f>
        <v>0</v>
      </c>
      <c r="BJ994" s="25" t="s">
        <v>45</v>
      </c>
      <c r="BK994" s="195">
        <f>ROUND(I994*H994,2)</f>
        <v>0</v>
      </c>
      <c r="BL994" s="25" t="s">
        <v>159</v>
      </c>
      <c r="BM994" s="25" t="s">
        <v>3109</v>
      </c>
    </row>
    <row r="995" spans="2:65" s="1" customFormat="1" ht="81">
      <c r="B995" s="43"/>
      <c r="D995" s="225" t="s">
        <v>161</v>
      </c>
      <c r="F995" s="236" t="s">
        <v>1059</v>
      </c>
      <c r="I995" s="198"/>
      <c r="L995" s="43"/>
      <c r="M995" s="199"/>
      <c r="N995" s="44"/>
      <c r="O995" s="44"/>
      <c r="P995" s="44"/>
      <c r="Q995" s="44"/>
      <c r="R995" s="44"/>
      <c r="S995" s="44"/>
      <c r="T995" s="72"/>
      <c r="AT995" s="25" t="s">
        <v>161</v>
      </c>
      <c r="AU995" s="25" t="s">
        <v>89</v>
      </c>
    </row>
    <row r="996" spans="2:65" s="1" customFormat="1" ht="31.5" customHeight="1">
      <c r="B996" s="183"/>
      <c r="C996" s="184" t="s">
        <v>845</v>
      </c>
      <c r="D996" s="184" t="s">
        <v>154</v>
      </c>
      <c r="E996" s="185" t="s">
        <v>1840</v>
      </c>
      <c r="F996" s="186" t="s">
        <v>1841</v>
      </c>
      <c r="G996" s="187" t="s">
        <v>157</v>
      </c>
      <c r="H996" s="188">
        <v>80.864000000000004</v>
      </c>
      <c r="I996" s="189"/>
      <c r="J996" s="190">
        <f>ROUND(I996*H996,2)</f>
        <v>0</v>
      </c>
      <c r="K996" s="186" t="s">
        <v>158</v>
      </c>
      <c r="L996" s="43"/>
      <c r="M996" s="191" t="s">
        <v>5</v>
      </c>
      <c r="N996" s="192" t="s">
        <v>53</v>
      </c>
      <c r="O996" s="44"/>
      <c r="P996" s="193">
        <f>O996*H996</f>
        <v>0</v>
      </c>
      <c r="Q996" s="193">
        <v>0</v>
      </c>
      <c r="R996" s="193">
        <f>Q996*H996</f>
        <v>0</v>
      </c>
      <c r="S996" s="193">
        <v>0</v>
      </c>
      <c r="T996" s="194">
        <f>S996*H996</f>
        <v>0</v>
      </c>
      <c r="AR996" s="25" t="s">
        <v>159</v>
      </c>
      <c r="AT996" s="25" t="s">
        <v>154</v>
      </c>
      <c r="AU996" s="25" t="s">
        <v>89</v>
      </c>
      <c r="AY996" s="25" t="s">
        <v>152</v>
      </c>
      <c r="BE996" s="195">
        <f>IF(N996="základní",J996,0)</f>
        <v>0</v>
      </c>
      <c r="BF996" s="195">
        <f>IF(N996="snížená",J996,0)</f>
        <v>0</v>
      </c>
      <c r="BG996" s="195">
        <f>IF(N996="zákl. přenesená",J996,0)</f>
        <v>0</v>
      </c>
      <c r="BH996" s="195">
        <f>IF(N996="sníž. přenesená",J996,0)</f>
        <v>0</v>
      </c>
      <c r="BI996" s="195">
        <f>IF(N996="nulová",J996,0)</f>
        <v>0</v>
      </c>
      <c r="BJ996" s="25" t="s">
        <v>45</v>
      </c>
      <c r="BK996" s="195">
        <f>ROUND(I996*H996,2)</f>
        <v>0</v>
      </c>
      <c r="BL996" s="25" t="s">
        <v>159</v>
      </c>
      <c r="BM996" s="25" t="s">
        <v>3110</v>
      </c>
    </row>
    <row r="997" spans="2:65" s="1" customFormat="1" ht="81">
      <c r="B997" s="43"/>
      <c r="D997" s="225" t="s">
        <v>161</v>
      </c>
      <c r="F997" s="236" t="s">
        <v>1059</v>
      </c>
      <c r="I997" s="198"/>
      <c r="L997" s="43"/>
      <c r="M997" s="199"/>
      <c r="N997" s="44"/>
      <c r="O997" s="44"/>
      <c r="P997" s="44"/>
      <c r="Q997" s="44"/>
      <c r="R997" s="44"/>
      <c r="S997" s="44"/>
      <c r="T997" s="72"/>
      <c r="AT997" s="25" t="s">
        <v>161</v>
      </c>
      <c r="AU997" s="25" t="s">
        <v>89</v>
      </c>
    </row>
    <row r="998" spans="2:65" s="1" customFormat="1" ht="22.5" customHeight="1">
      <c r="B998" s="183"/>
      <c r="C998" s="184" t="s">
        <v>1344</v>
      </c>
      <c r="D998" s="184" t="s">
        <v>154</v>
      </c>
      <c r="E998" s="185" t="s">
        <v>384</v>
      </c>
      <c r="F998" s="186" t="s">
        <v>385</v>
      </c>
      <c r="G998" s="187" t="s">
        <v>193</v>
      </c>
      <c r="H998" s="188">
        <v>7.0000000000000007E-2</v>
      </c>
      <c r="I998" s="189"/>
      <c r="J998" s="190">
        <f>ROUND(I998*H998,2)</f>
        <v>0</v>
      </c>
      <c r="K998" s="186" t="s">
        <v>158</v>
      </c>
      <c r="L998" s="43"/>
      <c r="M998" s="191" t="s">
        <v>5</v>
      </c>
      <c r="N998" s="192" t="s">
        <v>53</v>
      </c>
      <c r="O998" s="44"/>
      <c r="P998" s="193">
        <f>O998*H998</f>
        <v>0</v>
      </c>
      <c r="Q998" s="193">
        <v>1.0530600000000001</v>
      </c>
      <c r="R998" s="193">
        <f>Q998*H998</f>
        <v>7.3714200000000021E-2</v>
      </c>
      <c r="S998" s="193">
        <v>0</v>
      </c>
      <c r="T998" s="194">
        <f>S998*H998</f>
        <v>0</v>
      </c>
      <c r="AR998" s="25" t="s">
        <v>159</v>
      </c>
      <c r="AT998" s="25" t="s">
        <v>154</v>
      </c>
      <c r="AU998" s="25" t="s">
        <v>89</v>
      </c>
      <c r="AY998" s="25" t="s">
        <v>152</v>
      </c>
      <c r="BE998" s="195">
        <f>IF(N998="základní",J998,0)</f>
        <v>0</v>
      </c>
      <c r="BF998" s="195">
        <f>IF(N998="snížená",J998,0)</f>
        <v>0</v>
      </c>
      <c r="BG998" s="195">
        <f>IF(N998="zákl. přenesená",J998,0)</f>
        <v>0</v>
      </c>
      <c r="BH998" s="195">
        <f>IF(N998="sníž. přenesená",J998,0)</f>
        <v>0</v>
      </c>
      <c r="BI998" s="195">
        <f>IF(N998="nulová",J998,0)</f>
        <v>0</v>
      </c>
      <c r="BJ998" s="25" t="s">
        <v>45</v>
      </c>
      <c r="BK998" s="195">
        <f>ROUND(I998*H998,2)</f>
        <v>0</v>
      </c>
      <c r="BL998" s="25" t="s">
        <v>159</v>
      </c>
      <c r="BM998" s="25" t="s">
        <v>3111</v>
      </c>
    </row>
    <row r="999" spans="2:65" s="12" customFormat="1">
      <c r="B999" s="200"/>
      <c r="D999" s="196" t="s">
        <v>163</v>
      </c>
      <c r="E999" s="201" t="s">
        <v>5</v>
      </c>
      <c r="F999" s="202" t="s">
        <v>2954</v>
      </c>
      <c r="H999" s="203" t="s">
        <v>5</v>
      </c>
      <c r="I999" s="204"/>
      <c r="L999" s="200"/>
      <c r="M999" s="205"/>
      <c r="N999" s="206"/>
      <c r="O999" s="206"/>
      <c r="P999" s="206"/>
      <c r="Q999" s="206"/>
      <c r="R999" s="206"/>
      <c r="S999" s="206"/>
      <c r="T999" s="207"/>
      <c r="AT999" s="203" t="s">
        <v>163</v>
      </c>
      <c r="AU999" s="203" t="s">
        <v>89</v>
      </c>
      <c r="AV999" s="12" t="s">
        <v>45</v>
      </c>
      <c r="AW999" s="12" t="s">
        <v>42</v>
      </c>
      <c r="AX999" s="12" t="s">
        <v>82</v>
      </c>
      <c r="AY999" s="203" t="s">
        <v>152</v>
      </c>
    </row>
    <row r="1000" spans="2:65" s="12" customFormat="1">
      <c r="B1000" s="200"/>
      <c r="D1000" s="196" t="s">
        <v>163</v>
      </c>
      <c r="E1000" s="201" t="s">
        <v>5</v>
      </c>
      <c r="F1000" s="202" t="s">
        <v>3112</v>
      </c>
      <c r="H1000" s="203" t="s">
        <v>5</v>
      </c>
      <c r="I1000" s="204"/>
      <c r="L1000" s="200"/>
      <c r="M1000" s="205"/>
      <c r="N1000" s="206"/>
      <c r="O1000" s="206"/>
      <c r="P1000" s="206"/>
      <c r="Q1000" s="206"/>
      <c r="R1000" s="206"/>
      <c r="S1000" s="206"/>
      <c r="T1000" s="207"/>
      <c r="AT1000" s="203" t="s">
        <v>163</v>
      </c>
      <c r="AU1000" s="203" t="s">
        <v>89</v>
      </c>
      <c r="AV1000" s="12" t="s">
        <v>45</v>
      </c>
      <c r="AW1000" s="12" t="s">
        <v>42</v>
      </c>
      <c r="AX1000" s="12" t="s">
        <v>82</v>
      </c>
      <c r="AY1000" s="203" t="s">
        <v>152</v>
      </c>
    </row>
    <row r="1001" spans="2:65" s="13" customFormat="1">
      <c r="B1001" s="208"/>
      <c r="D1001" s="196" t="s">
        <v>163</v>
      </c>
      <c r="E1001" s="209" t="s">
        <v>5</v>
      </c>
      <c r="F1001" s="210" t="s">
        <v>3113</v>
      </c>
      <c r="H1001" s="211">
        <v>5.3999999999999999E-2</v>
      </c>
      <c r="I1001" s="212"/>
      <c r="L1001" s="208"/>
      <c r="M1001" s="213"/>
      <c r="N1001" s="214"/>
      <c r="O1001" s="214"/>
      <c r="P1001" s="214"/>
      <c r="Q1001" s="214"/>
      <c r="R1001" s="214"/>
      <c r="S1001" s="214"/>
      <c r="T1001" s="215"/>
      <c r="AT1001" s="209" t="s">
        <v>163</v>
      </c>
      <c r="AU1001" s="209" t="s">
        <v>89</v>
      </c>
      <c r="AV1001" s="13" t="s">
        <v>89</v>
      </c>
      <c r="AW1001" s="13" t="s">
        <v>42</v>
      </c>
      <c r="AX1001" s="13" t="s">
        <v>82</v>
      </c>
      <c r="AY1001" s="209" t="s">
        <v>152</v>
      </c>
    </row>
    <row r="1002" spans="2:65" s="13" customFormat="1">
      <c r="B1002" s="208"/>
      <c r="D1002" s="196" t="s">
        <v>163</v>
      </c>
      <c r="E1002" s="209" t="s">
        <v>5</v>
      </c>
      <c r="F1002" s="210" t="s">
        <v>3114</v>
      </c>
      <c r="H1002" s="211">
        <v>1.6E-2</v>
      </c>
      <c r="I1002" s="212"/>
      <c r="L1002" s="208"/>
      <c r="M1002" s="213"/>
      <c r="N1002" s="214"/>
      <c r="O1002" s="214"/>
      <c r="P1002" s="214"/>
      <c r="Q1002" s="214"/>
      <c r="R1002" s="214"/>
      <c r="S1002" s="214"/>
      <c r="T1002" s="215"/>
      <c r="AT1002" s="209" t="s">
        <v>163</v>
      </c>
      <c r="AU1002" s="209" t="s">
        <v>89</v>
      </c>
      <c r="AV1002" s="13" t="s">
        <v>89</v>
      </c>
      <c r="AW1002" s="13" t="s">
        <v>42</v>
      </c>
      <c r="AX1002" s="13" t="s">
        <v>82</v>
      </c>
      <c r="AY1002" s="209" t="s">
        <v>152</v>
      </c>
    </row>
    <row r="1003" spans="2:65" s="15" customFormat="1">
      <c r="B1003" s="224"/>
      <c r="D1003" s="196" t="s">
        <v>163</v>
      </c>
      <c r="E1003" s="247" t="s">
        <v>5</v>
      </c>
      <c r="F1003" s="248" t="s">
        <v>170</v>
      </c>
      <c r="H1003" s="249">
        <v>7.0000000000000007E-2</v>
      </c>
      <c r="I1003" s="229"/>
      <c r="L1003" s="224"/>
      <c r="M1003" s="230"/>
      <c r="N1003" s="231"/>
      <c r="O1003" s="231"/>
      <c r="P1003" s="231"/>
      <c r="Q1003" s="231"/>
      <c r="R1003" s="231"/>
      <c r="S1003" s="231"/>
      <c r="T1003" s="232"/>
      <c r="AT1003" s="233" t="s">
        <v>163</v>
      </c>
      <c r="AU1003" s="233" t="s">
        <v>89</v>
      </c>
      <c r="AV1003" s="15" t="s">
        <v>159</v>
      </c>
      <c r="AW1003" s="15" t="s">
        <v>42</v>
      </c>
      <c r="AX1003" s="15" t="s">
        <v>45</v>
      </c>
      <c r="AY1003" s="233" t="s">
        <v>152</v>
      </c>
    </row>
    <row r="1004" spans="2:65" s="11" customFormat="1" ht="29.85" customHeight="1">
      <c r="B1004" s="169"/>
      <c r="D1004" s="180" t="s">
        <v>81</v>
      </c>
      <c r="E1004" s="181" t="s">
        <v>214</v>
      </c>
      <c r="F1004" s="181" t="s">
        <v>446</v>
      </c>
      <c r="I1004" s="172"/>
      <c r="J1004" s="182">
        <f>BK1004</f>
        <v>0</v>
      </c>
      <c r="L1004" s="169"/>
      <c r="M1004" s="174"/>
      <c r="N1004" s="175"/>
      <c r="O1004" s="175"/>
      <c r="P1004" s="176">
        <f>SUM(P1005:P1128)</f>
        <v>0</v>
      </c>
      <c r="Q1004" s="175"/>
      <c r="R1004" s="176">
        <f>SUM(R1005:R1128)</f>
        <v>6.3981492999999983</v>
      </c>
      <c r="S1004" s="175"/>
      <c r="T1004" s="177">
        <f>SUM(T1005:T1128)</f>
        <v>308.17570000000001</v>
      </c>
      <c r="AR1004" s="170" t="s">
        <v>45</v>
      </c>
      <c r="AT1004" s="178" t="s">
        <v>81</v>
      </c>
      <c r="AU1004" s="178" t="s">
        <v>45</v>
      </c>
      <c r="AY1004" s="170" t="s">
        <v>152</v>
      </c>
      <c r="BK1004" s="179">
        <f>SUM(BK1005:BK1128)</f>
        <v>0</v>
      </c>
    </row>
    <row r="1005" spans="2:65" s="1" customFormat="1" ht="31.5" customHeight="1">
      <c r="B1005" s="183"/>
      <c r="C1005" s="184" t="s">
        <v>1351</v>
      </c>
      <c r="D1005" s="184" t="s">
        <v>154</v>
      </c>
      <c r="E1005" s="185" t="s">
        <v>3115</v>
      </c>
      <c r="F1005" s="186" t="s">
        <v>3116</v>
      </c>
      <c r="G1005" s="187" t="s">
        <v>201</v>
      </c>
      <c r="H1005" s="188">
        <v>30.923999999999999</v>
      </c>
      <c r="I1005" s="189"/>
      <c r="J1005" s="190">
        <f>ROUND(I1005*H1005,2)</f>
        <v>0</v>
      </c>
      <c r="K1005" s="186" t="s">
        <v>158</v>
      </c>
      <c r="L1005" s="43"/>
      <c r="M1005" s="191" t="s">
        <v>5</v>
      </c>
      <c r="N1005" s="192" t="s">
        <v>53</v>
      </c>
      <c r="O1005" s="44"/>
      <c r="P1005" s="193">
        <f>O1005*H1005</f>
        <v>0</v>
      </c>
      <c r="Q1005" s="193">
        <v>0.10095</v>
      </c>
      <c r="R1005" s="193">
        <f>Q1005*H1005</f>
        <v>3.1217777999999998</v>
      </c>
      <c r="S1005" s="193">
        <v>0</v>
      </c>
      <c r="T1005" s="194">
        <f>S1005*H1005</f>
        <v>0</v>
      </c>
      <c r="AR1005" s="25" t="s">
        <v>159</v>
      </c>
      <c r="AT1005" s="25" t="s">
        <v>154</v>
      </c>
      <c r="AU1005" s="25" t="s">
        <v>89</v>
      </c>
      <c r="AY1005" s="25" t="s">
        <v>152</v>
      </c>
      <c r="BE1005" s="195">
        <f>IF(N1005="základní",J1005,0)</f>
        <v>0</v>
      </c>
      <c r="BF1005" s="195">
        <f>IF(N1005="snížená",J1005,0)</f>
        <v>0</v>
      </c>
      <c r="BG1005" s="195">
        <f>IF(N1005="zákl. přenesená",J1005,0)</f>
        <v>0</v>
      </c>
      <c r="BH1005" s="195">
        <f>IF(N1005="sníž. přenesená",J1005,0)</f>
        <v>0</v>
      </c>
      <c r="BI1005" s="195">
        <f>IF(N1005="nulová",J1005,0)</f>
        <v>0</v>
      </c>
      <c r="BJ1005" s="25" t="s">
        <v>45</v>
      </c>
      <c r="BK1005" s="195">
        <f>ROUND(I1005*H1005,2)</f>
        <v>0</v>
      </c>
      <c r="BL1005" s="25" t="s">
        <v>159</v>
      </c>
      <c r="BM1005" s="25" t="s">
        <v>3117</v>
      </c>
    </row>
    <row r="1006" spans="2:65" s="1" customFormat="1" ht="67.5">
      <c r="B1006" s="43"/>
      <c r="D1006" s="196" t="s">
        <v>161</v>
      </c>
      <c r="F1006" s="197" t="s">
        <v>3118</v>
      </c>
      <c r="I1006" s="198"/>
      <c r="L1006" s="43"/>
      <c r="M1006" s="199"/>
      <c r="N1006" s="44"/>
      <c r="O1006" s="44"/>
      <c r="P1006" s="44"/>
      <c r="Q1006" s="44"/>
      <c r="R1006" s="44"/>
      <c r="S1006" s="44"/>
      <c r="T1006" s="72"/>
      <c r="AT1006" s="25" t="s">
        <v>161</v>
      </c>
      <c r="AU1006" s="25" t="s">
        <v>89</v>
      </c>
    </row>
    <row r="1007" spans="2:65" s="12" customFormat="1">
      <c r="B1007" s="200"/>
      <c r="D1007" s="196" t="s">
        <v>163</v>
      </c>
      <c r="E1007" s="201" t="s">
        <v>5</v>
      </c>
      <c r="F1007" s="202" t="s">
        <v>2679</v>
      </c>
      <c r="H1007" s="203" t="s">
        <v>5</v>
      </c>
      <c r="I1007" s="204"/>
      <c r="L1007" s="200"/>
      <c r="M1007" s="205"/>
      <c r="N1007" s="206"/>
      <c r="O1007" s="206"/>
      <c r="P1007" s="206"/>
      <c r="Q1007" s="206"/>
      <c r="R1007" s="206"/>
      <c r="S1007" s="206"/>
      <c r="T1007" s="207"/>
      <c r="AT1007" s="203" t="s">
        <v>163</v>
      </c>
      <c r="AU1007" s="203" t="s">
        <v>89</v>
      </c>
      <c r="AV1007" s="12" t="s">
        <v>45</v>
      </c>
      <c r="AW1007" s="12" t="s">
        <v>42</v>
      </c>
      <c r="AX1007" s="12" t="s">
        <v>82</v>
      </c>
      <c r="AY1007" s="203" t="s">
        <v>152</v>
      </c>
    </row>
    <row r="1008" spans="2:65" s="13" customFormat="1">
      <c r="B1008" s="208"/>
      <c r="D1008" s="196" t="s">
        <v>163</v>
      </c>
      <c r="E1008" s="209" t="s">
        <v>5</v>
      </c>
      <c r="F1008" s="210" t="s">
        <v>3119</v>
      </c>
      <c r="H1008" s="211">
        <v>30.923999999999999</v>
      </c>
      <c r="I1008" s="212"/>
      <c r="L1008" s="208"/>
      <c r="M1008" s="213"/>
      <c r="N1008" s="214"/>
      <c r="O1008" s="214"/>
      <c r="P1008" s="214"/>
      <c r="Q1008" s="214"/>
      <c r="R1008" s="214"/>
      <c r="S1008" s="214"/>
      <c r="T1008" s="215"/>
      <c r="AT1008" s="209" t="s">
        <v>163</v>
      </c>
      <c r="AU1008" s="209" t="s">
        <v>89</v>
      </c>
      <c r="AV1008" s="13" t="s">
        <v>89</v>
      </c>
      <c r="AW1008" s="13" t="s">
        <v>42</v>
      </c>
      <c r="AX1008" s="13" t="s">
        <v>82</v>
      </c>
      <c r="AY1008" s="209" t="s">
        <v>152</v>
      </c>
    </row>
    <row r="1009" spans="2:65" s="15" customFormat="1">
      <c r="B1009" s="224"/>
      <c r="D1009" s="225" t="s">
        <v>163</v>
      </c>
      <c r="E1009" s="226" t="s">
        <v>5</v>
      </c>
      <c r="F1009" s="227" t="s">
        <v>170</v>
      </c>
      <c r="H1009" s="228">
        <v>30.923999999999999</v>
      </c>
      <c r="I1009" s="229"/>
      <c r="L1009" s="224"/>
      <c r="M1009" s="230"/>
      <c r="N1009" s="231"/>
      <c r="O1009" s="231"/>
      <c r="P1009" s="231"/>
      <c r="Q1009" s="231"/>
      <c r="R1009" s="231"/>
      <c r="S1009" s="231"/>
      <c r="T1009" s="232"/>
      <c r="AT1009" s="233" t="s">
        <v>163</v>
      </c>
      <c r="AU1009" s="233" t="s">
        <v>89</v>
      </c>
      <c r="AV1009" s="15" t="s">
        <v>159</v>
      </c>
      <c r="AW1009" s="15" t="s">
        <v>42</v>
      </c>
      <c r="AX1009" s="15" t="s">
        <v>45</v>
      </c>
      <c r="AY1009" s="233" t="s">
        <v>152</v>
      </c>
    </row>
    <row r="1010" spans="2:65" s="1" customFormat="1" ht="22.5" customHeight="1">
      <c r="B1010" s="183"/>
      <c r="C1010" s="237" t="s">
        <v>1355</v>
      </c>
      <c r="D1010" s="237" t="s">
        <v>266</v>
      </c>
      <c r="E1010" s="238" t="s">
        <v>3120</v>
      </c>
      <c r="F1010" s="239" t="s">
        <v>3121</v>
      </c>
      <c r="G1010" s="240" t="s">
        <v>293</v>
      </c>
      <c r="H1010" s="241">
        <v>62.466000000000001</v>
      </c>
      <c r="I1010" s="242"/>
      <c r="J1010" s="243">
        <f>ROUND(I1010*H1010,2)</f>
        <v>0</v>
      </c>
      <c r="K1010" s="239" t="s">
        <v>158</v>
      </c>
      <c r="L1010" s="244"/>
      <c r="M1010" s="245" t="s">
        <v>5</v>
      </c>
      <c r="N1010" s="246" t="s">
        <v>53</v>
      </c>
      <c r="O1010" s="44"/>
      <c r="P1010" s="193">
        <f>O1010*H1010</f>
        <v>0</v>
      </c>
      <c r="Q1010" s="193">
        <v>1.6799999999999999E-2</v>
      </c>
      <c r="R1010" s="193">
        <f>Q1010*H1010</f>
        <v>1.0494288000000001</v>
      </c>
      <c r="S1010" s="193">
        <v>0</v>
      </c>
      <c r="T1010" s="194">
        <f>S1010*H1010</f>
        <v>0</v>
      </c>
      <c r="AR1010" s="25" t="s">
        <v>206</v>
      </c>
      <c r="AT1010" s="25" t="s">
        <v>266</v>
      </c>
      <c r="AU1010" s="25" t="s">
        <v>89</v>
      </c>
      <c r="AY1010" s="25" t="s">
        <v>152</v>
      </c>
      <c r="BE1010" s="195">
        <f>IF(N1010="základní",J1010,0)</f>
        <v>0</v>
      </c>
      <c r="BF1010" s="195">
        <f>IF(N1010="snížená",J1010,0)</f>
        <v>0</v>
      </c>
      <c r="BG1010" s="195">
        <f>IF(N1010="zákl. přenesená",J1010,0)</f>
        <v>0</v>
      </c>
      <c r="BH1010" s="195">
        <f>IF(N1010="sníž. přenesená",J1010,0)</f>
        <v>0</v>
      </c>
      <c r="BI1010" s="195">
        <f>IF(N1010="nulová",J1010,0)</f>
        <v>0</v>
      </c>
      <c r="BJ1010" s="25" t="s">
        <v>45</v>
      </c>
      <c r="BK1010" s="195">
        <f>ROUND(I1010*H1010,2)</f>
        <v>0</v>
      </c>
      <c r="BL1010" s="25" t="s">
        <v>159</v>
      </c>
      <c r="BM1010" s="25" t="s">
        <v>3122</v>
      </c>
    </row>
    <row r="1011" spans="2:65" s="13" customFormat="1">
      <c r="B1011" s="208"/>
      <c r="D1011" s="225" t="s">
        <v>163</v>
      </c>
      <c r="F1011" s="234" t="s">
        <v>3123</v>
      </c>
      <c r="H1011" s="235">
        <v>62.466000000000001</v>
      </c>
      <c r="I1011" s="212"/>
      <c r="L1011" s="208"/>
      <c r="M1011" s="213"/>
      <c r="N1011" s="214"/>
      <c r="O1011" s="214"/>
      <c r="P1011" s="214"/>
      <c r="Q1011" s="214"/>
      <c r="R1011" s="214"/>
      <c r="S1011" s="214"/>
      <c r="T1011" s="215"/>
      <c r="AT1011" s="209" t="s">
        <v>163</v>
      </c>
      <c r="AU1011" s="209" t="s">
        <v>89</v>
      </c>
      <c r="AV1011" s="13" t="s">
        <v>89</v>
      </c>
      <c r="AW1011" s="13" t="s">
        <v>6</v>
      </c>
      <c r="AX1011" s="13" t="s">
        <v>45</v>
      </c>
      <c r="AY1011" s="209" t="s">
        <v>152</v>
      </c>
    </row>
    <row r="1012" spans="2:65" s="1" customFormat="1" ht="31.5" customHeight="1">
      <c r="B1012" s="183"/>
      <c r="C1012" s="184" t="s">
        <v>1360</v>
      </c>
      <c r="D1012" s="184" t="s">
        <v>154</v>
      </c>
      <c r="E1012" s="185" t="s">
        <v>3124</v>
      </c>
      <c r="F1012" s="186" t="s">
        <v>3125</v>
      </c>
      <c r="G1012" s="187" t="s">
        <v>247</v>
      </c>
      <c r="H1012" s="188">
        <v>84.47</v>
      </c>
      <c r="I1012" s="189"/>
      <c r="J1012" s="190">
        <f>ROUND(I1012*H1012,2)</f>
        <v>0</v>
      </c>
      <c r="K1012" s="186" t="s">
        <v>158</v>
      </c>
      <c r="L1012" s="43"/>
      <c r="M1012" s="191" t="s">
        <v>5</v>
      </c>
      <c r="N1012" s="192" t="s">
        <v>53</v>
      </c>
      <c r="O1012" s="44"/>
      <c r="P1012" s="193">
        <f>O1012*H1012</f>
        <v>0</v>
      </c>
      <c r="Q1012" s="193">
        <v>4.6999999999999999E-4</v>
      </c>
      <c r="R1012" s="193">
        <f>Q1012*H1012</f>
        <v>3.9700899999999997E-2</v>
      </c>
      <c r="S1012" s="193">
        <v>0</v>
      </c>
      <c r="T1012" s="194">
        <f>S1012*H1012</f>
        <v>0</v>
      </c>
      <c r="AR1012" s="25" t="s">
        <v>159</v>
      </c>
      <c r="AT1012" s="25" t="s">
        <v>154</v>
      </c>
      <c r="AU1012" s="25" t="s">
        <v>89</v>
      </c>
      <c r="AY1012" s="25" t="s">
        <v>152</v>
      </c>
      <c r="BE1012" s="195">
        <f>IF(N1012="základní",J1012,0)</f>
        <v>0</v>
      </c>
      <c r="BF1012" s="195">
        <f>IF(N1012="snížená",J1012,0)</f>
        <v>0</v>
      </c>
      <c r="BG1012" s="195">
        <f>IF(N1012="zákl. přenesená",J1012,0)</f>
        <v>0</v>
      </c>
      <c r="BH1012" s="195">
        <f>IF(N1012="sníž. přenesená",J1012,0)</f>
        <v>0</v>
      </c>
      <c r="BI1012" s="195">
        <f>IF(N1012="nulová",J1012,0)</f>
        <v>0</v>
      </c>
      <c r="BJ1012" s="25" t="s">
        <v>45</v>
      </c>
      <c r="BK1012" s="195">
        <f>ROUND(I1012*H1012,2)</f>
        <v>0</v>
      </c>
      <c r="BL1012" s="25" t="s">
        <v>159</v>
      </c>
      <c r="BM1012" s="25" t="s">
        <v>3126</v>
      </c>
    </row>
    <row r="1013" spans="2:65" s="1" customFormat="1" ht="27">
      <c r="B1013" s="43"/>
      <c r="D1013" s="196" t="s">
        <v>161</v>
      </c>
      <c r="F1013" s="197" t="s">
        <v>3127</v>
      </c>
      <c r="I1013" s="198"/>
      <c r="L1013" s="43"/>
      <c r="M1013" s="199"/>
      <c r="N1013" s="44"/>
      <c r="O1013" s="44"/>
      <c r="P1013" s="44"/>
      <c r="Q1013" s="44"/>
      <c r="R1013" s="44"/>
      <c r="S1013" s="44"/>
      <c r="T1013" s="72"/>
      <c r="AT1013" s="25" t="s">
        <v>161</v>
      </c>
      <c r="AU1013" s="25" t="s">
        <v>89</v>
      </c>
    </row>
    <row r="1014" spans="2:65" s="12" customFormat="1">
      <c r="B1014" s="200"/>
      <c r="D1014" s="196" t="s">
        <v>163</v>
      </c>
      <c r="E1014" s="201" t="s">
        <v>5</v>
      </c>
      <c r="F1014" s="202" t="s">
        <v>2679</v>
      </c>
      <c r="H1014" s="203" t="s">
        <v>5</v>
      </c>
      <c r="I1014" s="204"/>
      <c r="L1014" s="200"/>
      <c r="M1014" s="205"/>
      <c r="N1014" s="206"/>
      <c r="O1014" s="206"/>
      <c r="P1014" s="206"/>
      <c r="Q1014" s="206"/>
      <c r="R1014" s="206"/>
      <c r="S1014" s="206"/>
      <c r="T1014" s="207"/>
      <c r="AT1014" s="203" t="s">
        <v>163</v>
      </c>
      <c r="AU1014" s="203" t="s">
        <v>89</v>
      </c>
      <c r="AV1014" s="12" t="s">
        <v>45</v>
      </c>
      <c r="AW1014" s="12" t="s">
        <v>42</v>
      </c>
      <c r="AX1014" s="12" t="s">
        <v>82</v>
      </c>
      <c r="AY1014" s="203" t="s">
        <v>152</v>
      </c>
    </row>
    <row r="1015" spans="2:65" s="13" customFormat="1">
      <c r="B1015" s="208"/>
      <c r="D1015" s="196" t="s">
        <v>163</v>
      </c>
      <c r="E1015" s="209" t="s">
        <v>5</v>
      </c>
      <c r="F1015" s="210" t="s">
        <v>2519</v>
      </c>
      <c r="H1015" s="211">
        <v>84.47</v>
      </c>
      <c r="I1015" s="212"/>
      <c r="L1015" s="208"/>
      <c r="M1015" s="213"/>
      <c r="N1015" s="214"/>
      <c r="O1015" s="214"/>
      <c r="P1015" s="214"/>
      <c r="Q1015" s="214"/>
      <c r="R1015" s="214"/>
      <c r="S1015" s="214"/>
      <c r="T1015" s="215"/>
      <c r="AT1015" s="209" t="s">
        <v>163</v>
      </c>
      <c r="AU1015" s="209" t="s">
        <v>89</v>
      </c>
      <c r="AV1015" s="13" t="s">
        <v>89</v>
      </c>
      <c r="AW1015" s="13" t="s">
        <v>42</v>
      </c>
      <c r="AX1015" s="13" t="s">
        <v>82</v>
      </c>
      <c r="AY1015" s="209" t="s">
        <v>152</v>
      </c>
    </row>
    <row r="1016" spans="2:65" s="15" customFormat="1">
      <c r="B1016" s="224"/>
      <c r="D1016" s="225" t="s">
        <v>163</v>
      </c>
      <c r="E1016" s="226" t="s">
        <v>5</v>
      </c>
      <c r="F1016" s="227" t="s">
        <v>170</v>
      </c>
      <c r="H1016" s="228">
        <v>84.47</v>
      </c>
      <c r="I1016" s="229"/>
      <c r="L1016" s="224"/>
      <c r="M1016" s="230"/>
      <c r="N1016" s="231"/>
      <c r="O1016" s="231"/>
      <c r="P1016" s="231"/>
      <c r="Q1016" s="231"/>
      <c r="R1016" s="231"/>
      <c r="S1016" s="231"/>
      <c r="T1016" s="232"/>
      <c r="AT1016" s="233" t="s">
        <v>163</v>
      </c>
      <c r="AU1016" s="233" t="s">
        <v>89</v>
      </c>
      <c r="AV1016" s="15" t="s">
        <v>159</v>
      </c>
      <c r="AW1016" s="15" t="s">
        <v>42</v>
      </c>
      <c r="AX1016" s="15" t="s">
        <v>45</v>
      </c>
      <c r="AY1016" s="233" t="s">
        <v>152</v>
      </c>
    </row>
    <row r="1017" spans="2:65" s="1" customFormat="1" ht="22.5" customHeight="1">
      <c r="B1017" s="183"/>
      <c r="C1017" s="184" t="s">
        <v>1366</v>
      </c>
      <c r="D1017" s="184" t="s">
        <v>154</v>
      </c>
      <c r="E1017" s="185" t="s">
        <v>3128</v>
      </c>
      <c r="F1017" s="186" t="s">
        <v>3129</v>
      </c>
      <c r="G1017" s="187" t="s">
        <v>201</v>
      </c>
      <c r="H1017" s="188">
        <v>1.6</v>
      </c>
      <c r="I1017" s="189"/>
      <c r="J1017" s="190">
        <f>ROUND(I1017*H1017,2)</f>
        <v>0</v>
      </c>
      <c r="K1017" s="186" t="s">
        <v>158</v>
      </c>
      <c r="L1017" s="43"/>
      <c r="M1017" s="191" t="s">
        <v>5</v>
      </c>
      <c r="N1017" s="192" t="s">
        <v>53</v>
      </c>
      <c r="O1017" s="44"/>
      <c r="P1017" s="193">
        <f>O1017*H1017</f>
        <v>0</v>
      </c>
      <c r="Q1017" s="193">
        <v>0.29221000000000003</v>
      </c>
      <c r="R1017" s="193">
        <f>Q1017*H1017</f>
        <v>0.46753600000000006</v>
      </c>
      <c r="S1017" s="193">
        <v>0</v>
      </c>
      <c r="T1017" s="194">
        <f>S1017*H1017</f>
        <v>0</v>
      </c>
      <c r="AR1017" s="25" t="s">
        <v>159</v>
      </c>
      <c r="AT1017" s="25" t="s">
        <v>154</v>
      </c>
      <c r="AU1017" s="25" t="s">
        <v>89</v>
      </c>
      <c r="AY1017" s="25" t="s">
        <v>152</v>
      </c>
      <c r="BE1017" s="195">
        <f>IF(N1017="základní",J1017,0)</f>
        <v>0</v>
      </c>
      <c r="BF1017" s="195">
        <f>IF(N1017="snížená",J1017,0)</f>
        <v>0</v>
      </c>
      <c r="BG1017" s="195">
        <f>IF(N1017="zákl. přenesená",J1017,0)</f>
        <v>0</v>
      </c>
      <c r="BH1017" s="195">
        <f>IF(N1017="sníž. přenesená",J1017,0)</f>
        <v>0</v>
      </c>
      <c r="BI1017" s="195">
        <f>IF(N1017="nulová",J1017,0)</f>
        <v>0</v>
      </c>
      <c r="BJ1017" s="25" t="s">
        <v>45</v>
      </c>
      <c r="BK1017" s="195">
        <f>ROUND(I1017*H1017,2)</f>
        <v>0</v>
      </c>
      <c r="BL1017" s="25" t="s">
        <v>159</v>
      </c>
      <c r="BM1017" s="25" t="s">
        <v>3130</v>
      </c>
    </row>
    <row r="1018" spans="2:65" s="1" customFormat="1" ht="54">
      <c r="B1018" s="43"/>
      <c r="D1018" s="196" t="s">
        <v>161</v>
      </c>
      <c r="F1018" s="197" t="s">
        <v>3131</v>
      </c>
      <c r="I1018" s="198"/>
      <c r="L1018" s="43"/>
      <c r="M1018" s="199"/>
      <c r="N1018" s="44"/>
      <c r="O1018" s="44"/>
      <c r="P1018" s="44"/>
      <c r="Q1018" s="44"/>
      <c r="R1018" s="44"/>
      <c r="S1018" s="44"/>
      <c r="T1018" s="72"/>
      <c r="AT1018" s="25" t="s">
        <v>161</v>
      </c>
      <c r="AU1018" s="25" t="s">
        <v>89</v>
      </c>
    </row>
    <row r="1019" spans="2:65" s="12" customFormat="1">
      <c r="B1019" s="200"/>
      <c r="D1019" s="196" t="s">
        <v>163</v>
      </c>
      <c r="E1019" s="201" t="s">
        <v>5</v>
      </c>
      <c r="F1019" s="202" t="s">
        <v>2679</v>
      </c>
      <c r="H1019" s="203" t="s">
        <v>5</v>
      </c>
      <c r="I1019" s="204"/>
      <c r="L1019" s="200"/>
      <c r="M1019" s="205"/>
      <c r="N1019" s="206"/>
      <c r="O1019" s="206"/>
      <c r="P1019" s="206"/>
      <c r="Q1019" s="206"/>
      <c r="R1019" s="206"/>
      <c r="S1019" s="206"/>
      <c r="T1019" s="207"/>
      <c r="AT1019" s="203" t="s">
        <v>163</v>
      </c>
      <c r="AU1019" s="203" t="s">
        <v>89</v>
      </c>
      <c r="AV1019" s="12" t="s">
        <v>45</v>
      </c>
      <c r="AW1019" s="12" t="s">
        <v>42</v>
      </c>
      <c r="AX1019" s="12" t="s">
        <v>82</v>
      </c>
      <c r="AY1019" s="203" t="s">
        <v>152</v>
      </c>
    </row>
    <row r="1020" spans="2:65" s="13" customFormat="1">
      <c r="B1020" s="208"/>
      <c r="D1020" s="196" t="s">
        <v>163</v>
      </c>
      <c r="E1020" s="209" t="s">
        <v>5</v>
      </c>
      <c r="F1020" s="210" t="s">
        <v>3132</v>
      </c>
      <c r="H1020" s="211">
        <v>1.6</v>
      </c>
      <c r="I1020" s="212"/>
      <c r="L1020" s="208"/>
      <c r="M1020" s="213"/>
      <c r="N1020" s="214"/>
      <c r="O1020" s="214"/>
      <c r="P1020" s="214"/>
      <c r="Q1020" s="214"/>
      <c r="R1020" s="214"/>
      <c r="S1020" s="214"/>
      <c r="T1020" s="215"/>
      <c r="AT1020" s="209" t="s">
        <v>163</v>
      </c>
      <c r="AU1020" s="209" t="s">
        <v>89</v>
      </c>
      <c r="AV1020" s="13" t="s">
        <v>89</v>
      </c>
      <c r="AW1020" s="13" t="s">
        <v>42</v>
      </c>
      <c r="AX1020" s="13" t="s">
        <v>82</v>
      </c>
      <c r="AY1020" s="209" t="s">
        <v>152</v>
      </c>
    </row>
    <row r="1021" spans="2:65" s="15" customFormat="1">
      <c r="B1021" s="224"/>
      <c r="D1021" s="225" t="s">
        <v>163</v>
      </c>
      <c r="E1021" s="226" t="s">
        <v>5</v>
      </c>
      <c r="F1021" s="227" t="s">
        <v>170</v>
      </c>
      <c r="H1021" s="228">
        <v>1.6</v>
      </c>
      <c r="I1021" s="229"/>
      <c r="L1021" s="224"/>
      <c r="M1021" s="230"/>
      <c r="N1021" s="231"/>
      <c r="O1021" s="231"/>
      <c r="P1021" s="231"/>
      <c r="Q1021" s="231"/>
      <c r="R1021" s="231"/>
      <c r="S1021" s="231"/>
      <c r="T1021" s="232"/>
      <c r="AT1021" s="233" t="s">
        <v>163</v>
      </c>
      <c r="AU1021" s="233" t="s">
        <v>89</v>
      </c>
      <c r="AV1021" s="15" t="s">
        <v>159</v>
      </c>
      <c r="AW1021" s="15" t="s">
        <v>42</v>
      </c>
      <c r="AX1021" s="15" t="s">
        <v>45</v>
      </c>
      <c r="AY1021" s="233" t="s">
        <v>152</v>
      </c>
    </row>
    <row r="1022" spans="2:65" s="1" customFormat="1" ht="22.5" customHeight="1">
      <c r="B1022" s="183"/>
      <c r="C1022" s="237" t="s">
        <v>1371</v>
      </c>
      <c r="D1022" s="237" t="s">
        <v>266</v>
      </c>
      <c r="E1022" s="238" t="s">
        <v>3133</v>
      </c>
      <c r="F1022" s="239" t="s">
        <v>3134</v>
      </c>
      <c r="G1022" s="240" t="s">
        <v>293</v>
      </c>
      <c r="H1022" s="241">
        <v>1</v>
      </c>
      <c r="I1022" s="242"/>
      <c r="J1022" s="243">
        <f t="shared" ref="J1022:J1028" si="0">ROUND(I1022*H1022,2)</f>
        <v>0</v>
      </c>
      <c r="K1022" s="239" t="s">
        <v>158</v>
      </c>
      <c r="L1022" s="244"/>
      <c r="M1022" s="245" t="s">
        <v>5</v>
      </c>
      <c r="N1022" s="246" t="s">
        <v>53</v>
      </c>
      <c r="O1022" s="44"/>
      <c r="P1022" s="193">
        <f t="shared" ref="P1022:P1028" si="1">O1022*H1022</f>
        <v>0</v>
      </c>
      <c r="Q1022" s="193">
        <v>1.5599999999999999E-2</v>
      </c>
      <c r="R1022" s="193">
        <f t="shared" ref="R1022:R1028" si="2">Q1022*H1022</f>
        <v>1.5599999999999999E-2</v>
      </c>
      <c r="S1022" s="193">
        <v>0</v>
      </c>
      <c r="T1022" s="194">
        <f t="shared" ref="T1022:T1028" si="3">S1022*H1022</f>
        <v>0</v>
      </c>
      <c r="AR1022" s="25" t="s">
        <v>206</v>
      </c>
      <c r="AT1022" s="25" t="s">
        <v>266</v>
      </c>
      <c r="AU1022" s="25" t="s">
        <v>89</v>
      </c>
      <c r="AY1022" s="25" t="s">
        <v>152</v>
      </c>
      <c r="BE1022" s="195">
        <f t="shared" ref="BE1022:BE1028" si="4">IF(N1022="základní",J1022,0)</f>
        <v>0</v>
      </c>
      <c r="BF1022" s="195">
        <f t="shared" ref="BF1022:BF1028" si="5">IF(N1022="snížená",J1022,0)</f>
        <v>0</v>
      </c>
      <c r="BG1022" s="195">
        <f t="shared" ref="BG1022:BG1028" si="6">IF(N1022="zákl. přenesená",J1022,0)</f>
        <v>0</v>
      </c>
      <c r="BH1022" s="195">
        <f t="shared" ref="BH1022:BH1028" si="7">IF(N1022="sníž. přenesená",J1022,0)</f>
        <v>0</v>
      </c>
      <c r="BI1022" s="195">
        <f t="shared" ref="BI1022:BI1028" si="8">IF(N1022="nulová",J1022,0)</f>
        <v>0</v>
      </c>
      <c r="BJ1022" s="25" t="s">
        <v>45</v>
      </c>
      <c r="BK1022" s="195">
        <f t="shared" ref="BK1022:BK1028" si="9">ROUND(I1022*H1022,2)</f>
        <v>0</v>
      </c>
      <c r="BL1022" s="25" t="s">
        <v>159</v>
      </c>
      <c r="BM1022" s="25" t="s">
        <v>3135</v>
      </c>
    </row>
    <row r="1023" spans="2:65" s="1" customFormat="1" ht="22.5" customHeight="1">
      <c r="B1023" s="183"/>
      <c r="C1023" s="237" t="s">
        <v>1375</v>
      </c>
      <c r="D1023" s="237" t="s">
        <v>266</v>
      </c>
      <c r="E1023" s="238" t="s">
        <v>3136</v>
      </c>
      <c r="F1023" s="239" t="s">
        <v>3137</v>
      </c>
      <c r="G1023" s="240" t="s">
        <v>293</v>
      </c>
      <c r="H1023" s="241">
        <v>1</v>
      </c>
      <c r="I1023" s="242"/>
      <c r="J1023" s="243">
        <f t="shared" si="0"/>
        <v>0</v>
      </c>
      <c r="K1023" s="239" t="s">
        <v>158</v>
      </c>
      <c r="L1023" s="244"/>
      <c r="M1023" s="245" t="s">
        <v>5</v>
      </c>
      <c r="N1023" s="246" t="s">
        <v>53</v>
      </c>
      <c r="O1023" s="44"/>
      <c r="P1023" s="193">
        <f t="shared" si="1"/>
        <v>0</v>
      </c>
      <c r="Q1023" s="193">
        <v>1.6E-2</v>
      </c>
      <c r="R1023" s="193">
        <f t="shared" si="2"/>
        <v>1.6E-2</v>
      </c>
      <c r="S1023" s="193">
        <v>0</v>
      </c>
      <c r="T1023" s="194">
        <f t="shared" si="3"/>
        <v>0</v>
      </c>
      <c r="AR1023" s="25" t="s">
        <v>206</v>
      </c>
      <c r="AT1023" s="25" t="s">
        <v>266</v>
      </c>
      <c r="AU1023" s="25" t="s">
        <v>89</v>
      </c>
      <c r="AY1023" s="25" t="s">
        <v>152</v>
      </c>
      <c r="BE1023" s="195">
        <f t="shared" si="4"/>
        <v>0</v>
      </c>
      <c r="BF1023" s="195">
        <f t="shared" si="5"/>
        <v>0</v>
      </c>
      <c r="BG1023" s="195">
        <f t="shared" si="6"/>
        <v>0</v>
      </c>
      <c r="BH1023" s="195">
        <f t="shared" si="7"/>
        <v>0</v>
      </c>
      <c r="BI1023" s="195">
        <f t="shared" si="8"/>
        <v>0</v>
      </c>
      <c r="BJ1023" s="25" t="s">
        <v>45</v>
      </c>
      <c r="BK1023" s="195">
        <f t="shared" si="9"/>
        <v>0</v>
      </c>
      <c r="BL1023" s="25" t="s">
        <v>159</v>
      </c>
      <c r="BM1023" s="25" t="s">
        <v>3138</v>
      </c>
    </row>
    <row r="1024" spans="2:65" s="1" customFormat="1" ht="22.5" customHeight="1">
      <c r="B1024" s="183"/>
      <c r="C1024" s="237" t="s">
        <v>1381</v>
      </c>
      <c r="D1024" s="237" t="s">
        <v>266</v>
      </c>
      <c r="E1024" s="238" t="s">
        <v>3139</v>
      </c>
      <c r="F1024" s="239" t="s">
        <v>3140</v>
      </c>
      <c r="G1024" s="240" t="s">
        <v>293</v>
      </c>
      <c r="H1024" s="241">
        <v>2</v>
      </c>
      <c r="I1024" s="242"/>
      <c r="J1024" s="243">
        <f t="shared" si="0"/>
        <v>0</v>
      </c>
      <c r="K1024" s="239" t="s">
        <v>158</v>
      </c>
      <c r="L1024" s="244"/>
      <c r="M1024" s="245" t="s">
        <v>5</v>
      </c>
      <c r="N1024" s="246" t="s">
        <v>53</v>
      </c>
      <c r="O1024" s="44"/>
      <c r="P1024" s="193">
        <f t="shared" si="1"/>
        <v>0</v>
      </c>
      <c r="Q1024" s="193">
        <v>3.2499999999999999E-3</v>
      </c>
      <c r="R1024" s="193">
        <f t="shared" si="2"/>
        <v>6.4999999999999997E-3</v>
      </c>
      <c r="S1024" s="193">
        <v>0</v>
      </c>
      <c r="T1024" s="194">
        <f t="shared" si="3"/>
        <v>0</v>
      </c>
      <c r="AR1024" s="25" t="s">
        <v>206</v>
      </c>
      <c r="AT1024" s="25" t="s">
        <v>266</v>
      </c>
      <c r="AU1024" s="25" t="s">
        <v>89</v>
      </c>
      <c r="AY1024" s="25" t="s">
        <v>152</v>
      </c>
      <c r="BE1024" s="195">
        <f t="shared" si="4"/>
        <v>0</v>
      </c>
      <c r="BF1024" s="195">
        <f t="shared" si="5"/>
        <v>0</v>
      </c>
      <c r="BG1024" s="195">
        <f t="shared" si="6"/>
        <v>0</v>
      </c>
      <c r="BH1024" s="195">
        <f t="shared" si="7"/>
        <v>0</v>
      </c>
      <c r="BI1024" s="195">
        <f t="shared" si="8"/>
        <v>0</v>
      </c>
      <c r="BJ1024" s="25" t="s">
        <v>45</v>
      </c>
      <c r="BK1024" s="195">
        <f t="shared" si="9"/>
        <v>0</v>
      </c>
      <c r="BL1024" s="25" t="s">
        <v>159</v>
      </c>
      <c r="BM1024" s="25" t="s">
        <v>3141</v>
      </c>
    </row>
    <row r="1025" spans="2:65" s="1" customFormat="1" ht="31.5" customHeight="1">
      <c r="B1025" s="183"/>
      <c r="C1025" s="237" t="s">
        <v>1385</v>
      </c>
      <c r="D1025" s="237" t="s">
        <v>266</v>
      </c>
      <c r="E1025" s="238" t="s">
        <v>3142</v>
      </c>
      <c r="F1025" s="239" t="s">
        <v>3143</v>
      </c>
      <c r="G1025" s="240" t="s">
        <v>293</v>
      </c>
      <c r="H1025" s="241">
        <v>1</v>
      </c>
      <c r="I1025" s="242"/>
      <c r="J1025" s="243">
        <f t="shared" si="0"/>
        <v>0</v>
      </c>
      <c r="K1025" s="239" t="s">
        <v>158</v>
      </c>
      <c r="L1025" s="244"/>
      <c r="M1025" s="245" t="s">
        <v>5</v>
      </c>
      <c r="N1025" s="246" t="s">
        <v>53</v>
      </c>
      <c r="O1025" s="44"/>
      <c r="P1025" s="193">
        <f t="shared" si="1"/>
        <v>0</v>
      </c>
      <c r="Q1025" s="193">
        <v>1.3500000000000001E-3</v>
      </c>
      <c r="R1025" s="193">
        <f t="shared" si="2"/>
        <v>1.3500000000000001E-3</v>
      </c>
      <c r="S1025" s="193">
        <v>0</v>
      </c>
      <c r="T1025" s="194">
        <f t="shared" si="3"/>
        <v>0</v>
      </c>
      <c r="AR1025" s="25" t="s">
        <v>206</v>
      </c>
      <c r="AT1025" s="25" t="s">
        <v>266</v>
      </c>
      <c r="AU1025" s="25" t="s">
        <v>89</v>
      </c>
      <c r="AY1025" s="25" t="s">
        <v>152</v>
      </c>
      <c r="BE1025" s="195">
        <f t="shared" si="4"/>
        <v>0</v>
      </c>
      <c r="BF1025" s="195">
        <f t="shared" si="5"/>
        <v>0</v>
      </c>
      <c r="BG1025" s="195">
        <f t="shared" si="6"/>
        <v>0</v>
      </c>
      <c r="BH1025" s="195">
        <f t="shared" si="7"/>
        <v>0</v>
      </c>
      <c r="BI1025" s="195">
        <f t="shared" si="8"/>
        <v>0</v>
      </c>
      <c r="BJ1025" s="25" t="s">
        <v>45</v>
      </c>
      <c r="BK1025" s="195">
        <f t="shared" si="9"/>
        <v>0</v>
      </c>
      <c r="BL1025" s="25" t="s">
        <v>159</v>
      </c>
      <c r="BM1025" s="25" t="s">
        <v>3144</v>
      </c>
    </row>
    <row r="1026" spans="2:65" s="1" customFormat="1" ht="22.5" customHeight="1">
      <c r="B1026" s="183"/>
      <c r="C1026" s="237" t="s">
        <v>1390</v>
      </c>
      <c r="D1026" s="237" t="s">
        <v>266</v>
      </c>
      <c r="E1026" s="238" t="s">
        <v>3145</v>
      </c>
      <c r="F1026" s="239" t="s">
        <v>3146</v>
      </c>
      <c r="G1026" s="240" t="s">
        <v>293</v>
      </c>
      <c r="H1026" s="241">
        <v>1</v>
      </c>
      <c r="I1026" s="242"/>
      <c r="J1026" s="243">
        <f t="shared" si="0"/>
        <v>0</v>
      </c>
      <c r="K1026" s="239" t="s">
        <v>158</v>
      </c>
      <c r="L1026" s="244"/>
      <c r="M1026" s="245" t="s">
        <v>5</v>
      </c>
      <c r="N1026" s="246" t="s">
        <v>53</v>
      </c>
      <c r="O1026" s="44"/>
      <c r="P1026" s="193">
        <f t="shared" si="1"/>
        <v>0</v>
      </c>
      <c r="Q1026" s="193">
        <v>8.9999999999999998E-4</v>
      </c>
      <c r="R1026" s="193">
        <f t="shared" si="2"/>
        <v>8.9999999999999998E-4</v>
      </c>
      <c r="S1026" s="193">
        <v>0</v>
      </c>
      <c r="T1026" s="194">
        <f t="shared" si="3"/>
        <v>0</v>
      </c>
      <c r="AR1026" s="25" t="s">
        <v>206</v>
      </c>
      <c r="AT1026" s="25" t="s">
        <v>266</v>
      </c>
      <c r="AU1026" s="25" t="s">
        <v>89</v>
      </c>
      <c r="AY1026" s="25" t="s">
        <v>152</v>
      </c>
      <c r="BE1026" s="195">
        <f t="shared" si="4"/>
        <v>0</v>
      </c>
      <c r="BF1026" s="195">
        <f t="shared" si="5"/>
        <v>0</v>
      </c>
      <c r="BG1026" s="195">
        <f t="shared" si="6"/>
        <v>0</v>
      </c>
      <c r="BH1026" s="195">
        <f t="shared" si="7"/>
        <v>0</v>
      </c>
      <c r="BI1026" s="195">
        <f t="shared" si="8"/>
        <v>0</v>
      </c>
      <c r="BJ1026" s="25" t="s">
        <v>45</v>
      </c>
      <c r="BK1026" s="195">
        <f t="shared" si="9"/>
        <v>0</v>
      </c>
      <c r="BL1026" s="25" t="s">
        <v>159</v>
      </c>
      <c r="BM1026" s="25" t="s">
        <v>3147</v>
      </c>
    </row>
    <row r="1027" spans="2:65" s="1" customFormat="1" ht="22.5" customHeight="1">
      <c r="B1027" s="183"/>
      <c r="C1027" s="184" t="s">
        <v>1398</v>
      </c>
      <c r="D1027" s="184" t="s">
        <v>154</v>
      </c>
      <c r="E1027" s="185" t="s">
        <v>3148</v>
      </c>
      <c r="F1027" s="186" t="s">
        <v>3149</v>
      </c>
      <c r="G1027" s="187" t="s">
        <v>293</v>
      </c>
      <c r="H1027" s="188">
        <v>1</v>
      </c>
      <c r="I1027" s="189"/>
      <c r="J1027" s="190">
        <f t="shared" si="0"/>
        <v>0</v>
      </c>
      <c r="K1027" s="186" t="s">
        <v>5</v>
      </c>
      <c r="L1027" s="43"/>
      <c r="M1027" s="191" t="s">
        <v>5</v>
      </c>
      <c r="N1027" s="192" t="s">
        <v>53</v>
      </c>
      <c r="O1027" s="44"/>
      <c r="P1027" s="193">
        <f t="shared" si="1"/>
        <v>0</v>
      </c>
      <c r="Q1027" s="193">
        <v>0</v>
      </c>
      <c r="R1027" s="193">
        <f t="shared" si="2"/>
        <v>0</v>
      </c>
      <c r="S1027" s="193">
        <v>0</v>
      </c>
      <c r="T1027" s="194">
        <f t="shared" si="3"/>
        <v>0</v>
      </c>
      <c r="AR1027" s="25" t="s">
        <v>159</v>
      </c>
      <c r="AT1027" s="25" t="s">
        <v>154</v>
      </c>
      <c r="AU1027" s="25" t="s">
        <v>89</v>
      </c>
      <c r="AY1027" s="25" t="s">
        <v>152</v>
      </c>
      <c r="BE1027" s="195">
        <f t="shared" si="4"/>
        <v>0</v>
      </c>
      <c r="BF1027" s="195">
        <f t="shared" si="5"/>
        <v>0</v>
      </c>
      <c r="BG1027" s="195">
        <f t="shared" si="6"/>
        <v>0</v>
      </c>
      <c r="BH1027" s="195">
        <f t="shared" si="7"/>
        <v>0</v>
      </c>
      <c r="BI1027" s="195">
        <f t="shared" si="8"/>
        <v>0</v>
      </c>
      <c r="BJ1027" s="25" t="s">
        <v>45</v>
      </c>
      <c r="BK1027" s="195">
        <f t="shared" si="9"/>
        <v>0</v>
      </c>
      <c r="BL1027" s="25" t="s">
        <v>159</v>
      </c>
      <c r="BM1027" s="25" t="s">
        <v>3150</v>
      </c>
    </row>
    <row r="1028" spans="2:65" s="1" customFormat="1" ht="57" customHeight="1">
      <c r="B1028" s="183"/>
      <c r="C1028" s="184" t="s">
        <v>1403</v>
      </c>
      <c r="D1028" s="184" t="s">
        <v>154</v>
      </c>
      <c r="E1028" s="185" t="s">
        <v>448</v>
      </c>
      <c r="F1028" s="186" t="s">
        <v>449</v>
      </c>
      <c r="G1028" s="187" t="s">
        <v>247</v>
      </c>
      <c r="H1028" s="188">
        <v>2470.5700000000002</v>
      </c>
      <c r="I1028" s="189"/>
      <c r="J1028" s="190">
        <f t="shared" si="0"/>
        <v>0</v>
      </c>
      <c r="K1028" s="186" t="s">
        <v>158</v>
      </c>
      <c r="L1028" s="43"/>
      <c r="M1028" s="191" t="s">
        <v>5</v>
      </c>
      <c r="N1028" s="192" t="s">
        <v>53</v>
      </c>
      <c r="O1028" s="44"/>
      <c r="P1028" s="193">
        <f t="shared" si="1"/>
        <v>0</v>
      </c>
      <c r="Q1028" s="193">
        <v>4.0000000000000003E-5</v>
      </c>
      <c r="R1028" s="193">
        <f t="shared" si="2"/>
        <v>9.8822800000000016E-2</v>
      </c>
      <c r="S1028" s="193">
        <v>0</v>
      </c>
      <c r="T1028" s="194">
        <f t="shared" si="3"/>
        <v>0</v>
      </c>
      <c r="AR1028" s="25" t="s">
        <v>159</v>
      </c>
      <c r="AT1028" s="25" t="s">
        <v>154</v>
      </c>
      <c r="AU1028" s="25" t="s">
        <v>89</v>
      </c>
      <c r="AY1028" s="25" t="s">
        <v>152</v>
      </c>
      <c r="BE1028" s="195">
        <f t="shared" si="4"/>
        <v>0</v>
      </c>
      <c r="BF1028" s="195">
        <f t="shared" si="5"/>
        <v>0</v>
      </c>
      <c r="BG1028" s="195">
        <f t="shared" si="6"/>
        <v>0</v>
      </c>
      <c r="BH1028" s="195">
        <f t="shared" si="7"/>
        <v>0</v>
      </c>
      <c r="BI1028" s="195">
        <f t="shared" si="8"/>
        <v>0</v>
      </c>
      <c r="BJ1028" s="25" t="s">
        <v>45</v>
      </c>
      <c r="BK1028" s="195">
        <f t="shared" si="9"/>
        <v>0</v>
      </c>
      <c r="BL1028" s="25" t="s">
        <v>159</v>
      </c>
      <c r="BM1028" s="25" t="s">
        <v>3151</v>
      </c>
    </row>
    <row r="1029" spans="2:65" s="1" customFormat="1" ht="94.5">
      <c r="B1029" s="43"/>
      <c r="D1029" s="196" t="s">
        <v>161</v>
      </c>
      <c r="F1029" s="197" t="s">
        <v>451</v>
      </c>
      <c r="I1029" s="198"/>
      <c r="L1029" s="43"/>
      <c r="M1029" s="199"/>
      <c r="N1029" s="44"/>
      <c r="O1029" s="44"/>
      <c r="P1029" s="44"/>
      <c r="Q1029" s="44"/>
      <c r="R1029" s="44"/>
      <c r="S1029" s="44"/>
      <c r="T1029" s="72"/>
      <c r="AT1029" s="25" t="s">
        <v>161</v>
      </c>
      <c r="AU1029" s="25" t="s">
        <v>89</v>
      </c>
    </row>
    <row r="1030" spans="2:65" s="12" customFormat="1">
      <c r="B1030" s="200"/>
      <c r="D1030" s="196" t="s">
        <v>163</v>
      </c>
      <c r="E1030" s="201" t="s">
        <v>5</v>
      </c>
      <c r="F1030" s="202" t="s">
        <v>540</v>
      </c>
      <c r="H1030" s="203" t="s">
        <v>5</v>
      </c>
      <c r="I1030" s="204"/>
      <c r="L1030" s="200"/>
      <c r="M1030" s="205"/>
      <c r="N1030" s="206"/>
      <c r="O1030" s="206"/>
      <c r="P1030" s="206"/>
      <c r="Q1030" s="206"/>
      <c r="R1030" s="206"/>
      <c r="S1030" s="206"/>
      <c r="T1030" s="207"/>
      <c r="AT1030" s="203" t="s">
        <v>163</v>
      </c>
      <c r="AU1030" s="203" t="s">
        <v>89</v>
      </c>
      <c r="AV1030" s="12" t="s">
        <v>45</v>
      </c>
      <c r="AW1030" s="12" t="s">
        <v>42</v>
      </c>
      <c r="AX1030" s="12" t="s">
        <v>82</v>
      </c>
      <c r="AY1030" s="203" t="s">
        <v>152</v>
      </c>
    </row>
    <row r="1031" spans="2:65" s="12" customFormat="1">
      <c r="B1031" s="200"/>
      <c r="D1031" s="196" t="s">
        <v>163</v>
      </c>
      <c r="E1031" s="201" t="s">
        <v>5</v>
      </c>
      <c r="F1031" s="202" t="s">
        <v>3152</v>
      </c>
      <c r="H1031" s="203" t="s">
        <v>5</v>
      </c>
      <c r="I1031" s="204"/>
      <c r="L1031" s="200"/>
      <c r="M1031" s="205"/>
      <c r="N1031" s="206"/>
      <c r="O1031" s="206"/>
      <c r="P1031" s="206"/>
      <c r="Q1031" s="206"/>
      <c r="R1031" s="206"/>
      <c r="S1031" s="206"/>
      <c r="T1031" s="207"/>
      <c r="AT1031" s="203" t="s">
        <v>163</v>
      </c>
      <c r="AU1031" s="203" t="s">
        <v>89</v>
      </c>
      <c r="AV1031" s="12" t="s">
        <v>45</v>
      </c>
      <c r="AW1031" s="12" t="s">
        <v>42</v>
      </c>
      <c r="AX1031" s="12" t="s">
        <v>82</v>
      </c>
      <c r="AY1031" s="203" t="s">
        <v>152</v>
      </c>
    </row>
    <row r="1032" spans="2:65" s="13" customFormat="1">
      <c r="B1032" s="208"/>
      <c r="D1032" s="196" t="s">
        <v>163</v>
      </c>
      <c r="E1032" s="209" t="s">
        <v>5</v>
      </c>
      <c r="F1032" s="210" t="s">
        <v>3153</v>
      </c>
      <c r="H1032" s="211">
        <v>69.25</v>
      </c>
      <c r="I1032" s="212"/>
      <c r="L1032" s="208"/>
      <c r="M1032" s="213"/>
      <c r="N1032" s="214"/>
      <c r="O1032" s="214"/>
      <c r="P1032" s="214"/>
      <c r="Q1032" s="214"/>
      <c r="R1032" s="214"/>
      <c r="S1032" s="214"/>
      <c r="T1032" s="215"/>
      <c r="AT1032" s="209" t="s">
        <v>163</v>
      </c>
      <c r="AU1032" s="209" t="s">
        <v>89</v>
      </c>
      <c r="AV1032" s="13" t="s">
        <v>89</v>
      </c>
      <c r="AW1032" s="13" t="s">
        <v>42</v>
      </c>
      <c r="AX1032" s="13" t="s">
        <v>82</v>
      </c>
      <c r="AY1032" s="209" t="s">
        <v>152</v>
      </c>
    </row>
    <row r="1033" spans="2:65" s="14" customFormat="1">
      <c r="B1033" s="216"/>
      <c r="D1033" s="196" t="s">
        <v>163</v>
      </c>
      <c r="E1033" s="217" t="s">
        <v>5</v>
      </c>
      <c r="F1033" s="218" t="s">
        <v>1503</v>
      </c>
      <c r="H1033" s="219">
        <v>69.25</v>
      </c>
      <c r="I1033" s="220"/>
      <c r="L1033" s="216"/>
      <c r="M1033" s="221"/>
      <c r="N1033" s="222"/>
      <c r="O1033" s="222"/>
      <c r="P1033" s="222"/>
      <c r="Q1033" s="222"/>
      <c r="R1033" s="222"/>
      <c r="S1033" s="222"/>
      <c r="T1033" s="223"/>
      <c r="AT1033" s="217" t="s">
        <v>163</v>
      </c>
      <c r="AU1033" s="217" t="s">
        <v>89</v>
      </c>
      <c r="AV1033" s="14" t="s">
        <v>169</v>
      </c>
      <c r="AW1033" s="14" t="s">
        <v>42</v>
      </c>
      <c r="AX1033" s="14" t="s">
        <v>82</v>
      </c>
      <c r="AY1033" s="217" t="s">
        <v>152</v>
      </c>
    </row>
    <row r="1034" spans="2:65" s="12" customFormat="1">
      <c r="B1034" s="200"/>
      <c r="D1034" s="196" t="s">
        <v>163</v>
      </c>
      <c r="E1034" s="201" t="s">
        <v>5</v>
      </c>
      <c r="F1034" s="202" t="s">
        <v>3154</v>
      </c>
      <c r="H1034" s="203" t="s">
        <v>5</v>
      </c>
      <c r="I1034" s="204"/>
      <c r="L1034" s="200"/>
      <c r="M1034" s="205"/>
      <c r="N1034" s="206"/>
      <c r="O1034" s="206"/>
      <c r="P1034" s="206"/>
      <c r="Q1034" s="206"/>
      <c r="R1034" s="206"/>
      <c r="S1034" s="206"/>
      <c r="T1034" s="207"/>
      <c r="AT1034" s="203" t="s">
        <v>163</v>
      </c>
      <c r="AU1034" s="203" t="s">
        <v>89</v>
      </c>
      <c r="AV1034" s="12" t="s">
        <v>45</v>
      </c>
      <c r="AW1034" s="12" t="s">
        <v>42</v>
      </c>
      <c r="AX1034" s="12" t="s">
        <v>82</v>
      </c>
      <c r="AY1034" s="203" t="s">
        <v>152</v>
      </c>
    </row>
    <row r="1035" spans="2:65" s="12" customFormat="1">
      <c r="B1035" s="200"/>
      <c r="D1035" s="196" t="s">
        <v>163</v>
      </c>
      <c r="E1035" s="201" t="s">
        <v>5</v>
      </c>
      <c r="F1035" s="202" t="s">
        <v>3155</v>
      </c>
      <c r="H1035" s="203" t="s">
        <v>5</v>
      </c>
      <c r="I1035" s="204"/>
      <c r="L1035" s="200"/>
      <c r="M1035" s="205"/>
      <c r="N1035" s="206"/>
      <c r="O1035" s="206"/>
      <c r="P1035" s="206"/>
      <c r="Q1035" s="206"/>
      <c r="R1035" s="206"/>
      <c r="S1035" s="206"/>
      <c r="T1035" s="207"/>
      <c r="AT1035" s="203" t="s">
        <v>163</v>
      </c>
      <c r="AU1035" s="203" t="s">
        <v>89</v>
      </c>
      <c r="AV1035" s="12" t="s">
        <v>45</v>
      </c>
      <c r="AW1035" s="12" t="s">
        <v>42</v>
      </c>
      <c r="AX1035" s="12" t="s">
        <v>82</v>
      </c>
      <c r="AY1035" s="203" t="s">
        <v>152</v>
      </c>
    </row>
    <row r="1036" spans="2:65" s="13" customFormat="1" ht="27">
      <c r="B1036" s="208"/>
      <c r="D1036" s="196" t="s">
        <v>163</v>
      </c>
      <c r="E1036" s="209" t="s">
        <v>5</v>
      </c>
      <c r="F1036" s="210" t="s">
        <v>3156</v>
      </c>
      <c r="H1036" s="211">
        <v>691.98</v>
      </c>
      <c r="I1036" s="212"/>
      <c r="L1036" s="208"/>
      <c r="M1036" s="213"/>
      <c r="N1036" s="214"/>
      <c r="O1036" s="214"/>
      <c r="P1036" s="214"/>
      <c r="Q1036" s="214"/>
      <c r="R1036" s="214"/>
      <c r="S1036" s="214"/>
      <c r="T1036" s="215"/>
      <c r="AT1036" s="209" t="s">
        <v>163</v>
      </c>
      <c r="AU1036" s="209" t="s">
        <v>89</v>
      </c>
      <c r="AV1036" s="13" t="s">
        <v>89</v>
      </c>
      <c r="AW1036" s="13" t="s">
        <v>42</v>
      </c>
      <c r="AX1036" s="13" t="s">
        <v>82</v>
      </c>
      <c r="AY1036" s="209" t="s">
        <v>152</v>
      </c>
    </row>
    <row r="1037" spans="2:65" s="12" customFormat="1">
      <c r="B1037" s="200"/>
      <c r="D1037" s="196" t="s">
        <v>163</v>
      </c>
      <c r="E1037" s="201" t="s">
        <v>5</v>
      </c>
      <c r="F1037" s="202" t="s">
        <v>3157</v>
      </c>
      <c r="H1037" s="203" t="s">
        <v>5</v>
      </c>
      <c r="I1037" s="204"/>
      <c r="L1037" s="200"/>
      <c r="M1037" s="205"/>
      <c r="N1037" s="206"/>
      <c r="O1037" s="206"/>
      <c r="P1037" s="206"/>
      <c r="Q1037" s="206"/>
      <c r="R1037" s="206"/>
      <c r="S1037" s="206"/>
      <c r="T1037" s="207"/>
      <c r="AT1037" s="203" t="s">
        <v>163</v>
      </c>
      <c r="AU1037" s="203" t="s">
        <v>89</v>
      </c>
      <c r="AV1037" s="12" t="s">
        <v>45</v>
      </c>
      <c r="AW1037" s="12" t="s">
        <v>42</v>
      </c>
      <c r="AX1037" s="12" t="s">
        <v>82</v>
      </c>
      <c r="AY1037" s="203" t="s">
        <v>152</v>
      </c>
    </row>
    <row r="1038" spans="2:65" s="14" customFormat="1">
      <c r="B1038" s="216"/>
      <c r="D1038" s="196" t="s">
        <v>163</v>
      </c>
      <c r="E1038" s="217" t="s">
        <v>5</v>
      </c>
      <c r="F1038" s="218" t="s">
        <v>1507</v>
      </c>
      <c r="H1038" s="219">
        <v>691.98</v>
      </c>
      <c r="I1038" s="220"/>
      <c r="L1038" s="216"/>
      <c r="M1038" s="221"/>
      <c r="N1038" s="222"/>
      <c r="O1038" s="222"/>
      <c r="P1038" s="222"/>
      <c r="Q1038" s="222"/>
      <c r="R1038" s="222"/>
      <c r="S1038" s="222"/>
      <c r="T1038" s="223"/>
      <c r="AT1038" s="217" t="s">
        <v>163</v>
      </c>
      <c r="AU1038" s="217" t="s">
        <v>89</v>
      </c>
      <c r="AV1038" s="14" t="s">
        <v>169</v>
      </c>
      <c r="AW1038" s="14" t="s">
        <v>42</v>
      </c>
      <c r="AX1038" s="14" t="s">
        <v>82</v>
      </c>
      <c r="AY1038" s="217" t="s">
        <v>152</v>
      </c>
    </row>
    <row r="1039" spans="2:65" s="12" customFormat="1">
      <c r="B1039" s="200"/>
      <c r="D1039" s="196" t="s">
        <v>163</v>
      </c>
      <c r="E1039" s="201" t="s">
        <v>5</v>
      </c>
      <c r="F1039" s="202" t="s">
        <v>2775</v>
      </c>
      <c r="H1039" s="203" t="s">
        <v>5</v>
      </c>
      <c r="I1039" s="204"/>
      <c r="L1039" s="200"/>
      <c r="M1039" s="205"/>
      <c r="N1039" s="206"/>
      <c r="O1039" s="206"/>
      <c r="P1039" s="206"/>
      <c r="Q1039" s="206"/>
      <c r="R1039" s="206"/>
      <c r="S1039" s="206"/>
      <c r="T1039" s="207"/>
      <c r="AT1039" s="203" t="s">
        <v>163</v>
      </c>
      <c r="AU1039" s="203" t="s">
        <v>89</v>
      </c>
      <c r="AV1039" s="12" t="s">
        <v>45</v>
      </c>
      <c r="AW1039" s="12" t="s">
        <v>42</v>
      </c>
      <c r="AX1039" s="12" t="s">
        <v>82</v>
      </c>
      <c r="AY1039" s="203" t="s">
        <v>152</v>
      </c>
    </row>
    <row r="1040" spans="2:65" s="12" customFormat="1">
      <c r="B1040" s="200"/>
      <c r="D1040" s="196" t="s">
        <v>163</v>
      </c>
      <c r="E1040" s="201" t="s">
        <v>5</v>
      </c>
      <c r="F1040" s="202" t="s">
        <v>3158</v>
      </c>
      <c r="H1040" s="203" t="s">
        <v>5</v>
      </c>
      <c r="I1040" s="204"/>
      <c r="L1040" s="200"/>
      <c r="M1040" s="205"/>
      <c r="N1040" s="206"/>
      <c r="O1040" s="206"/>
      <c r="P1040" s="206"/>
      <c r="Q1040" s="206"/>
      <c r="R1040" s="206"/>
      <c r="S1040" s="206"/>
      <c r="T1040" s="207"/>
      <c r="AT1040" s="203" t="s">
        <v>163</v>
      </c>
      <c r="AU1040" s="203" t="s">
        <v>89</v>
      </c>
      <c r="AV1040" s="12" t="s">
        <v>45</v>
      </c>
      <c r="AW1040" s="12" t="s">
        <v>42</v>
      </c>
      <c r="AX1040" s="12" t="s">
        <v>82</v>
      </c>
      <c r="AY1040" s="203" t="s">
        <v>152</v>
      </c>
    </row>
    <row r="1041" spans="2:65" s="13" customFormat="1" ht="27">
      <c r="B1041" s="208"/>
      <c r="D1041" s="196" t="s">
        <v>163</v>
      </c>
      <c r="E1041" s="209" t="s">
        <v>5</v>
      </c>
      <c r="F1041" s="210" t="s">
        <v>2805</v>
      </c>
      <c r="H1041" s="211">
        <v>633.29999999999995</v>
      </c>
      <c r="I1041" s="212"/>
      <c r="L1041" s="208"/>
      <c r="M1041" s="213"/>
      <c r="N1041" s="214"/>
      <c r="O1041" s="214"/>
      <c r="P1041" s="214"/>
      <c r="Q1041" s="214"/>
      <c r="R1041" s="214"/>
      <c r="S1041" s="214"/>
      <c r="T1041" s="215"/>
      <c r="AT1041" s="209" t="s">
        <v>163</v>
      </c>
      <c r="AU1041" s="209" t="s">
        <v>89</v>
      </c>
      <c r="AV1041" s="13" t="s">
        <v>89</v>
      </c>
      <c r="AW1041" s="13" t="s">
        <v>42</v>
      </c>
      <c r="AX1041" s="13" t="s">
        <v>82</v>
      </c>
      <c r="AY1041" s="209" t="s">
        <v>152</v>
      </c>
    </row>
    <row r="1042" spans="2:65" s="12" customFormat="1">
      <c r="B1042" s="200"/>
      <c r="D1042" s="196" t="s">
        <v>163</v>
      </c>
      <c r="E1042" s="201" t="s">
        <v>5</v>
      </c>
      <c r="F1042" s="202" t="s">
        <v>3159</v>
      </c>
      <c r="H1042" s="203" t="s">
        <v>5</v>
      </c>
      <c r="I1042" s="204"/>
      <c r="L1042" s="200"/>
      <c r="M1042" s="205"/>
      <c r="N1042" s="206"/>
      <c r="O1042" s="206"/>
      <c r="P1042" s="206"/>
      <c r="Q1042" s="206"/>
      <c r="R1042" s="206"/>
      <c r="S1042" s="206"/>
      <c r="T1042" s="207"/>
      <c r="AT1042" s="203" t="s">
        <v>163</v>
      </c>
      <c r="AU1042" s="203" t="s">
        <v>89</v>
      </c>
      <c r="AV1042" s="12" t="s">
        <v>45</v>
      </c>
      <c r="AW1042" s="12" t="s">
        <v>42</v>
      </c>
      <c r="AX1042" s="12" t="s">
        <v>82</v>
      </c>
      <c r="AY1042" s="203" t="s">
        <v>152</v>
      </c>
    </row>
    <row r="1043" spans="2:65" s="13" customFormat="1" ht="27">
      <c r="B1043" s="208"/>
      <c r="D1043" s="196" t="s">
        <v>163</v>
      </c>
      <c r="E1043" s="209" t="s">
        <v>5</v>
      </c>
      <c r="F1043" s="210" t="s">
        <v>3160</v>
      </c>
      <c r="H1043" s="211">
        <v>284.67</v>
      </c>
      <c r="I1043" s="212"/>
      <c r="L1043" s="208"/>
      <c r="M1043" s="213"/>
      <c r="N1043" s="214"/>
      <c r="O1043" s="214"/>
      <c r="P1043" s="214"/>
      <c r="Q1043" s="214"/>
      <c r="R1043" s="214"/>
      <c r="S1043" s="214"/>
      <c r="T1043" s="215"/>
      <c r="AT1043" s="209" t="s">
        <v>163</v>
      </c>
      <c r="AU1043" s="209" t="s">
        <v>89</v>
      </c>
      <c r="AV1043" s="13" t="s">
        <v>89</v>
      </c>
      <c r="AW1043" s="13" t="s">
        <v>42</v>
      </c>
      <c r="AX1043" s="13" t="s">
        <v>82</v>
      </c>
      <c r="AY1043" s="209" t="s">
        <v>152</v>
      </c>
    </row>
    <row r="1044" spans="2:65" s="13" customFormat="1" ht="27">
      <c r="B1044" s="208"/>
      <c r="D1044" s="196" t="s">
        <v>163</v>
      </c>
      <c r="E1044" s="209" t="s">
        <v>5</v>
      </c>
      <c r="F1044" s="210" t="s">
        <v>3161</v>
      </c>
      <c r="H1044" s="211">
        <v>142.83000000000001</v>
      </c>
      <c r="I1044" s="212"/>
      <c r="L1044" s="208"/>
      <c r="M1044" s="213"/>
      <c r="N1044" s="214"/>
      <c r="O1044" s="214"/>
      <c r="P1044" s="214"/>
      <c r="Q1044" s="214"/>
      <c r="R1044" s="214"/>
      <c r="S1044" s="214"/>
      <c r="T1044" s="215"/>
      <c r="AT1044" s="209" t="s">
        <v>163</v>
      </c>
      <c r="AU1044" s="209" t="s">
        <v>89</v>
      </c>
      <c r="AV1044" s="13" t="s">
        <v>89</v>
      </c>
      <c r="AW1044" s="13" t="s">
        <v>42</v>
      </c>
      <c r="AX1044" s="13" t="s">
        <v>82</v>
      </c>
      <c r="AY1044" s="209" t="s">
        <v>152</v>
      </c>
    </row>
    <row r="1045" spans="2:65" s="14" customFormat="1">
      <c r="B1045" s="216"/>
      <c r="D1045" s="196" t="s">
        <v>163</v>
      </c>
      <c r="E1045" s="217" t="s">
        <v>5</v>
      </c>
      <c r="F1045" s="218" t="s">
        <v>1510</v>
      </c>
      <c r="H1045" s="219">
        <v>1060.8</v>
      </c>
      <c r="I1045" s="220"/>
      <c r="L1045" s="216"/>
      <c r="M1045" s="221"/>
      <c r="N1045" s="222"/>
      <c r="O1045" s="222"/>
      <c r="P1045" s="222"/>
      <c r="Q1045" s="222"/>
      <c r="R1045" s="222"/>
      <c r="S1045" s="222"/>
      <c r="T1045" s="223"/>
      <c r="AT1045" s="217" t="s">
        <v>163</v>
      </c>
      <c r="AU1045" s="217" t="s">
        <v>89</v>
      </c>
      <c r="AV1045" s="14" t="s">
        <v>169</v>
      </c>
      <c r="AW1045" s="14" t="s">
        <v>42</v>
      </c>
      <c r="AX1045" s="14" t="s">
        <v>82</v>
      </c>
      <c r="AY1045" s="217" t="s">
        <v>152</v>
      </c>
    </row>
    <row r="1046" spans="2:65" s="12" customFormat="1">
      <c r="B1046" s="200"/>
      <c r="D1046" s="196" t="s">
        <v>163</v>
      </c>
      <c r="E1046" s="201" t="s">
        <v>5</v>
      </c>
      <c r="F1046" s="202" t="s">
        <v>3162</v>
      </c>
      <c r="H1046" s="203" t="s">
        <v>5</v>
      </c>
      <c r="I1046" s="204"/>
      <c r="L1046" s="200"/>
      <c r="M1046" s="205"/>
      <c r="N1046" s="206"/>
      <c r="O1046" s="206"/>
      <c r="P1046" s="206"/>
      <c r="Q1046" s="206"/>
      <c r="R1046" s="206"/>
      <c r="S1046" s="206"/>
      <c r="T1046" s="207"/>
      <c r="AT1046" s="203" t="s">
        <v>163</v>
      </c>
      <c r="AU1046" s="203" t="s">
        <v>89</v>
      </c>
      <c r="AV1046" s="12" t="s">
        <v>45</v>
      </c>
      <c r="AW1046" s="12" t="s">
        <v>42</v>
      </c>
      <c r="AX1046" s="12" t="s">
        <v>82</v>
      </c>
      <c r="AY1046" s="203" t="s">
        <v>152</v>
      </c>
    </row>
    <row r="1047" spans="2:65" s="12" customFormat="1">
      <c r="B1047" s="200"/>
      <c r="D1047" s="196" t="s">
        <v>163</v>
      </c>
      <c r="E1047" s="201" t="s">
        <v>5</v>
      </c>
      <c r="F1047" s="202" t="s">
        <v>3163</v>
      </c>
      <c r="H1047" s="203" t="s">
        <v>5</v>
      </c>
      <c r="I1047" s="204"/>
      <c r="L1047" s="200"/>
      <c r="M1047" s="205"/>
      <c r="N1047" s="206"/>
      <c r="O1047" s="206"/>
      <c r="P1047" s="206"/>
      <c r="Q1047" s="206"/>
      <c r="R1047" s="206"/>
      <c r="S1047" s="206"/>
      <c r="T1047" s="207"/>
      <c r="AT1047" s="203" t="s">
        <v>163</v>
      </c>
      <c r="AU1047" s="203" t="s">
        <v>89</v>
      </c>
      <c r="AV1047" s="12" t="s">
        <v>45</v>
      </c>
      <c r="AW1047" s="12" t="s">
        <v>42</v>
      </c>
      <c r="AX1047" s="12" t="s">
        <v>82</v>
      </c>
      <c r="AY1047" s="203" t="s">
        <v>152</v>
      </c>
    </row>
    <row r="1048" spans="2:65" s="13" customFormat="1">
      <c r="B1048" s="208"/>
      <c r="D1048" s="196" t="s">
        <v>163</v>
      </c>
      <c r="E1048" s="209" t="s">
        <v>5</v>
      </c>
      <c r="F1048" s="210" t="s">
        <v>3164</v>
      </c>
      <c r="H1048" s="211">
        <v>648.54</v>
      </c>
      <c r="I1048" s="212"/>
      <c r="L1048" s="208"/>
      <c r="M1048" s="213"/>
      <c r="N1048" s="214"/>
      <c r="O1048" s="214"/>
      <c r="P1048" s="214"/>
      <c r="Q1048" s="214"/>
      <c r="R1048" s="214"/>
      <c r="S1048" s="214"/>
      <c r="T1048" s="215"/>
      <c r="AT1048" s="209" t="s">
        <v>163</v>
      </c>
      <c r="AU1048" s="209" t="s">
        <v>89</v>
      </c>
      <c r="AV1048" s="13" t="s">
        <v>89</v>
      </c>
      <c r="AW1048" s="13" t="s">
        <v>42</v>
      </c>
      <c r="AX1048" s="13" t="s">
        <v>82</v>
      </c>
      <c r="AY1048" s="209" t="s">
        <v>152</v>
      </c>
    </row>
    <row r="1049" spans="2:65" s="14" customFormat="1">
      <c r="B1049" s="216"/>
      <c r="D1049" s="196" t="s">
        <v>163</v>
      </c>
      <c r="E1049" s="217" t="s">
        <v>5</v>
      </c>
      <c r="F1049" s="218" t="s">
        <v>3165</v>
      </c>
      <c r="H1049" s="219">
        <v>648.54</v>
      </c>
      <c r="I1049" s="220"/>
      <c r="L1049" s="216"/>
      <c r="M1049" s="221"/>
      <c r="N1049" s="222"/>
      <c r="O1049" s="222"/>
      <c r="P1049" s="222"/>
      <c r="Q1049" s="222"/>
      <c r="R1049" s="222"/>
      <c r="S1049" s="222"/>
      <c r="T1049" s="223"/>
      <c r="AT1049" s="217" t="s">
        <v>163</v>
      </c>
      <c r="AU1049" s="217" t="s">
        <v>89</v>
      </c>
      <c r="AV1049" s="14" t="s">
        <v>169</v>
      </c>
      <c r="AW1049" s="14" t="s">
        <v>42</v>
      </c>
      <c r="AX1049" s="14" t="s">
        <v>82</v>
      </c>
      <c r="AY1049" s="217" t="s">
        <v>152</v>
      </c>
    </row>
    <row r="1050" spans="2:65" s="15" customFormat="1">
      <c r="B1050" s="224"/>
      <c r="D1050" s="225" t="s">
        <v>163</v>
      </c>
      <c r="E1050" s="226" t="s">
        <v>5</v>
      </c>
      <c r="F1050" s="227" t="s">
        <v>170</v>
      </c>
      <c r="H1050" s="228">
        <v>2470.5700000000002</v>
      </c>
      <c r="I1050" s="229"/>
      <c r="L1050" s="224"/>
      <c r="M1050" s="230"/>
      <c r="N1050" s="231"/>
      <c r="O1050" s="231"/>
      <c r="P1050" s="231"/>
      <c r="Q1050" s="231"/>
      <c r="R1050" s="231"/>
      <c r="S1050" s="231"/>
      <c r="T1050" s="232"/>
      <c r="AT1050" s="233" t="s">
        <v>163</v>
      </c>
      <c r="AU1050" s="233" t="s">
        <v>89</v>
      </c>
      <c r="AV1050" s="15" t="s">
        <v>159</v>
      </c>
      <c r="AW1050" s="15" t="s">
        <v>42</v>
      </c>
      <c r="AX1050" s="15" t="s">
        <v>45</v>
      </c>
      <c r="AY1050" s="233" t="s">
        <v>152</v>
      </c>
    </row>
    <row r="1051" spans="2:65" s="1" customFormat="1" ht="31.5" customHeight="1">
      <c r="B1051" s="183"/>
      <c r="C1051" s="184" t="s">
        <v>1407</v>
      </c>
      <c r="D1051" s="184" t="s">
        <v>154</v>
      </c>
      <c r="E1051" s="185" t="s">
        <v>3166</v>
      </c>
      <c r="F1051" s="186" t="s">
        <v>3167</v>
      </c>
      <c r="G1051" s="187" t="s">
        <v>247</v>
      </c>
      <c r="H1051" s="188">
        <v>2373.9699999999998</v>
      </c>
      <c r="I1051" s="189"/>
      <c r="J1051" s="190">
        <f>ROUND(I1051*H1051,2)</f>
        <v>0</v>
      </c>
      <c r="K1051" s="186" t="s">
        <v>158</v>
      </c>
      <c r="L1051" s="43"/>
      <c r="M1051" s="191" t="s">
        <v>5</v>
      </c>
      <c r="N1051" s="192" t="s">
        <v>53</v>
      </c>
      <c r="O1051" s="44"/>
      <c r="P1051" s="193">
        <f>O1051*H1051</f>
        <v>0</v>
      </c>
      <c r="Q1051" s="193">
        <v>0</v>
      </c>
      <c r="R1051" s="193">
        <f>Q1051*H1051</f>
        <v>0</v>
      </c>
      <c r="S1051" s="193">
        <v>0</v>
      </c>
      <c r="T1051" s="194">
        <f>S1051*H1051</f>
        <v>0</v>
      </c>
      <c r="AR1051" s="25" t="s">
        <v>159</v>
      </c>
      <c r="AT1051" s="25" t="s">
        <v>154</v>
      </c>
      <c r="AU1051" s="25" t="s">
        <v>89</v>
      </c>
      <c r="AY1051" s="25" t="s">
        <v>152</v>
      </c>
      <c r="BE1051" s="195">
        <f>IF(N1051="základní",J1051,0)</f>
        <v>0</v>
      </c>
      <c r="BF1051" s="195">
        <f>IF(N1051="snížená",J1051,0)</f>
        <v>0</v>
      </c>
      <c r="BG1051" s="195">
        <f>IF(N1051="zákl. přenesená",J1051,0)</f>
        <v>0</v>
      </c>
      <c r="BH1051" s="195">
        <f>IF(N1051="sníž. přenesená",J1051,0)</f>
        <v>0</v>
      </c>
      <c r="BI1051" s="195">
        <f>IF(N1051="nulová",J1051,0)</f>
        <v>0</v>
      </c>
      <c r="BJ1051" s="25" t="s">
        <v>45</v>
      </c>
      <c r="BK1051" s="195">
        <f>ROUND(I1051*H1051,2)</f>
        <v>0</v>
      </c>
      <c r="BL1051" s="25" t="s">
        <v>159</v>
      </c>
      <c r="BM1051" s="25" t="s">
        <v>3168</v>
      </c>
    </row>
    <row r="1052" spans="2:65" s="1" customFormat="1" ht="175.5">
      <c r="B1052" s="43"/>
      <c r="D1052" s="196" t="s">
        <v>161</v>
      </c>
      <c r="F1052" s="197" t="s">
        <v>3169</v>
      </c>
      <c r="I1052" s="198"/>
      <c r="L1052" s="43"/>
      <c r="M1052" s="199"/>
      <c r="N1052" s="44"/>
      <c r="O1052" s="44"/>
      <c r="P1052" s="44"/>
      <c r="Q1052" s="44"/>
      <c r="R1052" s="44"/>
      <c r="S1052" s="44"/>
      <c r="T1052" s="72"/>
      <c r="AT1052" s="25" t="s">
        <v>161</v>
      </c>
      <c r="AU1052" s="25" t="s">
        <v>89</v>
      </c>
    </row>
    <row r="1053" spans="2:65" s="12" customFormat="1">
      <c r="B1053" s="200"/>
      <c r="D1053" s="196" t="s">
        <v>163</v>
      </c>
      <c r="E1053" s="201" t="s">
        <v>5</v>
      </c>
      <c r="F1053" s="202" t="s">
        <v>3170</v>
      </c>
      <c r="H1053" s="203" t="s">
        <v>5</v>
      </c>
      <c r="I1053" s="204"/>
      <c r="L1053" s="200"/>
      <c r="M1053" s="205"/>
      <c r="N1053" s="206"/>
      <c r="O1053" s="206"/>
      <c r="P1053" s="206"/>
      <c r="Q1053" s="206"/>
      <c r="R1053" s="206"/>
      <c r="S1053" s="206"/>
      <c r="T1053" s="207"/>
      <c r="AT1053" s="203" t="s">
        <v>163</v>
      </c>
      <c r="AU1053" s="203" t="s">
        <v>89</v>
      </c>
      <c r="AV1053" s="12" t="s">
        <v>45</v>
      </c>
      <c r="AW1053" s="12" t="s">
        <v>42</v>
      </c>
      <c r="AX1053" s="12" t="s">
        <v>82</v>
      </c>
      <c r="AY1053" s="203" t="s">
        <v>152</v>
      </c>
    </row>
    <row r="1054" spans="2:65" s="12" customFormat="1">
      <c r="B1054" s="200"/>
      <c r="D1054" s="196" t="s">
        <v>163</v>
      </c>
      <c r="E1054" s="201" t="s">
        <v>5</v>
      </c>
      <c r="F1054" s="202" t="s">
        <v>3171</v>
      </c>
      <c r="H1054" s="203" t="s">
        <v>5</v>
      </c>
      <c r="I1054" s="204"/>
      <c r="L1054" s="200"/>
      <c r="M1054" s="205"/>
      <c r="N1054" s="206"/>
      <c r="O1054" s="206"/>
      <c r="P1054" s="206"/>
      <c r="Q1054" s="206"/>
      <c r="R1054" s="206"/>
      <c r="S1054" s="206"/>
      <c r="T1054" s="207"/>
      <c r="AT1054" s="203" t="s">
        <v>163</v>
      </c>
      <c r="AU1054" s="203" t="s">
        <v>89</v>
      </c>
      <c r="AV1054" s="12" t="s">
        <v>45</v>
      </c>
      <c r="AW1054" s="12" t="s">
        <v>42</v>
      </c>
      <c r="AX1054" s="12" t="s">
        <v>82</v>
      </c>
      <c r="AY1054" s="203" t="s">
        <v>152</v>
      </c>
    </row>
    <row r="1055" spans="2:65" s="13" customFormat="1" ht="27">
      <c r="B1055" s="208"/>
      <c r="D1055" s="196" t="s">
        <v>163</v>
      </c>
      <c r="E1055" s="209" t="s">
        <v>5</v>
      </c>
      <c r="F1055" s="210" t="s">
        <v>3172</v>
      </c>
      <c r="H1055" s="211">
        <v>691.98</v>
      </c>
      <c r="I1055" s="212"/>
      <c r="L1055" s="208"/>
      <c r="M1055" s="213"/>
      <c r="N1055" s="214"/>
      <c r="O1055" s="214"/>
      <c r="P1055" s="214"/>
      <c r="Q1055" s="214"/>
      <c r="R1055" s="214"/>
      <c r="S1055" s="214"/>
      <c r="T1055" s="215"/>
      <c r="AT1055" s="209" t="s">
        <v>163</v>
      </c>
      <c r="AU1055" s="209" t="s">
        <v>89</v>
      </c>
      <c r="AV1055" s="13" t="s">
        <v>89</v>
      </c>
      <c r="AW1055" s="13" t="s">
        <v>42</v>
      </c>
      <c r="AX1055" s="13" t="s">
        <v>82</v>
      </c>
      <c r="AY1055" s="209" t="s">
        <v>152</v>
      </c>
    </row>
    <row r="1056" spans="2:65" s="14" customFormat="1">
      <c r="B1056" s="216"/>
      <c r="D1056" s="196" t="s">
        <v>163</v>
      </c>
      <c r="E1056" s="217" t="s">
        <v>5</v>
      </c>
      <c r="F1056" s="218" t="s">
        <v>1507</v>
      </c>
      <c r="H1056" s="219">
        <v>691.98</v>
      </c>
      <c r="I1056" s="220"/>
      <c r="L1056" s="216"/>
      <c r="M1056" s="221"/>
      <c r="N1056" s="222"/>
      <c r="O1056" s="222"/>
      <c r="P1056" s="222"/>
      <c r="Q1056" s="222"/>
      <c r="R1056" s="222"/>
      <c r="S1056" s="222"/>
      <c r="T1056" s="223"/>
      <c r="AT1056" s="217" t="s">
        <v>163</v>
      </c>
      <c r="AU1056" s="217" t="s">
        <v>89</v>
      </c>
      <c r="AV1056" s="14" t="s">
        <v>169</v>
      </c>
      <c r="AW1056" s="14" t="s">
        <v>42</v>
      </c>
      <c r="AX1056" s="14" t="s">
        <v>82</v>
      </c>
      <c r="AY1056" s="217" t="s">
        <v>152</v>
      </c>
    </row>
    <row r="1057" spans="2:65" s="12" customFormat="1">
      <c r="B1057" s="200"/>
      <c r="D1057" s="196" t="s">
        <v>163</v>
      </c>
      <c r="E1057" s="201" t="s">
        <v>5</v>
      </c>
      <c r="F1057" s="202" t="s">
        <v>2777</v>
      </c>
      <c r="H1057" s="203" t="s">
        <v>5</v>
      </c>
      <c r="I1057" s="204"/>
      <c r="L1057" s="200"/>
      <c r="M1057" s="205"/>
      <c r="N1057" s="206"/>
      <c r="O1057" s="206"/>
      <c r="P1057" s="206"/>
      <c r="Q1057" s="206"/>
      <c r="R1057" s="206"/>
      <c r="S1057" s="206"/>
      <c r="T1057" s="207"/>
      <c r="AT1057" s="203" t="s">
        <v>163</v>
      </c>
      <c r="AU1057" s="203" t="s">
        <v>89</v>
      </c>
      <c r="AV1057" s="12" t="s">
        <v>45</v>
      </c>
      <c r="AW1057" s="12" t="s">
        <v>42</v>
      </c>
      <c r="AX1057" s="12" t="s">
        <v>82</v>
      </c>
      <c r="AY1057" s="203" t="s">
        <v>152</v>
      </c>
    </row>
    <row r="1058" spans="2:65" s="12" customFormat="1">
      <c r="B1058" s="200"/>
      <c r="D1058" s="196" t="s">
        <v>163</v>
      </c>
      <c r="E1058" s="201" t="s">
        <v>5</v>
      </c>
      <c r="F1058" s="202" t="s">
        <v>3173</v>
      </c>
      <c r="H1058" s="203" t="s">
        <v>5</v>
      </c>
      <c r="I1058" s="204"/>
      <c r="L1058" s="200"/>
      <c r="M1058" s="205"/>
      <c r="N1058" s="206"/>
      <c r="O1058" s="206"/>
      <c r="P1058" s="206"/>
      <c r="Q1058" s="206"/>
      <c r="R1058" s="206"/>
      <c r="S1058" s="206"/>
      <c r="T1058" s="207"/>
      <c r="AT1058" s="203" t="s">
        <v>163</v>
      </c>
      <c r="AU1058" s="203" t="s">
        <v>89</v>
      </c>
      <c r="AV1058" s="12" t="s">
        <v>45</v>
      </c>
      <c r="AW1058" s="12" t="s">
        <v>42</v>
      </c>
      <c r="AX1058" s="12" t="s">
        <v>82</v>
      </c>
      <c r="AY1058" s="203" t="s">
        <v>152</v>
      </c>
    </row>
    <row r="1059" spans="2:65" s="13" customFormat="1" ht="27">
      <c r="B1059" s="208"/>
      <c r="D1059" s="196" t="s">
        <v>163</v>
      </c>
      <c r="E1059" s="209" t="s">
        <v>5</v>
      </c>
      <c r="F1059" s="210" t="s">
        <v>2805</v>
      </c>
      <c r="H1059" s="211">
        <v>633.29999999999995</v>
      </c>
      <c r="I1059" s="212"/>
      <c r="L1059" s="208"/>
      <c r="M1059" s="213"/>
      <c r="N1059" s="214"/>
      <c r="O1059" s="214"/>
      <c r="P1059" s="214"/>
      <c r="Q1059" s="214"/>
      <c r="R1059" s="214"/>
      <c r="S1059" s="214"/>
      <c r="T1059" s="215"/>
      <c r="AT1059" s="209" t="s">
        <v>163</v>
      </c>
      <c r="AU1059" s="209" t="s">
        <v>89</v>
      </c>
      <c r="AV1059" s="13" t="s">
        <v>89</v>
      </c>
      <c r="AW1059" s="13" t="s">
        <v>42</v>
      </c>
      <c r="AX1059" s="13" t="s">
        <v>82</v>
      </c>
      <c r="AY1059" s="209" t="s">
        <v>152</v>
      </c>
    </row>
    <row r="1060" spans="2:65" s="12" customFormat="1">
      <c r="B1060" s="200"/>
      <c r="D1060" s="196" t="s">
        <v>163</v>
      </c>
      <c r="E1060" s="201" t="s">
        <v>5</v>
      </c>
      <c r="F1060" s="202" t="s">
        <v>3174</v>
      </c>
      <c r="H1060" s="203" t="s">
        <v>5</v>
      </c>
      <c r="I1060" s="204"/>
      <c r="L1060" s="200"/>
      <c r="M1060" s="205"/>
      <c r="N1060" s="206"/>
      <c r="O1060" s="206"/>
      <c r="P1060" s="206"/>
      <c r="Q1060" s="206"/>
      <c r="R1060" s="206"/>
      <c r="S1060" s="206"/>
      <c r="T1060" s="207"/>
      <c r="AT1060" s="203" t="s">
        <v>163</v>
      </c>
      <c r="AU1060" s="203" t="s">
        <v>89</v>
      </c>
      <c r="AV1060" s="12" t="s">
        <v>45</v>
      </c>
      <c r="AW1060" s="12" t="s">
        <v>42</v>
      </c>
      <c r="AX1060" s="12" t="s">
        <v>82</v>
      </c>
      <c r="AY1060" s="203" t="s">
        <v>152</v>
      </c>
    </row>
    <row r="1061" spans="2:65" s="13" customFormat="1" ht="40.5">
      <c r="B1061" s="208"/>
      <c r="D1061" s="196" t="s">
        <v>163</v>
      </c>
      <c r="E1061" s="209" t="s">
        <v>5</v>
      </c>
      <c r="F1061" s="210" t="s">
        <v>3175</v>
      </c>
      <c r="H1061" s="211">
        <v>335.76</v>
      </c>
      <c r="I1061" s="212"/>
      <c r="L1061" s="208"/>
      <c r="M1061" s="213"/>
      <c r="N1061" s="214"/>
      <c r="O1061" s="214"/>
      <c r="P1061" s="214"/>
      <c r="Q1061" s="214"/>
      <c r="R1061" s="214"/>
      <c r="S1061" s="214"/>
      <c r="T1061" s="215"/>
      <c r="AT1061" s="209" t="s">
        <v>163</v>
      </c>
      <c r="AU1061" s="209" t="s">
        <v>89</v>
      </c>
      <c r="AV1061" s="13" t="s">
        <v>89</v>
      </c>
      <c r="AW1061" s="13" t="s">
        <v>42</v>
      </c>
      <c r="AX1061" s="13" t="s">
        <v>82</v>
      </c>
      <c r="AY1061" s="209" t="s">
        <v>152</v>
      </c>
    </row>
    <row r="1062" spans="2:65" s="13" customFormat="1">
      <c r="B1062" s="208"/>
      <c r="D1062" s="196" t="s">
        <v>163</v>
      </c>
      <c r="E1062" s="209" t="s">
        <v>5</v>
      </c>
      <c r="F1062" s="210" t="s">
        <v>3176</v>
      </c>
      <c r="H1062" s="211">
        <v>64.39</v>
      </c>
      <c r="I1062" s="212"/>
      <c r="L1062" s="208"/>
      <c r="M1062" s="213"/>
      <c r="N1062" s="214"/>
      <c r="O1062" s="214"/>
      <c r="P1062" s="214"/>
      <c r="Q1062" s="214"/>
      <c r="R1062" s="214"/>
      <c r="S1062" s="214"/>
      <c r="T1062" s="215"/>
      <c r="AT1062" s="209" t="s">
        <v>163</v>
      </c>
      <c r="AU1062" s="209" t="s">
        <v>89</v>
      </c>
      <c r="AV1062" s="13" t="s">
        <v>89</v>
      </c>
      <c r="AW1062" s="13" t="s">
        <v>42</v>
      </c>
      <c r="AX1062" s="13" t="s">
        <v>82</v>
      </c>
      <c r="AY1062" s="209" t="s">
        <v>152</v>
      </c>
    </row>
    <row r="1063" spans="2:65" s="14" customFormat="1">
      <c r="B1063" s="216"/>
      <c r="D1063" s="196" t="s">
        <v>163</v>
      </c>
      <c r="E1063" s="217" t="s">
        <v>5</v>
      </c>
      <c r="F1063" s="218" t="s">
        <v>1510</v>
      </c>
      <c r="H1063" s="219">
        <v>1033.45</v>
      </c>
      <c r="I1063" s="220"/>
      <c r="L1063" s="216"/>
      <c r="M1063" s="221"/>
      <c r="N1063" s="222"/>
      <c r="O1063" s="222"/>
      <c r="P1063" s="222"/>
      <c r="Q1063" s="222"/>
      <c r="R1063" s="222"/>
      <c r="S1063" s="222"/>
      <c r="T1063" s="223"/>
      <c r="AT1063" s="217" t="s">
        <v>163</v>
      </c>
      <c r="AU1063" s="217" t="s">
        <v>89</v>
      </c>
      <c r="AV1063" s="14" t="s">
        <v>169</v>
      </c>
      <c r="AW1063" s="14" t="s">
        <v>42</v>
      </c>
      <c r="AX1063" s="14" t="s">
        <v>82</v>
      </c>
      <c r="AY1063" s="217" t="s">
        <v>152</v>
      </c>
    </row>
    <row r="1064" spans="2:65" s="12" customFormat="1">
      <c r="B1064" s="200"/>
      <c r="D1064" s="196" t="s">
        <v>163</v>
      </c>
      <c r="E1064" s="201" t="s">
        <v>5</v>
      </c>
      <c r="F1064" s="202" t="s">
        <v>3177</v>
      </c>
      <c r="H1064" s="203" t="s">
        <v>5</v>
      </c>
      <c r="I1064" s="204"/>
      <c r="L1064" s="200"/>
      <c r="M1064" s="205"/>
      <c r="N1064" s="206"/>
      <c r="O1064" s="206"/>
      <c r="P1064" s="206"/>
      <c r="Q1064" s="206"/>
      <c r="R1064" s="206"/>
      <c r="S1064" s="206"/>
      <c r="T1064" s="207"/>
      <c r="AT1064" s="203" t="s">
        <v>163</v>
      </c>
      <c r="AU1064" s="203" t="s">
        <v>89</v>
      </c>
      <c r="AV1064" s="12" t="s">
        <v>45</v>
      </c>
      <c r="AW1064" s="12" t="s">
        <v>42</v>
      </c>
      <c r="AX1064" s="12" t="s">
        <v>82</v>
      </c>
      <c r="AY1064" s="203" t="s">
        <v>152</v>
      </c>
    </row>
    <row r="1065" spans="2:65" s="12" customFormat="1">
      <c r="B1065" s="200"/>
      <c r="D1065" s="196" t="s">
        <v>163</v>
      </c>
      <c r="E1065" s="201" t="s">
        <v>5</v>
      </c>
      <c r="F1065" s="202" t="s">
        <v>3178</v>
      </c>
      <c r="H1065" s="203" t="s">
        <v>5</v>
      </c>
      <c r="I1065" s="204"/>
      <c r="L1065" s="200"/>
      <c r="M1065" s="205"/>
      <c r="N1065" s="206"/>
      <c r="O1065" s="206"/>
      <c r="P1065" s="206"/>
      <c r="Q1065" s="206"/>
      <c r="R1065" s="206"/>
      <c r="S1065" s="206"/>
      <c r="T1065" s="207"/>
      <c r="AT1065" s="203" t="s">
        <v>163</v>
      </c>
      <c r="AU1065" s="203" t="s">
        <v>89</v>
      </c>
      <c r="AV1065" s="12" t="s">
        <v>45</v>
      </c>
      <c r="AW1065" s="12" t="s">
        <v>42</v>
      </c>
      <c r="AX1065" s="12" t="s">
        <v>82</v>
      </c>
      <c r="AY1065" s="203" t="s">
        <v>152</v>
      </c>
    </row>
    <row r="1066" spans="2:65" s="13" customFormat="1">
      <c r="B1066" s="208"/>
      <c r="D1066" s="196" t="s">
        <v>163</v>
      </c>
      <c r="E1066" s="209" t="s">
        <v>5</v>
      </c>
      <c r="F1066" s="210" t="s">
        <v>3164</v>
      </c>
      <c r="H1066" s="211">
        <v>648.54</v>
      </c>
      <c r="I1066" s="212"/>
      <c r="L1066" s="208"/>
      <c r="M1066" s="213"/>
      <c r="N1066" s="214"/>
      <c r="O1066" s="214"/>
      <c r="P1066" s="214"/>
      <c r="Q1066" s="214"/>
      <c r="R1066" s="214"/>
      <c r="S1066" s="214"/>
      <c r="T1066" s="215"/>
      <c r="AT1066" s="209" t="s">
        <v>163</v>
      </c>
      <c r="AU1066" s="209" t="s">
        <v>89</v>
      </c>
      <c r="AV1066" s="13" t="s">
        <v>89</v>
      </c>
      <c r="AW1066" s="13" t="s">
        <v>42</v>
      </c>
      <c r="AX1066" s="13" t="s">
        <v>82</v>
      </c>
      <c r="AY1066" s="209" t="s">
        <v>152</v>
      </c>
    </row>
    <row r="1067" spans="2:65" s="14" customFormat="1">
      <c r="B1067" s="216"/>
      <c r="D1067" s="196" t="s">
        <v>163</v>
      </c>
      <c r="E1067" s="217" t="s">
        <v>5</v>
      </c>
      <c r="F1067" s="218" t="s">
        <v>3165</v>
      </c>
      <c r="H1067" s="219">
        <v>648.54</v>
      </c>
      <c r="I1067" s="220"/>
      <c r="L1067" s="216"/>
      <c r="M1067" s="221"/>
      <c r="N1067" s="222"/>
      <c r="O1067" s="222"/>
      <c r="P1067" s="222"/>
      <c r="Q1067" s="222"/>
      <c r="R1067" s="222"/>
      <c r="S1067" s="222"/>
      <c r="T1067" s="223"/>
      <c r="AT1067" s="217" t="s">
        <v>163</v>
      </c>
      <c r="AU1067" s="217" t="s">
        <v>89</v>
      </c>
      <c r="AV1067" s="14" t="s">
        <v>169</v>
      </c>
      <c r="AW1067" s="14" t="s">
        <v>42</v>
      </c>
      <c r="AX1067" s="14" t="s">
        <v>82</v>
      </c>
      <c r="AY1067" s="217" t="s">
        <v>152</v>
      </c>
    </row>
    <row r="1068" spans="2:65" s="15" customFormat="1">
      <c r="B1068" s="224"/>
      <c r="D1068" s="225" t="s">
        <v>163</v>
      </c>
      <c r="E1068" s="226" t="s">
        <v>5</v>
      </c>
      <c r="F1068" s="227" t="s">
        <v>170</v>
      </c>
      <c r="H1068" s="228">
        <v>2373.9699999999998</v>
      </c>
      <c r="I1068" s="229"/>
      <c r="L1068" s="224"/>
      <c r="M1068" s="230"/>
      <c r="N1068" s="231"/>
      <c r="O1068" s="231"/>
      <c r="P1068" s="231"/>
      <c r="Q1068" s="231"/>
      <c r="R1068" s="231"/>
      <c r="S1068" s="231"/>
      <c r="T1068" s="232"/>
      <c r="AT1068" s="233" t="s">
        <v>163</v>
      </c>
      <c r="AU1068" s="233" t="s">
        <v>89</v>
      </c>
      <c r="AV1068" s="15" t="s">
        <v>159</v>
      </c>
      <c r="AW1068" s="15" t="s">
        <v>42</v>
      </c>
      <c r="AX1068" s="15" t="s">
        <v>45</v>
      </c>
      <c r="AY1068" s="233" t="s">
        <v>152</v>
      </c>
    </row>
    <row r="1069" spans="2:65" s="1" customFormat="1" ht="31.5" customHeight="1">
      <c r="B1069" s="183"/>
      <c r="C1069" s="184" t="s">
        <v>1412</v>
      </c>
      <c r="D1069" s="184" t="s">
        <v>154</v>
      </c>
      <c r="E1069" s="185" t="s">
        <v>3179</v>
      </c>
      <c r="F1069" s="186" t="s">
        <v>3180</v>
      </c>
      <c r="G1069" s="187" t="s">
        <v>193</v>
      </c>
      <c r="H1069" s="188">
        <v>1.3440000000000001</v>
      </c>
      <c r="I1069" s="189"/>
      <c r="J1069" s="190">
        <f>ROUND(I1069*H1069,2)</f>
        <v>0</v>
      </c>
      <c r="K1069" s="186" t="s">
        <v>158</v>
      </c>
      <c r="L1069" s="43"/>
      <c r="M1069" s="191" t="s">
        <v>5</v>
      </c>
      <c r="N1069" s="192" t="s">
        <v>53</v>
      </c>
      <c r="O1069" s="44"/>
      <c r="P1069" s="193">
        <f>O1069*H1069</f>
        <v>0</v>
      </c>
      <c r="Q1069" s="193">
        <v>0</v>
      </c>
      <c r="R1069" s="193">
        <f>Q1069*H1069</f>
        <v>0</v>
      </c>
      <c r="S1069" s="193">
        <v>0</v>
      </c>
      <c r="T1069" s="194">
        <f>S1069*H1069</f>
        <v>0</v>
      </c>
      <c r="AR1069" s="25" t="s">
        <v>159</v>
      </c>
      <c r="AT1069" s="25" t="s">
        <v>154</v>
      </c>
      <c r="AU1069" s="25" t="s">
        <v>89</v>
      </c>
      <c r="AY1069" s="25" t="s">
        <v>152</v>
      </c>
      <c r="BE1069" s="195">
        <f>IF(N1069="základní",J1069,0)</f>
        <v>0</v>
      </c>
      <c r="BF1069" s="195">
        <f>IF(N1069="snížená",J1069,0)</f>
        <v>0</v>
      </c>
      <c r="BG1069" s="195">
        <f>IF(N1069="zákl. přenesená",J1069,0)</f>
        <v>0</v>
      </c>
      <c r="BH1069" s="195">
        <f>IF(N1069="sníž. přenesená",J1069,0)</f>
        <v>0</v>
      </c>
      <c r="BI1069" s="195">
        <f>IF(N1069="nulová",J1069,0)</f>
        <v>0</v>
      </c>
      <c r="BJ1069" s="25" t="s">
        <v>45</v>
      </c>
      <c r="BK1069" s="195">
        <f>ROUND(I1069*H1069,2)</f>
        <v>0</v>
      </c>
      <c r="BL1069" s="25" t="s">
        <v>159</v>
      </c>
      <c r="BM1069" s="25" t="s">
        <v>3181</v>
      </c>
    </row>
    <row r="1070" spans="2:65" s="1" customFormat="1" ht="54">
      <c r="B1070" s="43"/>
      <c r="D1070" s="196" t="s">
        <v>161</v>
      </c>
      <c r="F1070" s="197" t="s">
        <v>1154</v>
      </c>
      <c r="I1070" s="198"/>
      <c r="L1070" s="43"/>
      <c r="M1070" s="199"/>
      <c r="N1070" s="44"/>
      <c r="O1070" s="44"/>
      <c r="P1070" s="44"/>
      <c r="Q1070" s="44"/>
      <c r="R1070" s="44"/>
      <c r="S1070" s="44"/>
      <c r="T1070" s="72"/>
      <c r="AT1070" s="25" t="s">
        <v>161</v>
      </c>
      <c r="AU1070" s="25" t="s">
        <v>89</v>
      </c>
    </row>
    <row r="1071" spans="2:65" s="12" customFormat="1">
      <c r="B1071" s="200"/>
      <c r="D1071" s="196" t="s">
        <v>163</v>
      </c>
      <c r="E1071" s="201" t="s">
        <v>5</v>
      </c>
      <c r="F1071" s="202" t="s">
        <v>2839</v>
      </c>
      <c r="H1071" s="203" t="s">
        <v>5</v>
      </c>
      <c r="I1071" s="204"/>
      <c r="L1071" s="200"/>
      <c r="M1071" s="205"/>
      <c r="N1071" s="206"/>
      <c r="O1071" s="206"/>
      <c r="P1071" s="206"/>
      <c r="Q1071" s="206"/>
      <c r="R1071" s="206"/>
      <c r="S1071" s="206"/>
      <c r="T1071" s="207"/>
      <c r="AT1071" s="203" t="s">
        <v>163</v>
      </c>
      <c r="AU1071" s="203" t="s">
        <v>89</v>
      </c>
      <c r="AV1071" s="12" t="s">
        <v>45</v>
      </c>
      <c r="AW1071" s="12" t="s">
        <v>42</v>
      </c>
      <c r="AX1071" s="12" t="s">
        <v>82</v>
      </c>
      <c r="AY1071" s="203" t="s">
        <v>152</v>
      </c>
    </row>
    <row r="1072" spans="2:65" s="13" customFormat="1">
      <c r="B1072" s="208"/>
      <c r="D1072" s="196" t="s">
        <v>163</v>
      </c>
      <c r="E1072" s="209" t="s">
        <v>5</v>
      </c>
      <c r="F1072" s="210" t="s">
        <v>2847</v>
      </c>
      <c r="H1072" s="211">
        <v>0.113</v>
      </c>
      <c r="I1072" s="212"/>
      <c r="L1072" s="208"/>
      <c r="M1072" s="213"/>
      <c r="N1072" s="214"/>
      <c r="O1072" s="214"/>
      <c r="P1072" s="214"/>
      <c r="Q1072" s="214"/>
      <c r="R1072" s="214"/>
      <c r="S1072" s="214"/>
      <c r="T1072" s="215"/>
      <c r="AT1072" s="209" t="s">
        <v>163</v>
      </c>
      <c r="AU1072" s="209" t="s">
        <v>89</v>
      </c>
      <c r="AV1072" s="13" t="s">
        <v>89</v>
      </c>
      <c r="AW1072" s="13" t="s">
        <v>42</v>
      </c>
      <c r="AX1072" s="13" t="s">
        <v>82</v>
      </c>
      <c r="AY1072" s="209" t="s">
        <v>152</v>
      </c>
    </row>
    <row r="1073" spans="2:65" s="13" customFormat="1">
      <c r="B1073" s="208"/>
      <c r="D1073" s="196" t="s">
        <v>163</v>
      </c>
      <c r="E1073" s="209" t="s">
        <v>5</v>
      </c>
      <c r="F1073" s="210" t="s">
        <v>2848</v>
      </c>
      <c r="H1073" s="211">
        <v>4.5999999999999999E-2</v>
      </c>
      <c r="I1073" s="212"/>
      <c r="L1073" s="208"/>
      <c r="M1073" s="213"/>
      <c r="N1073" s="214"/>
      <c r="O1073" s="214"/>
      <c r="P1073" s="214"/>
      <c r="Q1073" s="214"/>
      <c r="R1073" s="214"/>
      <c r="S1073" s="214"/>
      <c r="T1073" s="215"/>
      <c r="AT1073" s="209" t="s">
        <v>163</v>
      </c>
      <c r="AU1073" s="209" t="s">
        <v>89</v>
      </c>
      <c r="AV1073" s="13" t="s">
        <v>89</v>
      </c>
      <c r="AW1073" s="13" t="s">
        <v>42</v>
      </c>
      <c r="AX1073" s="13" t="s">
        <v>82</v>
      </c>
      <c r="AY1073" s="209" t="s">
        <v>152</v>
      </c>
    </row>
    <row r="1074" spans="2:65" s="13" customFormat="1">
      <c r="B1074" s="208"/>
      <c r="D1074" s="196" t="s">
        <v>163</v>
      </c>
      <c r="E1074" s="209" t="s">
        <v>5</v>
      </c>
      <c r="F1074" s="210" t="s">
        <v>2849</v>
      </c>
      <c r="H1074" s="211">
        <v>6.0999999999999999E-2</v>
      </c>
      <c r="I1074" s="212"/>
      <c r="L1074" s="208"/>
      <c r="M1074" s="213"/>
      <c r="N1074" s="214"/>
      <c r="O1074" s="214"/>
      <c r="P1074" s="214"/>
      <c r="Q1074" s="214"/>
      <c r="R1074" s="214"/>
      <c r="S1074" s="214"/>
      <c r="T1074" s="215"/>
      <c r="AT1074" s="209" t="s">
        <v>163</v>
      </c>
      <c r="AU1074" s="209" t="s">
        <v>89</v>
      </c>
      <c r="AV1074" s="13" t="s">
        <v>89</v>
      </c>
      <c r="AW1074" s="13" t="s">
        <v>42</v>
      </c>
      <c r="AX1074" s="13" t="s">
        <v>82</v>
      </c>
      <c r="AY1074" s="209" t="s">
        <v>152</v>
      </c>
    </row>
    <row r="1075" spans="2:65" s="13" customFormat="1">
      <c r="B1075" s="208"/>
      <c r="D1075" s="196" t="s">
        <v>163</v>
      </c>
      <c r="E1075" s="209" t="s">
        <v>5</v>
      </c>
      <c r="F1075" s="210" t="s">
        <v>2850</v>
      </c>
      <c r="H1075" s="211">
        <v>0.20300000000000001</v>
      </c>
      <c r="I1075" s="212"/>
      <c r="L1075" s="208"/>
      <c r="M1075" s="213"/>
      <c r="N1075" s="214"/>
      <c r="O1075" s="214"/>
      <c r="P1075" s="214"/>
      <c r="Q1075" s="214"/>
      <c r="R1075" s="214"/>
      <c r="S1075" s="214"/>
      <c r="T1075" s="215"/>
      <c r="AT1075" s="209" t="s">
        <v>163</v>
      </c>
      <c r="AU1075" s="209" t="s">
        <v>89</v>
      </c>
      <c r="AV1075" s="13" t="s">
        <v>89</v>
      </c>
      <c r="AW1075" s="13" t="s">
        <v>42</v>
      </c>
      <c r="AX1075" s="13" t="s">
        <v>82</v>
      </c>
      <c r="AY1075" s="209" t="s">
        <v>152</v>
      </c>
    </row>
    <row r="1076" spans="2:65" s="13" customFormat="1">
      <c r="B1076" s="208"/>
      <c r="D1076" s="196" t="s">
        <v>163</v>
      </c>
      <c r="E1076" s="209" t="s">
        <v>5</v>
      </c>
      <c r="F1076" s="210" t="s">
        <v>2851</v>
      </c>
      <c r="H1076" s="211">
        <v>0.128</v>
      </c>
      <c r="I1076" s="212"/>
      <c r="L1076" s="208"/>
      <c r="M1076" s="213"/>
      <c r="N1076" s="214"/>
      <c r="O1076" s="214"/>
      <c r="P1076" s="214"/>
      <c r="Q1076" s="214"/>
      <c r="R1076" s="214"/>
      <c r="S1076" s="214"/>
      <c r="T1076" s="215"/>
      <c r="AT1076" s="209" t="s">
        <v>163</v>
      </c>
      <c r="AU1076" s="209" t="s">
        <v>89</v>
      </c>
      <c r="AV1076" s="13" t="s">
        <v>89</v>
      </c>
      <c r="AW1076" s="13" t="s">
        <v>42</v>
      </c>
      <c r="AX1076" s="13" t="s">
        <v>82</v>
      </c>
      <c r="AY1076" s="209" t="s">
        <v>152</v>
      </c>
    </row>
    <row r="1077" spans="2:65" s="13" customFormat="1">
      <c r="B1077" s="208"/>
      <c r="D1077" s="196" t="s">
        <v>163</v>
      </c>
      <c r="E1077" s="209" t="s">
        <v>5</v>
      </c>
      <c r="F1077" s="210" t="s">
        <v>2852</v>
      </c>
      <c r="H1077" s="211">
        <v>8.4000000000000005E-2</v>
      </c>
      <c r="I1077" s="212"/>
      <c r="L1077" s="208"/>
      <c r="M1077" s="213"/>
      <c r="N1077" s="214"/>
      <c r="O1077" s="214"/>
      <c r="P1077" s="214"/>
      <c r="Q1077" s="214"/>
      <c r="R1077" s="214"/>
      <c r="S1077" s="214"/>
      <c r="T1077" s="215"/>
      <c r="AT1077" s="209" t="s">
        <v>163</v>
      </c>
      <c r="AU1077" s="209" t="s">
        <v>89</v>
      </c>
      <c r="AV1077" s="13" t="s">
        <v>89</v>
      </c>
      <c r="AW1077" s="13" t="s">
        <v>42</v>
      </c>
      <c r="AX1077" s="13" t="s">
        <v>82</v>
      </c>
      <c r="AY1077" s="209" t="s">
        <v>152</v>
      </c>
    </row>
    <row r="1078" spans="2:65" s="13" customFormat="1">
      <c r="B1078" s="208"/>
      <c r="D1078" s="196" t="s">
        <v>163</v>
      </c>
      <c r="E1078" s="209" t="s">
        <v>5</v>
      </c>
      <c r="F1078" s="210" t="s">
        <v>2853</v>
      </c>
      <c r="H1078" s="211">
        <v>0.46100000000000002</v>
      </c>
      <c r="I1078" s="212"/>
      <c r="L1078" s="208"/>
      <c r="M1078" s="213"/>
      <c r="N1078" s="214"/>
      <c r="O1078" s="214"/>
      <c r="P1078" s="214"/>
      <c r="Q1078" s="214"/>
      <c r="R1078" s="214"/>
      <c r="S1078" s="214"/>
      <c r="T1078" s="215"/>
      <c r="AT1078" s="209" t="s">
        <v>163</v>
      </c>
      <c r="AU1078" s="209" t="s">
        <v>89</v>
      </c>
      <c r="AV1078" s="13" t="s">
        <v>89</v>
      </c>
      <c r="AW1078" s="13" t="s">
        <v>42</v>
      </c>
      <c r="AX1078" s="13" t="s">
        <v>82</v>
      </c>
      <c r="AY1078" s="209" t="s">
        <v>152</v>
      </c>
    </row>
    <row r="1079" spans="2:65" s="13" customFormat="1">
      <c r="B1079" s="208"/>
      <c r="D1079" s="196" t="s">
        <v>163</v>
      </c>
      <c r="E1079" s="209" t="s">
        <v>5</v>
      </c>
      <c r="F1079" s="210" t="s">
        <v>2854</v>
      </c>
      <c r="H1079" s="211">
        <v>2.4E-2</v>
      </c>
      <c r="I1079" s="212"/>
      <c r="L1079" s="208"/>
      <c r="M1079" s="213"/>
      <c r="N1079" s="214"/>
      <c r="O1079" s="214"/>
      <c r="P1079" s="214"/>
      <c r="Q1079" s="214"/>
      <c r="R1079" s="214"/>
      <c r="S1079" s="214"/>
      <c r="T1079" s="215"/>
      <c r="AT1079" s="209" t="s">
        <v>163</v>
      </c>
      <c r="AU1079" s="209" t="s">
        <v>89</v>
      </c>
      <c r="AV1079" s="13" t="s">
        <v>89</v>
      </c>
      <c r="AW1079" s="13" t="s">
        <v>42</v>
      </c>
      <c r="AX1079" s="13" t="s">
        <v>82</v>
      </c>
      <c r="AY1079" s="209" t="s">
        <v>152</v>
      </c>
    </row>
    <row r="1080" spans="2:65" s="13" customFormat="1">
      <c r="B1080" s="208"/>
      <c r="D1080" s="196" t="s">
        <v>163</v>
      </c>
      <c r="E1080" s="209" t="s">
        <v>5</v>
      </c>
      <c r="F1080" s="210" t="s">
        <v>2855</v>
      </c>
      <c r="H1080" s="211">
        <v>3.4000000000000002E-2</v>
      </c>
      <c r="I1080" s="212"/>
      <c r="L1080" s="208"/>
      <c r="M1080" s="213"/>
      <c r="N1080" s="214"/>
      <c r="O1080" s="214"/>
      <c r="P1080" s="214"/>
      <c r="Q1080" s="214"/>
      <c r="R1080" s="214"/>
      <c r="S1080" s="214"/>
      <c r="T1080" s="215"/>
      <c r="AT1080" s="209" t="s">
        <v>163</v>
      </c>
      <c r="AU1080" s="209" t="s">
        <v>89</v>
      </c>
      <c r="AV1080" s="13" t="s">
        <v>89</v>
      </c>
      <c r="AW1080" s="13" t="s">
        <v>42</v>
      </c>
      <c r="AX1080" s="13" t="s">
        <v>82</v>
      </c>
      <c r="AY1080" s="209" t="s">
        <v>152</v>
      </c>
    </row>
    <row r="1081" spans="2:65" s="13" customFormat="1">
      <c r="B1081" s="208"/>
      <c r="D1081" s="196" t="s">
        <v>163</v>
      </c>
      <c r="E1081" s="209" t="s">
        <v>5</v>
      </c>
      <c r="F1081" s="210" t="s">
        <v>2856</v>
      </c>
      <c r="H1081" s="211">
        <v>6.6000000000000003E-2</v>
      </c>
      <c r="I1081" s="212"/>
      <c r="L1081" s="208"/>
      <c r="M1081" s="213"/>
      <c r="N1081" s="214"/>
      <c r="O1081" s="214"/>
      <c r="P1081" s="214"/>
      <c r="Q1081" s="214"/>
      <c r="R1081" s="214"/>
      <c r="S1081" s="214"/>
      <c r="T1081" s="215"/>
      <c r="AT1081" s="209" t="s">
        <v>163</v>
      </c>
      <c r="AU1081" s="209" t="s">
        <v>89</v>
      </c>
      <c r="AV1081" s="13" t="s">
        <v>89</v>
      </c>
      <c r="AW1081" s="13" t="s">
        <v>42</v>
      </c>
      <c r="AX1081" s="13" t="s">
        <v>82</v>
      </c>
      <c r="AY1081" s="209" t="s">
        <v>152</v>
      </c>
    </row>
    <row r="1082" spans="2:65" s="13" customFormat="1">
      <c r="B1082" s="208"/>
      <c r="D1082" s="196" t="s">
        <v>163</v>
      </c>
      <c r="E1082" s="209" t="s">
        <v>5</v>
      </c>
      <c r="F1082" s="210" t="s">
        <v>2857</v>
      </c>
      <c r="H1082" s="211">
        <v>4.1000000000000002E-2</v>
      </c>
      <c r="I1082" s="212"/>
      <c r="L1082" s="208"/>
      <c r="M1082" s="213"/>
      <c r="N1082" s="214"/>
      <c r="O1082" s="214"/>
      <c r="P1082" s="214"/>
      <c r="Q1082" s="214"/>
      <c r="R1082" s="214"/>
      <c r="S1082" s="214"/>
      <c r="T1082" s="215"/>
      <c r="AT1082" s="209" t="s">
        <v>163</v>
      </c>
      <c r="AU1082" s="209" t="s">
        <v>89</v>
      </c>
      <c r="AV1082" s="13" t="s">
        <v>89</v>
      </c>
      <c r="AW1082" s="13" t="s">
        <v>42</v>
      </c>
      <c r="AX1082" s="13" t="s">
        <v>82</v>
      </c>
      <c r="AY1082" s="209" t="s">
        <v>152</v>
      </c>
    </row>
    <row r="1083" spans="2:65" s="13" customFormat="1">
      <c r="B1083" s="208"/>
      <c r="D1083" s="196" t="s">
        <v>163</v>
      </c>
      <c r="E1083" s="209" t="s">
        <v>5</v>
      </c>
      <c r="F1083" s="210" t="s">
        <v>2858</v>
      </c>
      <c r="H1083" s="211">
        <v>8.3000000000000004E-2</v>
      </c>
      <c r="I1083" s="212"/>
      <c r="L1083" s="208"/>
      <c r="M1083" s="213"/>
      <c r="N1083" s="214"/>
      <c r="O1083" s="214"/>
      <c r="P1083" s="214"/>
      <c r="Q1083" s="214"/>
      <c r="R1083" s="214"/>
      <c r="S1083" s="214"/>
      <c r="T1083" s="215"/>
      <c r="AT1083" s="209" t="s">
        <v>163</v>
      </c>
      <c r="AU1083" s="209" t="s">
        <v>89</v>
      </c>
      <c r="AV1083" s="13" t="s">
        <v>89</v>
      </c>
      <c r="AW1083" s="13" t="s">
        <v>42</v>
      </c>
      <c r="AX1083" s="13" t="s">
        <v>82</v>
      </c>
      <c r="AY1083" s="209" t="s">
        <v>152</v>
      </c>
    </row>
    <row r="1084" spans="2:65" s="14" customFormat="1">
      <c r="B1084" s="216"/>
      <c r="D1084" s="196" t="s">
        <v>163</v>
      </c>
      <c r="E1084" s="217" t="s">
        <v>5</v>
      </c>
      <c r="F1084" s="218" t="s">
        <v>2780</v>
      </c>
      <c r="H1084" s="219">
        <v>1.3440000000000001</v>
      </c>
      <c r="I1084" s="220"/>
      <c r="L1084" s="216"/>
      <c r="M1084" s="221"/>
      <c r="N1084" s="222"/>
      <c r="O1084" s="222"/>
      <c r="P1084" s="222"/>
      <c r="Q1084" s="222"/>
      <c r="R1084" s="222"/>
      <c r="S1084" s="222"/>
      <c r="T1084" s="223"/>
      <c r="AT1084" s="217" t="s">
        <v>163</v>
      </c>
      <c r="AU1084" s="217" t="s">
        <v>89</v>
      </c>
      <c r="AV1084" s="14" t="s">
        <v>169</v>
      </c>
      <c r="AW1084" s="14" t="s">
        <v>42</v>
      </c>
      <c r="AX1084" s="14" t="s">
        <v>82</v>
      </c>
      <c r="AY1084" s="217" t="s">
        <v>152</v>
      </c>
    </row>
    <row r="1085" spans="2:65" s="15" customFormat="1">
      <c r="B1085" s="224"/>
      <c r="D1085" s="225" t="s">
        <v>163</v>
      </c>
      <c r="E1085" s="226" t="s">
        <v>5</v>
      </c>
      <c r="F1085" s="227" t="s">
        <v>170</v>
      </c>
      <c r="H1085" s="228">
        <v>1.3440000000000001</v>
      </c>
      <c r="I1085" s="229"/>
      <c r="L1085" s="224"/>
      <c r="M1085" s="230"/>
      <c r="N1085" s="231"/>
      <c r="O1085" s="231"/>
      <c r="P1085" s="231"/>
      <c r="Q1085" s="231"/>
      <c r="R1085" s="231"/>
      <c r="S1085" s="231"/>
      <c r="T1085" s="232"/>
      <c r="AT1085" s="233" t="s">
        <v>163</v>
      </c>
      <c r="AU1085" s="233" t="s">
        <v>89</v>
      </c>
      <c r="AV1085" s="15" t="s">
        <v>159</v>
      </c>
      <c r="AW1085" s="15" t="s">
        <v>42</v>
      </c>
      <c r="AX1085" s="15" t="s">
        <v>45</v>
      </c>
      <c r="AY1085" s="233" t="s">
        <v>152</v>
      </c>
    </row>
    <row r="1086" spans="2:65" s="1" customFormat="1" ht="22.5" customHeight="1">
      <c r="B1086" s="183"/>
      <c r="C1086" s="237" t="s">
        <v>1414</v>
      </c>
      <c r="D1086" s="237" t="s">
        <v>266</v>
      </c>
      <c r="E1086" s="238" t="s">
        <v>3182</v>
      </c>
      <c r="F1086" s="239" t="s">
        <v>3183</v>
      </c>
      <c r="G1086" s="240" t="s">
        <v>2772</v>
      </c>
      <c r="H1086" s="241">
        <v>1464.96</v>
      </c>
      <c r="I1086" s="242"/>
      <c r="J1086" s="243">
        <f>ROUND(I1086*H1086,2)</f>
        <v>0</v>
      </c>
      <c r="K1086" s="239" t="s">
        <v>5</v>
      </c>
      <c r="L1086" s="244"/>
      <c r="M1086" s="245" t="s">
        <v>5</v>
      </c>
      <c r="N1086" s="246" t="s">
        <v>53</v>
      </c>
      <c r="O1086" s="44"/>
      <c r="P1086" s="193">
        <f>O1086*H1086</f>
        <v>0</v>
      </c>
      <c r="Q1086" s="193">
        <v>1E-3</v>
      </c>
      <c r="R1086" s="193">
        <f>Q1086*H1086</f>
        <v>1.46496</v>
      </c>
      <c r="S1086" s="193">
        <v>0</v>
      </c>
      <c r="T1086" s="194">
        <f>S1086*H1086</f>
        <v>0</v>
      </c>
      <c r="AR1086" s="25" t="s">
        <v>206</v>
      </c>
      <c r="AT1086" s="25" t="s">
        <v>266</v>
      </c>
      <c r="AU1086" s="25" t="s">
        <v>89</v>
      </c>
      <c r="AY1086" s="25" t="s">
        <v>152</v>
      </c>
      <c r="BE1086" s="195">
        <f>IF(N1086="základní",J1086,0)</f>
        <v>0</v>
      </c>
      <c r="BF1086" s="195">
        <f>IF(N1086="snížená",J1086,0)</f>
        <v>0</v>
      </c>
      <c r="BG1086" s="195">
        <f>IF(N1086="zákl. přenesená",J1086,0)</f>
        <v>0</v>
      </c>
      <c r="BH1086" s="195">
        <f>IF(N1086="sníž. přenesená",J1086,0)</f>
        <v>0</v>
      </c>
      <c r="BI1086" s="195">
        <f>IF(N1086="nulová",J1086,0)</f>
        <v>0</v>
      </c>
      <c r="BJ1086" s="25" t="s">
        <v>45</v>
      </c>
      <c r="BK1086" s="195">
        <f>ROUND(I1086*H1086,2)</f>
        <v>0</v>
      </c>
      <c r="BL1086" s="25" t="s">
        <v>159</v>
      </c>
      <c r="BM1086" s="25" t="s">
        <v>3184</v>
      </c>
    </row>
    <row r="1087" spans="2:65" s="13" customFormat="1">
      <c r="B1087" s="208"/>
      <c r="D1087" s="225" t="s">
        <v>163</v>
      </c>
      <c r="F1087" s="234" t="s">
        <v>3185</v>
      </c>
      <c r="H1087" s="235">
        <v>1464.96</v>
      </c>
      <c r="I1087" s="212"/>
      <c r="L1087" s="208"/>
      <c r="M1087" s="213"/>
      <c r="N1087" s="214"/>
      <c r="O1087" s="214"/>
      <c r="P1087" s="214"/>
      <c r="Q1087" s="214"/>
      <c r="R1087" s="214"/>
      <c r="S1087" s="214"/>
      <c r="T1087" s="215"/>
      <c r="AT1087" s="209" t="s">
        <v>163</v>
      </c>
      <c r="AU1087" s="209" t="s">
        <v>89</v>
      </c>
      <c r="AV1087" s="13" t="s">
        <v>89</v>
      </c>
      <c r="AW1087" s="13" t="s">
        <v>6</v>
      </c>
      <c r="AX1087" s="13" t="s">
        <v>45</v>
      </c>
      <c r="AY1087" s="209" t="s">
        <v>152</v>
      </c>
    </row>
    <row r="1088" spans="2:65" s="1" customFormat="1" ht="31.5" customHeight="1">
      <c r="B1088" s="183"/>
      <c r="C1088" s="184" t="s">
        <v>1419</v>
      </c>
      <c r="D1088" s="184" t="s">
        <v>154</v>
      </c>
      <c r="E1088" s="185" t="s">
        <v>1192</v>
      </c>
      <c r="F1088" s="186" t="s">
        <v>1193</v>
      </c>
      <c r="G1088" s="187" t="s">
        <v>293</v>
      </c>
      <c r="H1088" s="188">
        <v>168</v>
      </c>
      <c r="I1088" s="189"/>
      <c r="J1088" s="190">
        <f>ROUND(I1088*H1088,2)</f>
        <v>0</v>
      </c>
      <c r="K1088" s="186" t="s">
        <v>158</v>
      </c>
      <c r="L1088" s="43"/>
      <c r="M1088" s="191" t="s">
        <v>5</v>
      </c>
      <c r="N1088" s="192" t="s">
        <v>53</v>
      </c>
      <c r="O1088" s="44"/>
      <c r="P1088" s="193">
        <f>O1088*H1088</f>
        <v>0</v>
      </c>
      <c r="Q1088" s="193">
        <v>1.0000000000000001E-5</v>
      </c>
      <c r="R1088" s="193">
        <f>Q1088*H1088</f>
        <v>1.6800000000000001E-3</v>
      </c>
      <c r="S1088" s="193">
        <v>0</v>
      </c>
      <c r="T1088" s="194">
        <f>S1088*H1088</f>
        <v>0</v>
      </c>
      <c r="AR1088" s="25" t="s">
        <v>159</v>
      </c>
      <c r="AT1088" s="25" t="s">
        <v>154</v>
      </c>
      <c r="AU1088" s="25" t="s">
        <v>89</v>
      </c>
      <c r="AY1088" s="25" t="s">
        <v>152</v>
      </c>
      <c r="BE1088" s="195">
        <f>IF(N1088="základní",J1088,0)</f>
        <v>0</v>
      </c>
      <c r="BF1088" s="195">
        <f>IF(N1088="snížená",J1088,0)</f>
        <v>0</v>
      </c>
      <c r="BG1088" s="195">
        <f>IF(N1088="zákl. přenesená",J1088,0)</f>
        <v>0</v>
      </c>
      <c r="BH1088" s="195">
        <f>IF(N1088="sníž. přenesená",J1088,0)</f>
        <v>0</v>
      </c>
      <c r="BI1088" s="195">
        <f>IF(N1088="nulová",J1088,0)</f>
        <v>0</v>
      </c>
      <c r="BJ1088" s="25" t="s">
        <v>45</v>
      </c>
      <c r="BK1088" s="195">
        <f>ROUND(I1088*H1088,2)</f>
        <v>0</v>
      </c>
      <c r="BL1088" s="25" t="s">
        <v>159</v>
      </c>
      <c r="BM1088" s="25" t="s">
        <v>3186</v>
      </c>
    </row>
    <row r="1089" spans="2:65" s="1" customFormat="1" ht="94.5">
      <c r="B1089" s="43"/>
      <c r="D1089" s="225" t="s">
        <v>161</v>
      </c>
      <c r="F1089" s="236" t="s">
        <v>1195</v>
      </c>
      <c r="I1089" s="198"/>
      <c r="L1089" s="43"/>
      <c r="M1089" s="199"/>
      <c r="N1089" s="44"/>
      <c r="O1089" s="44"/>
      <c r="P1089" s="44"/>
      <c r="Q1089" s="44"/>
      <c r="R1089" s="44"/>
      <c r="S1089" s="44"/>
      <c r="T1089" s="72"/>
      <c r="AT1089" s="25" t="s">
        <v>161</v>
      </c>
      <c r="AU1089" s="25" t="s">
        <v>89</v>
      </c>
    </row>
    <row r="1090" spans="2:65" s="1" customFormat="1" ht="31.5" customHeight="1">
      <c r="B1090" s="183"/>
      <c r="C1090" s="184" t="s">
        <v>1421</v>
      </c>
      <c r="D1090" s="184" t="s">
        <v>154</v>
      </c>
      <c r="E1090" s="185" t="s">
        <v>1203</v>
      </c>
      <c r="F1090" s="186" t="s">
        <v>1204</v>
      </c>
      <c r="G1090" s="187" t="s">
        <v>293</v>
      </c>
      <c r="H1090" s="188">
        <v>168</v>
      </c>
      <c r="I1090" s="189"/>
      <c r="J1090" s="190">
        <f>ROUND(I1090*H1090,2)</f>
        <v>0</v>
      </c>
      <c r="K1090" s="186" t="s">
        <v>158</v>
      </c>
      <c r="L1090" s="43"/>
      <c r="M1090" s="191" t="s">
        <v>5</v>
      </c>
      <c r="N1090" s="192" t="s">
        <v>53</v>
      </c>
      <c r="O1090" s="44"/>
      <c r="P1090" s="193">
        <f>O1090*H1090</f>
        <v>0</v>
      </c>
      <c r="Q1090" s="193">
        <v>1.4999999999999999E-4</v>
      </c>
      <c r="R1090" s="193">
        <f>Q1090*H1090</f>
        <v>2.5199999999999997E-2</v>
      </c>
      <c r="S1090" s="193">
        <v>0</v>
      </c>
      <c r="T1090" s="194">
        <f>S1090*H1090</f>
        <v>0</v>
      </c>
      <c r="AR1090" s="25" t="s">
        <v>159</v>
      </c>
      <c r="AT1090" s="25" t="s">
        <v>154</v>
      </c>
      <c r="AU1090" s="25" t="s">
        <v>89</v>
      </c>
      <c r="AY1090" s="25" t="s">
        <v>152</v>
      </c>
      <c r="BE1090" s="195">
        <f>IF(N1090="základní",J1090,0)</f>
        <v>0</v>
      </c>
      <c r="BF1090" s="195">
        <f>IF(N1090="snížená",J1090,0)</f>
        <v>0</v>
      </c>
      <c r="BG1090" s="195">
        <f>IF(N1090="zákl. přenesená",J1090,0)</f>
        <v>0</v>
      </c>
      <c r="BH1090" s="195">
        <f>IF(N1090="sníž. přenesená",J1090,0)</f>
        <v>0</v>
      </c>
      <c r="BI1090" s="195">
        <f>IF(N1090="nulová",J1090,0)</f>
        <v>0</v>
      </c>
      <c r="BJ1090" s="25" t="s">
        <v>45</v>
      </c>
      <c r="BK1090" s="195">
        <f>ROUND(I1090*H1090,2)</f>
        <v>0</v>
      </c>
      <c r="BL1090" s="25" t="s">
        <v>159</v>
      </c>
      <c r="BM1090" s="25" t="s">
        <v>3187</v>
      </c>
    </row>
    <row r="1091" spans="2:65" s="1" customFormat="1" ht="94.5">
      <c r="B1091" s="43"/>
      <c r="D1091" s="225" t="s">
        <v>161</v>
      </c>
      <c r="F1091" s="236" t="s">
        <v>1195</v>
      </c>
      <c r="I1091" s="198"/>
      <c r="L1091" s="43"/>
      <c r="M1091" s="199"/>
      <c r="N1091" s="44"/>
      <c r="O1091" s="44"/>
      <c r="P1091" s="44"/>
      <c r="Q1091" s="44"/>
      <c r="R1091" s="44"/>
      <c r="S1091" s="44"/>
      <c r="T1091" s="72"/>
      <c r="AT1091" s="25" t="s">
        <v>161</v>
      </c>
      <c r="AU1091" s="25" t="s">
        <v>89</v>
      </c>
    </row>
    <row r="1092" spans="2:65" s="1" customFormat="1" ht="31.5" customHeight="1">
      <c r="B1092" s="183"/>
      <c r="C1092" s="184" t="s">
        <v>1429</v>
      </c>
      <c r="D1092" s="184" t="s">
        <v>154</v>
      </c>
      <c r="E1092" s="185" t="s">
        <v>3188</v>
      </c>
      <c r="F1092" s="186" t="s">
        <v>3189</v>
      </c>
      <c r="G1092" s="187" t="s">
        <v>157</v>
      </c>
      <c r="H1092" s="188">
        <v>188.85400000000001</v>
      </c>
      <c r="I1092" s="189"/>
      <c r="J1092" s="190">
        <f>ROUND(I1092*H1092,2)</f>
        <v>0</v>
      </c>
      <c r="K1092" s="186" t="s">
        <v>1163</v>
      </c>
      <c r="L1092" s="43"/>
      <c r="M1092" s="191" t="s">
        <v>5</v>
      </c>
      <c r="N1092" s="192" t="s">
        <v>53</v>
      </c>
      <c r="O1092" s="44"/>
      <c r="P1092" s="193">
        <f>O1092*H1092</f>
        <v>0</v>
      </c>
      <c r="Q1092" s="193">
        <v>0</v>
      </c>
      <c r="R1092" s="193">
        <f>Q1092*H1092</f>
        <v>0</v>
      </c>
      <c r="S1092" s="193">
        <v>1.6</v>
      </c>
      <c r="T1092" s="194">
        <f>S1092*H1092</f>
        <v>302.16640000000001</v>
      </c>
      <c r="AR1092" s="25" t="s">
        <v>159</v>
      </c>
      <c r="AT1092" s="25" t="s">
        <v>154</v>
      </c>
      <c r="AU1092" s="25" t="s">
        <v>89</v>
      </c>
      <c r="AY1092" s="25" t="s">
        <v>152</v>
      </c>
      <c r="BE1092" s="195">
        <f>IF(N1092="základní",J1092,0)</f>
        <v>0</v>
      </c>
      <c r="BF1092" s="195">
        <f>IF(N1092="snížená",J1092,0)</f>
        <v>0</v>
      </c>
      <c r="BG1092" s="195">
        <f>IF(N1092="zákl. přenesená",J1092,0)</f>
        <v>0</v>
      </c>
      <c r="BH1092" s="195">
        <f>IF(N1092="sníž. přenesená",J1092,0)</f>
        <v>0</v>
      </c>
      <c r="BI1092" s="195">
        <f>IF(N1092="nulová",J1092,0)</f>
        <v>0</v>
      </c>
      <c r="BJ1092" s="25" t="s">
        <v>45</v>
      </c>
      <c r="BK1092" s="195">
        <f>ROUND(I1092*H1092,2)</f>
        <v>0</v>
      </c>
      <c r="BL1092" s="25" t="s">
        <v>159</v>
      </c>
      <c r="BM1092" s="25" t="s">
        <v>3190</v>
      </c>
    </row>
    <row r="1093" spans="2:65" s="12" customFormat="1">
      <c r="B1093" s="200"/>
      <c r="D1093" s="196" t="s">
        <v>163</v>
      </c>
      <c r="E1093" s="201" t="s">
        <v>5</v>
      </c>
      <c r="F1093" s="202" t="s">
        <v>3191</v>
      </c>
      <c r="H1093" s="203" t="s">
        <v>5</v>
      </c>
      <c r="I1093" s="204"/>
      <c r="L1093" s="200"/>
      <c r="M1093" s="205"/>
      <c r="N1093" s="206"/>
      <c r="O1093" s="206"/>
      <c r="P1093" s="206"/>
      <c r="Q1093" s="206"/>
      <c r="R1093" s="206"/>
      <c r="S1093" s="206"/>
      <c r="T1093" s="207"/>
      <c r="AT1093" s="203" t="s">
        <v>163</v>
      </c>
      <c r="AU1093" s="203" t="s">
        <v>89</v>
      </c>
      <c r="AV1093" s="12" t="s">
        <v>45</v>
      </c>
      <c r="AW1093" s="12" t="s">
        <v>42</v>
      </c>
      <c r="AX1093" s="12" t="s">
        <v>82</v>
      </c>
      <c r="AY1093" s="203" t="s">
        <v>152</v>
      </c>
    </row>
    <row r="1094" spans="2:65" s="12" customFormat="1">
      <c r="B1094" s="200"/>
      <c r="D1094" s="196" t="s">
        <v>163</v>
      </c>
      <c r="E1094" s="201" t="s">
        <v>5</v>
      </c>
      <c r="F1094" s="202" t="s">
        <v>3192</v>
      </c>
      <c r="H1094" s="203" t="s">
        <v>5</v>
      </c>
      <c r="I1094" s="204"/>
      <c r="L1094" s="200"/>
      <c r="M1094" s="205"/>
      <c r="N1094" s="206"/>
      <c r="O1094" s="206"/>
      <c r="P1094" s="206"/>
      <c r="Q1094" s="206"/>
      <c r="R1094" s="206"/>
      <c r="S1094" s="206"/>
      <c r="T1094" s="207"/>
      <c r="AT1094" s="203" t="s">
        <v>163</v>
      </c>
      <c r="AU1094" s="203" t="s">
        <v>89</v>
      </c>
      <c r="AV1094" s="12" t="s">
        <v>45</v>
      </c>
      <c r="AW1094" s="12" t="s">
        <v>42</v>
      </c>
      <c r="AX1094" s="12" t="s">
        <v>82</v>
      </c>
      <c r="AY1094" s="203" t="s">
        <v>152</v>
      </c>
    </row>
    <row r="1095" spans="2:65" s="13" customFormat="1">
      <c r="B1095" s="208"/>
      <c r="D1095" s="196" t="s">
        <v>163</v>
      </c>
      <c r="E1095" s="209" t="s">
        <v>5</v>
      </c>
      <c r="F1095" s="210" t="s">
        <v>3193</v>
      </c>
      <c r="H1095" s="211">
        <v>188.85400000000001</v>
      </c>
      <c r="I1095" s="212"/>
      <c r="L1095" s="208"/>
      <c r="M1095" s="213"/>
      <c r="N1095" s="214"/>
      <c r="O1095" s="214"/>
      <c r="P1095" s="214"/>
      <c r="Q1095" s="214"/>
      <c r="R1095" s="214"/>
      <c r="S1095" s="214"/>
      <c r="T1095" s="215"/>
      <c r="AT1095" s="209" t="s">
        <v>163</v>
      </c>
      <c r="AU1095" s="209" t="s">
        <v>89</v>
      </c>
      <c r="AV1095" s="13" t="s">
        <v>89</v>
      </c>
      <c r="AW1095" s="13" t="s">
        <v>42</v>
      </c>
      <c r="AX1095" s="13" t="s">
        <v>82</v>
      </c>
      <c r="AY1095" s="209" t="s">
        <v>152</v>
      </c>
    </row>
    <row r="1096" spans="2:65" s="14" customFormat="1">
      <c r="B1096" s="216"/>
      <c r="D1096" s="196" t="s">
        <v>163</v>
      </c>
      <c r="E1096" s="217" t="s">
        <v>5</v>
      </c>
      <c r="F1096" s="218" t="s">
        <v>2780</v>
      </c>
      <c r="H1096" s="219">
        <v>188.85400000000001</v>
      </c>
      <c r="I1096" s="220"/>
      <c r="L1096" s="216"/>
      <c r="M1096" s="221"/>
      <c r="N1096" s="222"/>
      <c r="O1096" s="222"/>
      <c r="P1096" s="222"/>
      <c r="Q1096" s="222"/>
      <c r="R1096" s="222"/>
      <c r="S1096" s="222"/>
      <c r="T1096" s="223"/>
      <c r="AT1096" s="217" t="s">
        <v>163</v>
      </c>
      <c r="AU1096" s="217" t="s">
        <v>89</v>
      </c>
      <c r="AV1096" s="14" t="s">
        <v>169</v>
      </c>
      <c r="AW1096" s="14" t="s">
        <v>42</v>
      </c>
      <c r="AX1096" s="14" t="s">
        <v>82</v>
      </c>
      <c r="AY1096" s="217" t="s">
        <v>152</v>
      </c>
    </row>
    <row r="1097" spans="2:65" s="15" customFormat="1">
      <c r="B1097" s="224"/>
      <c r="D1097" s="225" t="s">
        <v>163</v>
      </c>
      <c r="E1097" s="226" t="s">
        <v>5</v>
      </c>
      <c r="F1097" s="227" t="s">
        <v>170</v>
      </c>
      <c r="H1097" s="228">
        <v>188.85400000000001</v>
      </c>
      <c r="I1097" s="229"/>
      <c r="L1097" s="224"/>
      <c r="M1097" s="230"/>
      <c r="N1097" s="231"/>
      <c r="O1097" s="231"/>
      <c r="P1097" s="231"/>
      <c r="Q1097" s="231"/>
      <c r="R1097" s="231"/>
      <c r="S1097" s="231"/>
      <c r="T1097" s="232"/>
      <c r="AT1097" s="233" t="s">
        <v>163</v>
      </c>
      <c r="AU1097" s="233" t="s">
        <v>89</v>
      </c>
      <c r="AV1097" s="15" t="s">
        <v>159</v>
      </c>
      <c r="AW1097" s="15" t="s">
        <v>42</v>
      </c>
      <c r="AX1097" s="15" t="s">
        <v>45</v>
      </c>
      <c r="AY1097" s="233" t="s">
        <v>152</v>
      </c>
    </row>
    <row r="1098" spans="2:65" s="1" customFormat="1" ht="22.5" customHeight="1">
      <c r="B1098" s="183"/>
      <c r="C1098" s="184" t="s">
        <v>1436</v>
      </c>
      <c r="D1098" s="184" t="s">
        <v>154</v>
      </c>
      <c r="E1098" s="185" t="s">
        <v>3194</v>
      </c>
      <c r="F1098" s="186" t="s">
        <v>3195</v>
      </c>
      <c r="G1098" s="187" t="s">
        <v>293</v>
      </c>
      <c r="H1098" s="188">
        <v>1</v>
      </c>
      <c r="I1098" s="189"/>
      <c r="J1098" s="190">
        <f>ROUND(I1098*H1098,2)</f>
        <v>0</v>
      </c>
      <c r="K1098" s="186" t="s">
        <v>5</v>
      </c>
      <c r="L1098" s="43"/>
      <c r="M1098" s="191" t="s">
        <v>5</v>
      </c>
      <c r="N1098" s="192" t="s">
        <v>53</v>
      </c>
      <c r="O1098" s="44"/>
      <c r="P1098" s="193">
        <f>O1098*H1098</f>
        <v>0</v>
      </c>
      <c r="Q1098" s="193">
        <v>0</v>
      </c>
      <c r="R1098" s="193">
        <f>Q1098*H1098</f>
        <v>0</v>
      </c>
      <c r="S1098" s="193">
        <v>0</v>
      </c>
      <c r="T1098" s="194">
        <f>S1098*H1098</f>
        <v>0</v>
      </c>
      <c r="AR1098" s="25" t="s">
        <v>159</v>
      </c>
      <c r="AT1098" s="25" t="s">
        <v>154</v>
      </c>
      <c r="AU1098" s="25" t="s">
        <v>89</v>
      </c>
      <c r="AY1098" s="25" t="s">
        <v>152</v>
      </c>
      <c r="BE1098" s="195">
        <f>IF(N1098="základní",J1098,0)</f>
        <v>0</v>
      </c>
      <c r="BF1098" s="195">
        <f>IF(N1098="snížená",J1098,0)</f>
        <v>0</v>
      </c>
      <c r="BG1098" s="195">
        <f>IF(N1098="zákl. přenesená",J1098,0)</f>
        <v>0</v>
      </c>
      <c r="BH1098" s="195">
        <f>IF(N1098="sníž. přenesená",J1098,0)</f>
        <v>0</v>
      </c>
      <c r="BI1098" s="195">
        <f>IF(N1098="nulová",J1098,0)</f>
        <v>0</v>
      </c>
      <c r="BJ1098" s="25" t="s">
        <v>45</v>
      </c>
      <c r="BK1098" s="195">
        <f>ROUND(I1098*H1098,2)</f>
        <v>0</v>
      </c>
      <c r="BL1098" s="25" t="s">
        <v>159</v>
      </c>
      <c r="BM1098" s="25" t="s">
        <v>3196</v>
      </c>
    </row>
    <row r="1099" spans="2:65" s="1" customFormat="1" ht="31.5" customHeight="1">
      <c r="B1099" s="183"/>
      <c r="C1099" s="184" t="s">
        <v>1441</v>
      </c>
      <c r="D1099" s="184" t="s">
        <v>154</v>
      </c>
      <c r="E1099" s="185" t="s">
        <v>3197</v>
      </c>
      <c r="F1099" s="186" t="s">
        <v>3198</v>
      </c>
      <c r="G1099" s="187" t="s">
        <v>201</v>
      </c>
      <c r="H1099" s="188">
        <v>4.4000000000000004</v>
      </c>
      <c r="I1099" s="189"/>
      <c r="J1099" s="190">
        <f>ROUND(I1099*H1099,2)</f>
        <v>0</v>
      </c>
      <c r="K1099" s="186" t="s">
        <v>158</v>
      </c>
      <c r="L1099" s="43"/>
      <c r="M1099" s="191" t="s">
        <v>5</v>
      </c>
      <c r="N1099" s="192" t="s">
        <v>53</v>
      </c>
      <c r="O1099" s="44"/>
      <c r="P1099" s="193">
        <f>O1099*H1099</f>
        <v>0</v>
      </c>
      <c r="Q1099" s="193">
        <v>1.08E-3</v>
      </c>
      <c r="R1099" s="193">
        <f>Q1099*H1099</f>
        <v>4.7520000000000001E-3</v>
      </c>
      <c r="S1099" s="193">
        <v>5.2999999999999999E-2</v>
      </c>
      <c r="T1099" s="194">
        <f>S1099*H1099</f>
        <v>0.23320000000000002</v>
      </c>
      <c r="AR1099" s="25" t="s">
        <v>159</v>
      </c>
      <c r="AT1099" s="25" t="s">
        <v>154</v>
      </c>
      <c r="AU1099" s="25" t="s">
        <v>89</v>
      </c>
      <c r="AY1099" s="25" t="s">
        <v>152</v>
      </c>
      <c r="BE1099" s="195">
        <f>IF(N1099="základní",J1099,0)</f>
        <v>0</v>
      </c>
      <c r="BF1099" s="195">
        <f>IF(N1099="snížená",J1099,0)</f>
        <v>0</v>
      </c>
      <c r="BG1099" s="195">
        <f>IF(N1099="zákl. přenesená",J1099,0)</f>
        <v>0</v>
      </c>
      <c r="BH1099" s="195">
        <f>IF(N1099="sníž. přenesená",J1099,0)</f>
        <v>0</v>
      </c>
      <c r="BI1099" s="195">
        <f>IF(N1099="nulová",J1099,0)</f>
        <v>0</v>
      </c>
      <c r="BJ1099" s="25" t="s">
        <v>45</v>
      </c>
      <c r="BK1099" s="195">
        <f>ROUND(I1099*H1099,2)</f>
        <v>0</v>
      </c>
      <c r="BL1099" s="25" t="s">
        <v>159</v>
      </c>
      <c r="BM1099" s="25" t="s">
        <v>3199</v>
      </c>
    </row>
    <row r="1100" spans="2:65" s="1" customFormat="1" ht="54">
      <c r="B1100" s="43"/>
      <c r="D1100" s="196" t="s">
        <v>161</v>
      </c>
      <c r="F1100" s="197" t="s">
        <v>517</v>
      </c>
      <c r="I1100" s="198"/>
      <c r="L1100" s="43"/>
      <c r="M1100" s="199"/>
      <c r="N1100" s="44"/>
      <c r="O1100" s="44"/>
      <c r="P1100" s="44"/>
      <c r="Q1100" s="44"/>
      <c r="R1100" s="44"/>
      <c r="S1100" s="44"/>
      <c r="T1100" s="72"/>
      <c r="AT1100" s="25" t="s">
        <v>161</v>
      </c>
      <c r="AU1100" s="25" t="s">
        <v>89</v>
      </c>
    </row>
    <row r="1101" spans="2:65" s="12" customFormat="1">
      <c r="B1101" s="200"/>
      <c r="D1101" s="196" t="s">
        <v>163</v>
      </c>
      <c r="E1101" s="201" t="s">
        <v>5</v>
      </c>
      <c r="F1101" s="202" t="s">
        <v>540</v>
      </c>
      <c r="H1101" s="203" t="s">
        <v>5</v>
      </c>
      <c r="I1101" s="204"/>
      <c r="L1101" s="200"/>
      <c r="M1101" s="205"/>
      <c r="N1101" s="206"/>
      <c r="O1101" s="206"/>
      <c r="P1101" s="206"/>
      <c r="Q1101" s="206"/>
      <c r="R1101" s="206"/>
      <c r="S1101" s="206"/>
      <c r="T1101" s="207"/>
      <c r="AT1101" s="203" t="s">
        <v>163</v>
      </c>
      <c r="AU1101" s="203" t="s">
        <v>89</v>
      </c>
      <c r="AV1101" s="12" t="s">
        <v>45</v>
      </c>
      <c r="AW1101" s="12" t="s">
        <v>42</v>
      </c>
      <c r="AX1101" s="12" t="s">
        <v>82</v>
      </c>
      <c r="AY1101" s="203" t="s">
        <v>152</v>
      </c>
    </row>
    <row r="1102" spans="2:65" s="13" customFormat="1">
      <c r="B1102" s="208"/>
      <c r="D1102" s="196" t="s">
        <v>163</v>
      </c>
      <c r="E1102" s="209" t="s">
        <v>5</v>
      </c>
      <c r="F1102" s="210" t="s">
        <v>3200</v>
      </c>
      <c r="H1102" s="211">
        <v>4.4000000000000004</v>
      </c>
      <c r="I1102" s="212"/>
      <c r="L1102" s="208"/>
      <c r="M1102" s="213"/>
      <c r="N1102" s="214"/>
      <c r="O1102" s="214"/>
      <c r="P1102" s="214"/>
      <c r="Q1102" s="214"/>
      <c r="R1102" s="214"/>
      <c r="S1102" s="214"/>
      <c r="T1102" s="215"/>
      <c r="AT1102" s="209" t="s">
        <v>163</v>
      </c>
      <c r="AU1102" s="209" t="s">
        <v>89</v>
      </c>
      <c r="AV1102" s="13" t="s">
        <v>89</v>
      </c>
      <c r="AW1102" s="13" t="s">
        <v>42</v>
      </c>
      <c r="AX1102" s="13" t="s">
        <v>82</v>
      </c>
      <c r="AY1102" s="209" t="s">
        <v>152</v>
      </c>
    </row>
    <row r="1103" spans="2:65" s="15" customFormat="1">
      <c r="B1103" s="224"/>
      <c r="D1103" s="225" t="s">
        <v>163</v>
      </c>
      <c r="E1103" s="226" t="s">
        <v>5</v>
      </c>
      <c r="F1103" s="227" t="s">
        <v>170</v>
      </c>
      <c r="H1103" s="228">
        <v>4.4000000000000004</v>
      </c>
      <c r="I1103" s="229"/>
      <c r="L1103" s="224"/>
      <c r="M1103" s="230"/>
      <c r="N1103" s="231"/>
      <c r="O1103" s="231"/>
      <c r="P1103" s="231"/>
      <c r="Q1103" s="231"/>
      <c r="R1103" s="231"/>
      <c r="S1103" s="231"/>
      <c r="T1103" s="232"/>
      <c r="AT1103" s="233" t="s">
        <v>163</v>
      </c>
      <c r="AU1103" s="233" t="s">
        <v>89</v>
      </c>
      <c r="AV1103" s="15" t="s">
        <v>159</v>
      </c>
      <c r="AW1103" s="15" t="s">
        <v>42</v>
      </c>
      <c r="AX1103" s="15" t="s">
        <v>45</v>
      </c>
      <c r="AY1103" s="233" t="s">
        <v>152</v>
      </c>
    </row>
    <row r="1104" spans="2:65" s="1" customFormat="1" ht="31.5" customHeight="1">
      <c r="B1104" s="183"/>
      <c r="C1104" s="184" t="s">
        <v>1447</v>
      </c>
      <c r="D1104" s="184" t="s">
        <v>154</v>
      </c>
      <c r="E1104" s="185" t="s">
        <v>3201</v>
      </c>
      <c r="F1104" s="186" t="s">
        <v>3202</v>
      </c>
      <c r="G1104" s="187" t="s">
        <v>201</v>
      </c>
      <c r="H1104" s="188">
        <v>4.4000000000000004</v>
      </c>
      <c r="I1104" s="189"/>
      <c r="J1104" s="190">
        <f>ROUND(I1104*H1104,2)</f>
        <v>0</v>
      </c>
      <c r="K1104" s="186" t="s">
        <v>158</v>
      </c>
      <c r="L1104" s="43"/>
      <c r="M1104" s="191" t="s">
        <v>5</v>
      </c>
      <c r="N1104" s="192" t="s">
        <v>53</v>
      </c>
      <c r="O1104" s="44"/>
      <c r="P1104" s="193">
        <f>O1104*H1104</f>
        <v>0</v>
      </c>
      <c r="Q1104" s="193">
        <v>1.2199999999999999E-3</v>
      </c>
      <c r="R1104" s="193">
        <f>Q1104*H1104</f>
        <v>5.3680000000000004E-3</v>
      </c>
      <c r="S1104" s="193">
        <v>7.0000000000000007E-2</v>
      </c>
      <c r="T1104" s="194">
        <f>S1104*H1104</f>
        <v>0.30800000000000005</v>
      </c>
      <c r="AR1104" s="25" t="s">
        <v>159</v>
      </c>
      <c r="AT1104" s="25" t="s">
        <v>154</v>
      </c>
      <c r="AU1104" s="25" t="s">
        <v>89</v>
      </c>
      <c r="AY1104" s="25" t="s">
        <v>152</v>
      </c>
      <c r="BE1104" s="195">
        <f>IF(N1104="základní",J1104,0)</f>
        <v>0</v>
      </c>
      <c r="BF1104" s="195">
        <f>IF(N1104="snížená",J1104,0)</f>
        <v>0</v>
      </c>
      <c r="BG1104" s="195">
        <f>IF(N1104="zákl. přenesená",J1104,0)</f>
        <v>0</v>
      </c>
      <c r="BH1104" s="195">
        <f>IF(N1104="sníž. přenesená",J1104,0)</f>
        <v>0</v>
      </c>
      <c r="BI1104" s="195">
        <f>IF(N1104="nulová",J1104,0)</f>
        <v>0</v>
      </c>
      <c r="BJ1104" s="25" t="s">
        <v>45</v>
      </c>
      <c r="BK1104" s="195">
        <f>ROUND(I1104*H1104,2)</f>
        <v>0</v>
      </c>
      <c r="BL1104" s="25" t="s">
        <v>159</v>
      </c>
      <c r="BM1104" s="25" t="s">
        <v>3203</v>
      </c>
    </row>
    <row r="1105" spans="2:65" s="1" customFormat="1" ht="54">
      <c r="B1105" s="43"/>
      <c r="D1105" s="196" t="s">
        <v>161</v>
      </c>
      <c r="F1105" s="197" t="s">
        <v>517</v>
      </c>
      <c r="I1105" s="198"/>
      <c r="L1105" s="43"/>
      <c r="M1105" s="199"/>
      <c r="N1105" s="44"/>
      <c r="O1105" s="44"/>
      <c r="P1105" s="44"/>
      <c r="Q1105" s="44"/>
      <c r="R1105" s="44"/>
      <c r="S1105" s="44"/>
      <c r="T1105" s="72"/>
      <c r="AT1105" s="25" t="s">
        <v>161</v>
      </c>
      <c r="AU1105" s="25" t="s">
        <v>89</v>
      </c>
    </row>
    <row r="1106" spans="2:65" s="12" customFormat="1">
      <c r="B1106" s="200"/>
      <c r="D1106" s="196" t="s">
        <v>163</v>
      </c>
      <c r="E1106" s="201" t="s">
        <v>5</v>
      </c>
      <c r="F1106" s="202" t="s">
        <v>540</v>
      </c>
      <c r="H1106" s="203" t="s">
        <v>5</v>
      </c>
      <c r="I1106" s="204"/>
      <c r="L1106" s="200"/>
      <c r="M1106" s="205"/>
      <c r="N1106" s="206"/>
      <c r="O1106" s="206"/>
      <c r="P1106" s="206"/>
      <c r="Q1106" s="206"/>
      <c r="R1106" s="206"/>
      <c r="S1106" s="206"/>
      <c r="T1106" s="207"/>
      <c r="AT1106" s="203" t="s">
        <v>163</v>
      </c>
      <c r="AU1106" s="203" t="s">
        <v>89</v>
      </c>
      <c r="AV1106" s="12" t="s">
        <v>45</v>
      </c>
      <c r="AW1106" s="12" t="s">
        <v>42</v>
      </c>
      <c r="AX1106" s="12" t="s">
        <v>82</v>
      </c>
      <c r="AY1106" s="203" t="s">
        <v>152</v>
      </c>
    </row>
    <row r="1107" spans="2:65" s="13" customFormat="1">
      <c r="B1107" s="208"/>
      <c r="D1107" s="196" t="s">
        <v>163</v>
      </c>
      <c r="E1107" s="209" t="s">
        <v>5</v>
      </c>
      <c r="F1107" s="210" t="s">
        <v>3200</v>
      </c>
      <c r="H1107" s="211">
        <v>4.4000000000000004</v>
      </c>
      <c r="I1107" s="212"/>
      <c r="L1107" s="208"/>
      <c r="M1107" s="213"/>
      <c r="N1107" s="214"/>
      <c r="O1107" s="214"/>
      <c r="P1107" s="214"/>
      <c r="Q1107" s="214"/>
      <c r="R1107" s="214"/>
      <c r="S1107" s="214"/>
      <c r="T1107" s="215"/>
      <c r="AT1107" s="209" t="s">
        <v>163</v>
      </c>
      <c r="AU1107" s="209" t="s">
        <v>89</v>
      </c>
      <c r="AV1107" s="13" t="s">
        <v>89</v>
      </c>
      <c r="AW1107" s="13" t="s">
        <v>42</v>
      </c>
      <c r="AX1107" s="13" t="s">
        <v>82</v>
      </c>
      <c r="AY1107" s="209" t="s">
        <v>152</v>
      </c>
    </row>
    <row r="1108" spans="2:65" s="15" customFormat="1">
      <c r="B1108" s="224"/>
      <c r="D1108" s="225" t="s">
        <v>163</v>
      </c>
      <c r="E1108" s="226" t="s">
        <v>5</v>
      </c>
      <c r="F1108" s="227" t="s">
        <v>170</v>
      </c>
      <c r="H1108" s="228">
        <v>4.4000000000000004</v>
      </c>
      <c r="I1108" s="229"/>
      <c r="L1108" s="224"/>
      <c r="M1108" s="230"/>
      <c r="N1108" s="231"/>
      <c r="O1108" s="231"/>
      <c r="P1108" s="231"/>
      <c r="Q1108" s="231"/>
      <c r="R1108" s="231"/>
      <c r="S1108" s="231"/>
      <c r="T1108" s="232"/>
      <c r="AT1108" s="233" t="s">
        <v>163</v>
      </c>
      <c r="AU1108" s="233" t="s">
        <v>89</v>
      </c>
      <c r="AV1108" s="15" t="s">
        <v>159</v>
      </c>
      <c r="AW1108" s="15" t="s">
        <v>42</v>
      </c>
      <c r="AX1108" s="15" t="s">
        <v>45</v>
      </c>
      <c r="AY1108" s="233" t="s">
        <v>152</v>
      </c>
    </row>
    <row r="1109" spans="2:65" s="1" customFormat="1" ht="31.5" customHeight="1">
      <c r="B1109" s="183"/>
      <c r="C1109" s="184" t="s">
        <v>1453</v>
      </c>
      <c r="D1109" s="184" t="s">
        <v>154</v>
      </c>
      <c r="E1109" s="185" t="s">
        <v>3204</v>
      </c>
      <c r="F1109" s="186" t="s">
        <v>3205</v>
      </c>
      <c r="G1109" s="187" t="s">
        <v>201</v>
      </c>
      <c r="H1109" s="188">
        <v>2.2000000000000002</v>
      </c>
      <c r="I1109" s="189"/>
      <c r="J1109" s="190">
        <f>ROUND(I1109*H1109,2)</f>
        <v>0</v>
      </c>
      <c r="K1109" s="186" t="s">
        <v>158</v>
      </c>
      <c r="L1109" s="43"/>
      <c r="M1109" s="191" t="s">
        <v>5</v>
      </c>
      <c r="N1109" s="192" t="s">
        <v>53</v>
      </c>
      <c r="O1109" s="44"/>
      <c r="P1109" s="193">
        <f>O1109*H1109</f>
        <v>0</v>
      </c>
      <c r="Q1109" s="193">
        <v>3.0899999999999999E-3</v>
      </c>
      <c r="R1109" s="193">
        <f>Q1109*H1109</f>
        <v>6.7980000000000002E-3</v>
      </c>
      <c r="S1109" s="193">
        <v>0.126</v>
      </c>
      <c r="T1109" s="194">
        <f>S1109*H1109</f>
        <v>0.2772</v>
      </c>
      <c r="AR1109" s="25" t="s">
        <v>159</v>
      </c>
      <c r="AT1109" s="25" t="s">
        <v>154</v>
      </c>
      <c r="AU1109" s="25" t="s">
        <v>89</v>
      </c>
      <c r="AY1109" s="25" t="s">
        <v>152</v>
      </c>
      <c r="BE1109" s="195">
        <f>IF(N1109="základní",J1109,0)</f>
        <v>0</v>
      </c>
      <c r="BF1109" s="195">
        <f>IF(N1109="snížená",J1109,0)</f>
        <v>0</v>
      </c>
      <c r="BG1109" s="195">
        <f>IF(N1109="zákl. přenesená",J1109,0)</f>
        <v>0</v>
      </c>
      <c r="BH1109" s="195">
        <f>IF(N1109="sníž. přenesená",J1109,0)</f>
        <v>0</v>
      </c>
      <c r="BI1109" s="195">
        <f>IF(N1109="nulová",J1109,0)</f>
        <v>0</v>
      </c>
      <c r="BJ1109" s="25" t="s">
        <v>45</v>
      </c>
      <c r="BK1109" s="195">
        <f>ROUND(I1109*H1109,2)</f>
        <v>0</v>
      </c>
      <c r="BL1109" s="25" t="s">
        <v>159</v>
      </c>
      <c r="BM1109" s="25" t="s">
        <v>3206</v>
      </c>
    </row>
    <row r="1110" spans="2:65" s="1" customFormat="1" ht="54">
      <c r="B1110" s="43"/>
      <c r="D1110" s="196" t="s">
        <v>161</v>
      </c>
      <c r="F1110" s="197" t="s">
        <v>517</v>
      </c>
      <c r="I1110" s="198"/>
      <c r="L1110" s="43"/>
      <c r="M1110" s="199"/>
      <c r="N1110" s="44"/>
      <c r="O1110" s="44"/>
      <c r="P1110" s="44"/>
      <c r="Q1110" s="44"/>
      <c r="R1110" s="44"/>
      <c r="S1110" s="44"/>
      <c r="T1110" s="72"/>
      <c r="AT1110" s="25" t="s">
        <v>161</v>
      </c>
      <c r="AU1110" s="25" t="s">
        <v>89</v>
      </c>
    </row>
    <row r="1111" spans="2:65" s="12" customFormat="1">
      <c r="B1111" s="200"/>
      <c r="D1111" s="196" t="s">
        <v>163</v>
      </c>
      <c r="E1111" s="201" t="s">
        <v>5</v>
      </c>
      <c r="F1111" s="202" t="s">
        <v>540</v>
      </c>
      <c r="H1111" s="203" t="s">
        <v>5</v>
      </c>
      <c r="I1111" s="204"/>
      <c r="L1111" s="200"/>
      <c r="M1111" s="205"/>
      <c r="N1111" s="206"/>
      <c r="O1111" s="206"/>
      <c r="P1111" s="206"/>
      <c r="Q1111" s="206"/>
      <c r="R1111" s="206"/>
      <c r="S1111" s="206"/>
      <c r="T1111" s="207"/>
      <c r="AT1111" s="203" t="s">
        <v>163</v>
      </c>
      <c r="AU1111" s="203" t="s">
        <v>89</v>
      </c>
      <c r="AV1111" s="12" t="s">
        <v>45</v>
      </c>
      <c r="AW1111" s="12" t="s">
        <v>42</v>
      </c>
      <c r="AX1111" s="12" t="s">
        <v>82</v>
      </c>
      <c r="AY1111" s="203" t="s">
        <v>152</v>
      </c>
    </row>
    <row r="1112" spans="2:65" s="13" customFormat="1">
      <c r="B1112" s="208"/>
      <c r="D1112" s="196" t="s">
        <v>163</v>
      </c>
      <c r="E1112" s="209" t="s">
        <v>5</v>
      </c>
      <c r="F1112" s="210" t="s">
        <v>3207</v>
      </c>
      <c r="H1112" s="211">
        <v>2.2000000000000002</v>
      </c>
      <c r="I1112" s="212"/>
      <c r="L1112" s="208"/>
      <c r="M1112" s="213"/>
      <c r="N1112" s="214"/>
      <c r="O1112" s="214"/>
      <c r="P1112" s="214"/>
      <c r="Q1112" s="214"/>
      <c r="R1112" s="214"/>
      <c r="S1112" s="214"/>
      <c r="T1112" s="215"/>
      <c r="AT1112" s="209" t="s">
        <v>163</v>
      </c>
      <c r="AU1112" s="209" t="s">
        <v>89</v>
      </c>
      <c r="AV1112" s="13" t="s">
        <v>89</v>
      </c>
      <c r="AW1112" s="13" t="s">
        <v>42</v>
      </c>
      <c r="AX1112" s="13" t="s">
        <v>82</v>
      </c>
      <c r="AY1112" s="209" t="s">
        <v>152</v>
      </c>
    </row>
    <row r="1113" spans="2:65" s="15" customFormat="1">
      <c r="B1113" s="224"/>
      <c r="D1113" s="225" t="s">
        <v>163</v>
      </c>
      <c r="E1113" s="226" t="s">
        <v>5</v>
      </c>
      <c r="F1113" s="227" t="s">
        <v>170</v>
      </c>
      <c r="H1113" s="228">
        <v>2.2000000000000002</v>
      </c>
      <c r="I1113" s="229"/>
      <c r="L1113" s="224"/>
      <c r="M1113" s="230"/>
      <c r="N1113" s="231"/>
      <c r="O1113" s="231"/>
      <c r="P1113" s="231"/>
      <c r="Q1113" s="231"/>
      <c r="R1113" s="231"/>
      <c r="S1113" s="231"/>
      <c r="T1113" s="232"/>
      <c r="AT1113" s="233" t="s">
        <v>163</v>
      </c>
      <c r="AU1113" s="233" t="s">
        <v>89</v>
      </c>
      <c r="AV1113" s="15" t="s">
        <v>159</v>
      </c>
      <c r="AW1113" s="15" t="s">
        <v>42</v>
      </c>
      <c r="AX1113" s="15" t="s">
        <v>45</v>
      </c>
      <c r="AY1113" s="233" t="s">
        <v>152</v>
      </c>
    </row>
    <row r="1114" spans="2:65" s="1" customFormat="1" ht="31.5" customHeight="1">
      <c r="B1114" s="183"/>
      <c r="C1114" s="184" t="s">
        <v>1457</v>
      </c>
      <c r="D1114" s="184" t="s">
        <v>154</v>
      </c>
      <c r="E1114" s="185" t="s">
        <v>3208</v>
      </c>
      <c r="F1114" s="186" t="s">
        <v>3209</v>
      </c>
      <c r="G1114" s="187" t="s">
        <v>201</v>
      </c>
      <c r="H1114" s="188">
        <v>5.5</v>
      </c>
      <c r="I1114" s="189"/>
      <c r="J1114" s="190">
        <f>ROUND(I1114*H1114,2)</f>
        <v>0</v>
      </c>
      <c r="K1114" s="186" t="s">
        <v>158</v>
      </c>
      <c r="L1114" s="43"/>
      <c r="M1114" s="191" t="s">
        <v>5</v>
      </c>
      <c r="N1114" s="192" t="s">
        <v>53</v>
      </c>
      <c r="O1114" s="44"/>
      <c r="P1114" s="193">
        <f>O1114*H1114</f>
        <v>0</v>
      </c>
      <c r="Q1114" s="193">
        <v>3.63E-3</v>
      </c>
      <c r="R1114" s="193">
        <f>Q1114*H1114</f>
        <v>1.9965E-2</v>
      </c>
      <c r="S1114" s="193">
        <v>0.19600000000000001</v>
      </c>
      <c r="T1114" s="194">
        <f>S1114*H1114</f>
        <v>1.0780000000000001</v>
      </c>
      <c r="AR1114" s="25" t="s">
        <v>159</v>
      </c>
      <c r="AT1114" s="25" t="s">
        <v>154</v>
      </c>
      <c r="AU1114" s="25" t="s">
        <v>89</v>
      </c>
      <c r="AY1114" s="25" t="s">
        <v>152</v>
      </c>
      <c r="BE1114" s="195">
        <f>IF(N1114="základní",J1114,0)</f>
        <v>0</v>
      </c>
      <c r="BF1114" s="195">
        <f>IF(N1114="snížená",J1114,0)</f>
        <v>0</v>
      </c>
      <c r="BG1114" s="195">
        <f>IF(N1114="zákl. přenesená",J1114,0)</f>
        <v>0</v>
      </c>
      <c r="BH1114" s="195">
        <f>IF(N1114="sníž. přenesená",J1114,0)</f>
        <v>0</v>
      </c>
      <c r="BI1114" s="195">
        <f>IF(N1114="nulová",J1114,0)</f>
        <v>0</v>
      </c>
      <c r="BJ1114" s="25" t="s">
        <v>45</v>
      </c>
      <c r="BK1114" s="195">
        <f>ROUND(I1114*H1114,2)</f>
        <v>0</v>
      </c>
      <c r="BL1114" s="25" t="s">
        <v>159</v>
      </c>
      <c r="BM1114" s="25" t="s">
        <v>3210</v>
      </c>
    </row>
    <row r="1115" spans="2:65" s="1" customFormat="1" ht="54">
      <c r="B1115" s="43"/>
      <c r="D1115" s="196" t="s">
        <v>161</v>
      </c>
      <c r="F1115" s="197" t="s">
        <v>517</v>
      </c>
      <c r="I1115" s="198"/>
      <c r="L1115" s="43"/>
      <c r="M1115" s="199"/>
      <c r="N1115" s="44"/>
      <c r="O1115" s="44"/>
      <c r="P1115" s="44"/>
      <c r="Q1115" s="44"/>
      <c r="R1115" s="44"/>
      <c r="S1115" s="44"/>
      <c r="T1115" s="72"/>
      <c r="AT1115" s="25" t="s">
        <v>161</v>
      </c>
      <c r="AU1115" s="25" t="s">
        <v>89</v>
      </c>
    </row>
    <row r="1116" spans="2:65" s="12" customFormat="1">
      <c r="B1116" s="200"/>
      <c r="D1116" s="196" t="s">
        <v>163</v>
      </c>
      <c r="E1116" s="201" t="s">
        <v>5</v>
      </c>
      <c r="F1116" s="202" t="s">
        <v>540</v>
      </c>
      <c r="H1116" s="203" t="s">
        <v>5</v>
      </c>
      <c r="I1116" s="204"/>
      <c r="L1116" s="200"/>
      <c r="M1116" s="205"/>
      <c r="N1116" s="206"/>
      <c r="O1116" s="206"/>
      <c r="P1116" s="206"/>
      <c r="Q1116" s="206"/>
      <c r="R1116" s="206"/>
      <c r="S1116" s="206"/>
      <c r="T1116" s="207"/>
      <c r="AT1116" s="203" t="s">
        <v>163</v>
      </c>
      <c r="AU1116" s="203" t="s">
        <v>89</v>
      </c>
      <c r="AV1116" s="12" t="s">
        <v>45</v>
      </c>
      <c r="AW1116" s="12" t="s">
        <v>42</v>
      </c>
      <c r="AX1116" s="12" t="s">
        <v>82</v>
      </c>
      <c r="AY1116" s="203" t="s">
        <v>152</v>
      </c>
    </row>
    <row r="1117" spans="2:65" s="13" customFormat="1">
      <c r="B1117" s="208"/>
      <c r="D1117" s="196" t="s">
        <v>163</v>
      </c>
      <c r="E1117" s="209" t="s">
        <v>5</v>
      </c>
      <c r="F1117" s="210" t="s">
        <v>3211</v>
      </c>
      <c r="H1117" s="211">
        <v>5.5</v>
      </c>
      <c r="I1117" s="212"/>
      <c r="L1117" s="208"/>
      <c r="M1117" s="213"/>
      <c r="N1117" s="214"/>
      <c r="O1117" s="214"/>
      <c r="P1117" s="214"/>
      <c r="Q1117" s="214"/>
      <c r="R1117" s="214"/>
      <c r="S1117" s="214"/>
      <c r="T1117" s="215"/>
      <c r="AT1117" s="209" t="s">
        <v>163</v>
      </c>
      <c r="AU1117" s="209" t="s">
        <v>89</v>
      </c>
      <c r="AV1117" s="13" t="s">
        <v>89</v>
      </c>
      <c r="AW1117" s="13" t="s">
        <v>42</v>
      </c>
      <c r="AX1117" s="13" t="s">
        <v>82</v>
      </c>
      <c r="AY1117" s="209" t="s">
        <v>152</v>
      </c>
    </row>
    <row r="1118" spans="2:65" s="15" customFormat="1">
      <c r="B1118" s="224"/>
      <c r="D1118" s="225" t="s">
        <v>163</v>
      </c>
      <c r="E1118" s="226" t="s">
        <v>5</v>
      </c>
      <c r="F1118" s="227" t="s">
        <v>170</v>
      </c>
      <c r="H1118" s="228">
        <v>5.5</v>
      </c>
      <c r="I1118" s="229"/>
      <c r="L1118" s="224"/>
      <c r="M1118" s="230"/>
      <c r="N1118" s="231"/>
      <c r="O1118" s="231"/>
      <c r="P1118" s="231"/>
      <c r="Q1118" s="231"/>
      <c r="R1118" s="231"/>
      <c r="S1118" s="231"/>
      <c r="T1118" s="232"/>
      <c r="AT1118" s="233" t="s">
        <v>163</v>
      </c>
      <c r="AU1118" s="233" t="s">
        <v>89</v>
      </c>
      <c r="AV1118" s="15" t="s">
        <v>159</v>
      </c>
      <c r="AW1118" s="15" t="s">
        <v>42</v>
      </c>
      <c r="AX1118" s="15" t="s">
        <v>45</v>
      </c>
      <c r="AY1118" s="233" t="s">
        <v>152</v>
      </c>
    </row>
    <row r="1119" spans="2:65" s="1" customFormat="1" ht="31.5" customHeight="1">
      <c r="B1119" s="183"/>
      <c r="C1119" s="184" t="s">
        <v>1461</v>
      </c>
      <c r="D1119" s="184" t="s">
        <v>154</v>
      </c>
      <c r="E1119" s="185" t="s">
        <v>3212</v>
      </c>
      <c r="F1119" s="186" t="s">
        <v>3213</v>
      </c>
      <c r="G1119" s="187" t="s">
        <v>201</v>
      </c>
      <c r="H1119" s="188">
        <v>1.1000000000000001</v>
      </c>
      <c r="I1119" s="189"/>
      <c r="J1119" s="190">
        <f>ROUND(I1119*H1119,2)</f>
        <v>0</v>
      </c>
      <c r="K1119" s="186" t="s">
        <v>158</v>
      </c>
      <c r="L1119" s="43"/>
      <c r="M1119" s="191" t="s">
        <v>5</v>
      </c>
      <c r="N1119" s="192" t="s">
        <v>53</v>
      </c>
      <c r="O1119" s="44"/>
      <c r="P1119" s="193">
        <f>O1119*H1119</f>
        <v>0</v>
      </c>
      <c r="Q1119" s="193">
        <v>4.1700000000000001E-3</v>
      </c>
      <c r="R1119" s="193">
        <f>Q1119*H1119</f>
        <v>4.5870000000000008E-3</v>
      </c>
      <c r="S1119" s="193">
        <v>0.28299999999999997</v>
      </c>
      <c r="T1119" s="194">
        <f>S1119*H1119</f>
        <v>0.31130000000000002</v>
      </c>
      <c r="AR1119" s="25" t="s">
        <v>159</v>
      </c>
      <c r="AT1119" s="25" t="s">
        <v>154</v>
      </c>
      <c r="AU1119" s="25" t="s">
        <v>89</v>
      </c>
      <c r="AY1119" s="25" t="s">
        <v>152</v>
      </c>
      <c r="BE1119" s="195">
        <f>IF(N1119="základní",J1119,0)</f>
        <v>0</v>
      </c>
      <c r="BF1119" s="195">
        <f>IF(N1119="snížená",J1119,0)</f>
        <v>0</v>
      </c>
      <c r="BG1119" s="195">
        <f>IF(N1119="zákl. přenesená",J1119,0)</f>
        <v>0</v>
      </c>
      <c r="BH1119" s="195">
        <f>IF(N1119="sníž. přenesená",J1119,0)</f>
        <v>0</v>
      </c>
      <c r="BI1119" s="195">
        <f>IF(N1119="nulová",J1119,0)</f>
        <v>0</v>
      </c>
      <c r="BJ1119" s="25" t="s">
        <v>45</v>
      </c>
      <c r="BK1119" s="195">
        <f>ROUND(I1119*H1119,2)</f>
        <v>0</v>
      </c>
      <c r="BL1119" s="25" t="s">
        <v>159</v>
      </c>
      <c r="BM1119" s="25" t="s">
        <v>3214</v>
      </c>
    </row>
    <row r="1120" spans="2:65" s="1" customFormat="1" ht="54">
      <c r="B1120" s="43"/>
      <c r="D1120" s="196" t="s">
        <v>161</v>
      </c>
      <c r="F1120" s="197" t="s">
        <v>517</v>
      </c>
      <c r="I1120" s="198"/>
      <c r="L1120" s="43"/>
      <c r="M1120" s="199"/>
      <c r="N1120" s="44"/>
      <c r="O1120" s="44"/>
      <c r="P1120" s="44"/>
      <c r="Q1120" s="44"/>
      <c r="R1120" s="44"/>
      <c r="S1120" s="44"/>
      <c r="T1120" s="72"/>
      <c r="AT1120" s="25" t="s">
        <v>161</v>
      </c>
      <c r="AU1120" s="25" t="s">
        <v>89</v>
      </c>
    </row>
    <row r="1121" spans="2:65" s="12" customFormat="1">
      <c r="B1121" s="200"/>
      <c r="D1121" s="196" t="s">
        <v>163</v>
      </c>
      <c r="E1121" s="201" t="s">
        <v>5</v>
      </c>
      <c r="F1121" s="202" t="s">
        <v>540</v>
      </c>
      <c r="H1121" s="203" t="s">
        <v>5</v>
      </c>
      <c r="I1121" s="204"/>
      <c r="L1121" s="200"/>
      <c r="M1121" s="205"/>
      <c r="N1121" s="206"/>
      <c r="O1121" s="206"/>
      <c r="P1121" s="206"/>
      <c r="Q1121" s="206"/>
      <c r="R1121" s="206"/>
      <c r="S1121" s="206"/>
      <c r="T1121" s="207"/>
      <c r="AT1121" s="203" t="s">
        <v>163</v>
      </c>
      <c r="AU1121" s="203" t="s">
        <v>89</v>
      </c>
      <c r="AV1121" s="12" t="s">
        <v>45</v>
      </c>
      <c r="AW1121" s="12" t="s">
        <v>42</v>
      </c>
      <c r="AX1121" s="12" t="s">
        <v>82</v>
      </c>
      <c r="AY1121" s="203" t="s">
        <v>152</v>
      </c>
    </row>
    <row r="1122" spans="2:65" s="13" customFormat="1">
      <c r="B1122" s="208"/>
      <c r="D1122" s="196" t="s">
        <v>163</v>
      </c>
      <c r="E1122" s="209" t="s">
        <v>5</v>
      </c>
      <c r="F1122" s="210" t="s">
        <v>3215</v>
      </c>
      <c r="H1122" s="211">
        <v>1.1000000000000001</v>
      </c>
      <c r="I1122" s="212"/>
      <c r="L1122" s="208"/>
      <c r="M1122" s="213"/>
      <c r="N1122" s="214"/>
      <c r="O1122" s="214"/>
      <c r="P1122" s="214"/>
      <c r="Q1122" s="214"/>
      <c r="R1122" s="214"/>
      <c r="S1122" s="214"/>
      <c r="T1122" s="215"/>
      <c r="AT1122" s="209" t="s">
        <v>163</v>
      </c>
      <c r="AU1122" s="209" t="s">
        <v>89</v>
      </c>
      <c r="AV1122" s="13" t="s">
        <v>89</v>
      </c>
      <c r="AW1122" s="13" t="s">
        <v>42</v>
      </c>
      <c r="AX1122" s="13" t="s">
        <v>82</v>
      </c>
      <c r="AY1122" s="209" t="s">
        <v>152</v>
      </c>
    </row>
    <row r="1123" spans="2:65" s="15" customFormat="1">
      <c r="B1123" s="224"/>
      <c r="D1123" s="225" t="s">
        <v>163</v>
      </c>
      <c r="E1123" s="226" t="s">
        <v>5</v>
      </c>
      <c r="F1123" s="227" t="s">
        <v>170</v>
      </c>
      <c r="H1123" s="228">
        <v>1.1000000000000001</v>
      </c>
      <c r="I1123" s="229"/>
      <c r="L1123" s="224"/>
      <c r="M1123" s="230"/>
      <c r="N1123" s="231"/>
      <c r="O1123" s="231"/>
      <c r="P1123" s="231"/>
      <c r="Q1123" s="231"/>
      <c r="R1123" s="231"/>
      <c r="S1123" s="231"/>
      <c r="T1123" s="232"/>
      <c r="AT1123" s="233" t="s">
        <v>163</v>
      </c>
      <c r="AU1123" s="233" t="s">
        <v>89</v>
      </c>
      <c r="AV1123" s="15" t="s">
        <v>159</v>
      </c>
      <c r="AW1123" s="15" t="s">
        <v>42</v>
      </c>
      <c r="AX1123" s="15" t="s">
        <v>45</v>
      </c>
      <c r="AY1123" s="233" t="s">
        <v>152</v>
      </c>
    </row>
    <row r="1124" spans="2:65" s="1" customFormat="1" ht="31.5" customHeight="1">
      <c r="B1124" s="183"/>
      <c r="C1124" s="184" t="s">
        <v>1465</v>
      </c>
      <c r="D1124" s="184" t="s">
        <v>154</v>
      </c>
      <c r="E1124" s="185" t="s">
        <v>3216</v>
      </c>
      <c r="F1124" s="186" t="s">
        <v>3217</v>
      </c>
      <c r="G1124" s="187" t="s">
        <v>201</v>
      </c>
      <c r="H1124" s="188">
        <v>9.9</v>
      </c>
      <c r="I1124" s="189"/>
      <c r="J1124" s="190">
        <f>ROUND(I1124*H1124,2)</f>
        <v>0</v>
      </c>
      <c r="K1124" s="186" t="s">
        <v>158</v>
      </c>
      <c r="L1124" s="43"/>
      <c r="M1124" s="191" t="s">
        <v>5</v>
      </c>
      <c r="N1124" s="192" t="s">
        <v>53</v>
      </c>
      <c r="O1124" s="44"/>
      <c r="P1124" s="193">
        <f>O1124*H1124</f>
        <v>0</v>
      </c>
      <c r="Q1124" s="193">
        <v>4.7699999999999999E-3</v>
      </c>
      <c r="R1124" s="193">
        <f>Q1124*H1124</f>
        <v>4.7223000000000001E-2</v>
      </c>
      <c r="S1124" s="193">
        <v>0.38400000000000001</v>
      </c>
      <c r="T1124" s="194">
        <f>S1124*H1124</f>
        <v>3.8016000000000001</v>
      </c>
      <c r="AR1124" s="25" t="s">
        <v>159</v>
      </c>
      <c r="AT1124" s="25" t="s">
        <v>154</v>
      </c>
      <c r="AU1124" s="25" t="s">
        <v>89</v>
      </c>
      <c r="AY1124" s="25" t="s">
        <v>152</v>
      </c>
      <c r="BE1124" s="195">
        <f>IF(N1124="základní",J1124,0)</f>
        <v>0</v>
      </c>
      <c r="BF1124" s="195">
        <f>IF(N1124="snížená",J1124,0)</f>
        <v>0</v>
      </c>
      <c r="BG1124" s="195">
        <f>IF(N1124="zákl. přenesená",J1124,0)</f>
        <v>0</v>
      </c>
      <c r="BH1124" s="195">
        <f>IF(N1124="sníž. přenesená",J1124,0)</f>
        <v>0</v>
      </c>
      <c r="BI1124" s="195">
        <f>IF(N1124="nulová",J1124,0)</f>
        <v>0</v>
      </c>
      <c r="BJ1124" s="25" t="s">
        <v>45</v>
      </c>
      <c r="BK1124" s="195">
        <f>ROUND(I1124*H1124,2)</f>
        <v>0</v>
      </c>
      <c r="BL1124" s="25" t="s">
        <v>159</v>
      </c>
      <c r="BM1124" s="25" t="s">
        <v>3218</v>
      </c>
    </row>
    <row r="1125" spans="2:65" s="1" customFormat="1" ht="54">
      <c r="B1125" s="43"/>
      <c r="D1125" s="196" t="s">
        <v>161</v>
      </c>
      <c r="F1125" s="197" t="s">
        <v>517</v>
      </c>
      <c r="I1125" s="198"/>
      <c r="L1125" s="43"/>
      <c r="M1125" s="199"/>
      <c r="N1125" s="44"/>
      <c r="O1125" s="44"/>
      <c r="P1125" s="44"/>
      <c r="Q1125" s="44"/>
      <c r="R1125" s="44"/>
      <c r="S1125" s="44"/>
      <c r="T1125" s="72"/>
      <c r="AT1125" s="25" t="s">
        <v>161</v>
      </c>
      <c r="AU1125" s="25" t="s">
        <v>89</v>
      </c>
    </row>
    <row r="1126" spans="2:65" s="12" customFormat="1">
      <c r="B1126" s="200"/>
      <c r="D1126" s="196" t="s">
        <v>163</v>
      </c>
      <c r="E1126" s="201" t="s">
        <v>5</v>
      </c>
      <c r="F1126" s="202" t="s">
        <v>540</v>
      </c>
      <c r="H1126" s="203" t="s">
        <v>5</v>
      </c>
      <c r="I1126" s="204"/>
      <c r="L1126" s="200"/>
      <c r="M1126" s="205"/>
      <c r="N1126" s="206"/>
      <c r="O1126" s="206"/>
      <c r="P1126" s="206"/>
      <c r="Q1126" s="206"/>
      <c r="R1126" s="206"/>
      <c r="S1126" s="206"/>
      <c r="T1126" s="207"/>
      <c r="AT1126" s="203" t="s">
        <v>163</v>
      </c>
      <c r="AU1126" s="203" t="s">
        <v>89</v>
      </c>
      <c r="AV1126" s="12" t="s">
        <v>45</v>
      </c>
      <c r="AW1126" s="12" t="s">
        <v>42</v>
      </c>
      <c r="AX1126" s="12" t="s">
        <v>82</v>
      </c>
      <c r="AY1126" s="203" t="s">
        <v>152</v>
      </c>
    </row>
    <row r="1127" spans="2:65" s="13" customFormat="1">
      <c r="B1127" s="208"/>
      <c r="D1127" s="196" t="s">
        <v>163</v>
      </c>
      <c r="E1127" s="209" t="s">
        <v>5</v>
      </c>
      <c r="F1127" s="210" t="s">
        <v>3219</v>
      </c>
      <c r="H1127" s="211">
        <v>9.9</v>
      </c>
      <c r="I1127" s="212"/>
      <c r="L1127" s="208"/>
      <c r="M1127" s="213"/>
      <c r="N1127" s="214"/>
      <c r="O1127" s="214"/>
      <c r="P1127" s="214"/>
      <c r="Q1127" s="214"/>
      <c r="R1127" s="214"/>
      <c r="S1127" s="214"/>
      <c r="T1127" s="215"/>
      <c r="AT1127" s="209" t="s">
        <v>163</v>
      </c>
      <c r="AU1127" s="209" t="s">
        <v>89</v>
      </c>
      <c r="AV1127" s="13" t="s">
        <v>89</v>
      </c>
      <c r="AW1127" s="13" t="s">
        <v>42</v>
      </c>
      <c r="AX1127" s="13" t="s">
        <v>82</v>
      </c>
      <c r="AY1127" s="209" t="s">
        <v>152</v>
      </c>
    </row>
    <row r="1128" spans="2:65" s="15" customFormat="1">
      <c r="B1128" s="224"/>
      <c r="D1128" s="196" t="s">
        <v>163</v>
      </c>
      <c r="E1128" s="247" t="s">
        <v>5</v>
      </c>
      <c r="F1128" s="248" t="s">
        <v>170</v>
      </c>
      <c r="H1128" s="249">
        <v>9.9</v>
      </c>
      <c r="I1128" s="229"/>
      <c r="L1128" s="224"/>
      <c r="M1128" s="230"/>
      <c r="N1128" s="231"/>
      <c r="O1128" s="231"/>
      <c r="P1128" s="231"/>
      <c r="Q1128" s="231"/>
      <c r="R1128" s="231"/>
      <c r="S1128" s="231"/>
      <c r="T1128" s="232"/>
      <c r="AT1128" s="233" t="s">
        <v>163</v>
      </c>
      <c r="AU1128" s="233" t="s">
        <v>89</v>
      </c>
      <c r="AV1128" s="15" t="s">
        <v>159</v>
      </c>
      <c r="AW1128" s="15" t="s">
        <v>42</v>
      </c>
      <c r="AX1128" s="15" t="s">
        <v>45</v>
      </c>
      <c r="AY1128" s="233" t="s">
        <v>152</v>
      </c>
    </row>
    <row r="1129" spans="2:65" s="11" customFormat="1" ht="29.85" customHeight="1">
      <c r="B1129" s="169"/>
      <c r="D1129" s="180" t="s">
        <v>81</v>
      </c>
      <c r="E1129" s="181" t="s">
        <v>622</v>
      </c>
      <c r="F1129" s="181" t="s">
        <v>623</v>
      </c>
      <c r="I1129" s="172"/>
      <c r="J1129" s="182">
        <f>BK1129</f>
        <v>0</v>
      </c>
      <c r="L1129" s="169"/>
      <c r="M1129" s="174"/>
      <c r="N1129" s="175"/>
      <c r="O1129" s="175"/>
      <c r="P1129" s="176">
        <f>SUM(P1130:P1131)</f>
        <v>0</v>
      </c>
      <c r="Q1129" s="175"/>
      <c r="R1129" s="176">
        <f>SUM(R1130:R1131)</f>
        <v>0</v>
      </c>
      <c r="S1129" s="175"/>
      <c r="T1129" s="177">
        <f>SUM(T1130:T1131)</f>
        <v>0</v>
      </c>
      <c r="AR1129" s="170" t="s">
        <v>45</v>
      </c>
      <c r="AT1129" s="178" t="s">
        <v>81</v>
      </c>
      <c r="AU1129" s="178" t="s">
        <v>45</v>
      </c>
      <c r="AY1129" s="170" t="s">
        <v>152</v>
      </c>
      <c r="BK1129" s="179">
        <f>SUM(BK1130:BK1131)</f>
        <v>0</v>
      </c>
    </row>
    <row r="1130" spans="2:65" s="1" customFormat="1" ht="57" customHeight="1">
      <c r="B1130" s="183"/>
      <c r="C1130" s="184" t="s">
        <v>1470</v>
      </c>
      <c r="D1130" s="184" t="s">
        <v>154</v>
      </c>
      <c r="E1130" s="185" t="s">
        <v>3220</v>
      </c>
      <c r="F1130" s="186" t="s">
        <v>3221</v>
      </c>
      <c r="G1130" s="187" t="s">
        <v>193</v>
      </c>
      <c r="H1130" s="188">
        <v>7681.3639999999996</v>
      </c>
      <c r="I1130" s="189"/>
      <c r="J1130" s="190">
        <f>ROUND(I1130*H1130,2)</f>
        <v>0</v>
      </c>
      <c r="K1130" s="186" t="s">
        <v>158</v>
      </c>
      <c r="L1130" s="43"/>
      <c r="M1130" s="191" t="s">
        <v>5</v>
      </c>
      <c r="N1130" s="192" t="s">
        <v>53</v>
      </c>
      <c r="O1130" s="44"/>
      <c r="P1130" s="193">
        <f>O1130*H1130</f>
        <v>0</v>
      </c>
      <c r="Q1130" s="193">
        <v>0</v>
      </c>
      <c r="R1130" s="193">
        <f>Q1130*H1130</f>
        <v>0</v>
      </c>
      <c r="S1130" s="193">
        <v>0</v>
      </c>
      <c r="T1130" s="194">
        <f>S1130*H1130</f>
        <v>0</v>
      </c>
      <c r="AR1130" s="25" t="s">
        <v>159</v>
      </c>
      <c r="AT1130" s="25" t="s">
        <v>154</v>
      </c>
      <c r="AU1130" s="25" t="s">
        <v>89</v>
      </c>
      <c r="AY1130" s="25" t="s">
        <v>152</v>
      </c>
      <c r="BE1130" s="195">
        <f>IF(N1130="základní",J1130,0)</f>
        <v>0</v>
      </c>
      <c r="BF1130" s="195">
        <f>IF(N1130="snížená",J1130,0)</f>
        <v>0</v>
      </c>
      <c r="BG1130" s="195">
        <f>IF(N1130="zákl. přenesená",J1130,0)</f>
        <v>0</v>
      </c>
      <c r="BH1130" s="195">
        <f>IF(N1130="sníž. přenesená",J1130,0)</f>
        <v>0</v>
      </c>
      <c r="BI1130" s="195">
        <f>IF(N1130="nulová",J1130,0)</f>
        <v>0</v>
      </c>
      <c r="BJ1130" s="25" t="s">
        <v>45</v>
      </c>
      <c r="BK1130" s="195">
        <f>ROUND(I1130*H1130,2)</f>
        <v>0</v>
      </c>
      <c r="BL1130" s="25" t="s">
        <v>159</v>
      </c>
      <c r="BM1130" s="25" t="s">
        <v>3222</v>
      </c>
    </row>
    <row r="1131" spans="2:65" s="1" customFormat="1" ht="81">
      <c r="B1131" s="43"/>
      <c r="D1131" s="196" t="s">
        <v>161</v>
      </c>
      <c r="F1131" s="197" t="s">
        <v>628</v>
      </c>
      <c r="I1131" s="198"/>
      <c r="L1131" s="43"/>
      <c r="M1131" s="199"/>
      <c r="N1131" s="44"/>
      <c r="O1131" s="44"/>
      <c r="P1131" s="44"/>
      <c r="Q1131" s="44"/>
      <c r="R1131" s="44"/>
      <c r="S1131" s="44"/>
      <c r="T1131" s="72"/>
      <c r="AT1131" s="25" t="s">
        <v>161</v>
      </c>
      <c r="AU1131" s="25" t="s">
        <v>89</v>
      </c>
    </row>
    <row r="1132" spans="2:65" s="11" customFormat="1" ht="37.35" customHeight="1">
      <c r="B1132" s="169"/>
      <c r="D1132" s="170" t="s">
        <v>81</v>
      </c>
      <c r="E1132" s="171" t="s">
        <v>629</v>
      </c>
      <c r="F1132" s="171" t="s">
        <v>630</v>
      </c>
      <c r="I1132" s="172"/>
      <c r="J1132" s="173">
        <f>BK1132</f>
        <v>0</v>
      </c>
      <c r="L1132" s="169"/>
      <c r="M1132" s="174"/>
      <c r="N1132" s="175"/>
      <c r="O1132" s="175"/>
      <c r="P1132" s="176">
        <f>P1133+P1155+P1208+P1305+P1320+P1326+P1330+P1334+P1392+P1848+P1878+P1961+P2110+P2285+P2312+P2375+P2383+P2398+P2400</f>
        <v>0</v>
      </c>
      <c r="Q1132" s="175"/>
      <c r="R1132" s="176">
        <f>R1133+R1155+R1208+R1305+R1320+R1326+R1330+R1334+R1392+R1848+R1878+R1961+R2110+R2285+R2312+R2375+R2383+R2398+R2400</f>
        <v>464.64887730000004</v>
      </c>
      <c r="S1132" s="175"/>
      <c r="T1132" s="177">
        <f>T1133+T1155+T1208+T1305+T1320+T1326+T1330+T1334+T1392+T1848+T1878+T1961+T2110+T2285+T2312+T2375+T2383+T2398+T2400</f>
        <v>153.29403100000002</v>
      </c>
      <c r="AR1132" s="170" t="s">
        <v>89</v>
      </c>
      <c r="AT1132" s="178" t="s">
        <v>81</v>
      </c>
      <c r="AU1132" s="178" t="s">
        <v>82</v>
      </c>
      <c r="AY1132" s="170" t="s">
        <v>152</v>
      </c>
      <c r="BK1132" s="179">
        <f>BK1133+BK1155+BK1208+BK1305+BK1320+BK1326+BK1330+BK1334+BK1392+BK1848+BK1878+BK1961+BK2110+BK2285+BK2312+BK2375+BK2383+BK2398+BK2400</f>
        <v>0</v>
      </c>
    </row>
    <row r="1133" spans="2:65" s="11" customFormat="1" ht="19.899999999999999" customHeight="1">
      <c r="B1133" s="169"/>
      <c r="D1133" s="180" t="s">
        <v>81</v>
      </c>
      <c r="E1133" s="181" t="s">
        <v>631</v>
      </c>
      <c r="F1133" s="181" t="s">
        <v>632</v>
      </c>
      <c r="I1133" s="172"/>
      <c r="J1133" s="182">
        <f>BK1133</f>
        <v>0</v>
      </c>
      <c r="L1133" s="169"/>
      <c r="M1133" s="174"/>
      <c r="N1133" s="175"/>
      <c r="O1133" s="175"/>
      <c r="P1133" s="176">
        <f>SUM(P1134:P1154)</f>
        <v>0</v>
      </c>
      <c r="Q1133" s="175"/>
      <c r="R1133" s="176">
        <f>SUM(R1134:R1154)</f>
        <v>138.54581349000003</v>
      </c>
      <c r="S1133" s="175"/>
      <c r="T1133" s="177">
        <f>SUM(T1134:T1154)</f>
        <v>0</v>
      </c>
      <c r="AR1133" s="170" t="s">
        <v>89</v>
      </c>
      <c r="AT1133" s="178" t="s">
        <v>81</v>
      </c>
      <c r="AU1133" s="178" t="s">
        <v>45</v>
      </c>
      <c r="AY1133" s="170" t="s">
        <v>152</v>
      </c>
      <c r="BK1133" s="179">
        <f>SUM(BK1134:BK1154)</f>
        <v>0</v>
      </c>
    </row>
    <row r="1134" spans="2:65" s="1" customFormat="1" ht="31.5" customHeight="1">
      <c r="B1134" s="183"/>
      <c r="C1134" s="184" t="s">
        <v>1474</v>
      </c>
      <c r="D1134" s="184" t="s">
        <v>154</v>
      </c>
      <c r="E1134" s="185" t="s">
        <v>3223</v>
      </c>
      <c r="F1134" s="186" t="s">
        <v>3224</v>
      </c>
      <c r="G1134" s="187" t="s">
        <v>247</v>
      </c>
      <c r="H1134" s="188">
        <v>1822.03</v>
      </c>
      <c r="I1134" s="189"/>
      <c r="J1134" s="190">
        <f>ROUND(I1134*H1134,2)</f>
        <v>0</v>
      </c>
      <c r="K1134" s="186" t="s">
        <v>5</v>
      </c>
      <c r="L1134" s="43"/>
      <c r="M1134" s="191" t="s">
        <v>5</v>
      </c>
      <c r="N1134" s="192" t="s">
        <v>53</v>
      </c>
      <c r="O1134" s="44"/>
      <c r="P1134" s="193">
        <f>O1134*H1134</f>
        <v>0</v>
      </c>
      <c r="Q1134" s="193">
        <v>8.0000000000000002E-3</v>
      </c>
      <c r="R1134" s="193">
        <f>Q1134*H1134</f>
        <v>14.57624</v>
      </c>
      <c r="S1134" s="193">
        <v>0</v>
      </c>
      <c r="T1134" s="194">
        <f>S1134*H1134</f>
        <v>0</v>
      </c>
      <c r="AR1134" s="25" t="s">
        <v>259</v>
      </c>
      <c r="AT1134" s="25" t="s">
        <v>154</v>
      </c>
      <c r="AU1134" s="25" t="s">
        <v>89</v>
      </c>
      <c r="AY1134" s="25" t="s">
        <v>152</v>
      </c>
      <c r="BE1134" s="195">
        <f>IF(N1134="základní",J1134,0)</f>
        <v>0</v>
      </c>
      <c r="BF1134" s="195">
        <f>IF(N1134="snížená",J1134,0)</f>
        <v>0</v>
      </c>
      <c r="BG1134" s="195">
        <f>IF(N1134="zákl. přenesená",J1134,0)</f>
        <v>0</v>
      </c>
      <c r="BH1134" s="195">
        <f>IF(N1134="sníž. přenesená",J1134,0)</f>
        <v>0</v>
      </c>
      <c r="BI1134" s="195">
        <f>IF(N1134="nulová",J1134,0)</f>
        <v>0</v>
      </c>
      <c r="BJ1134" s="25" t="s">
        <v>45</v>
      </c>
      <c r="BK1134" s="195">
        <f>ROUND(I1134*H1134,2)</f>
        <v>0</v>
      </c>
      <c r="BL1134" s="25" t="s">
        <v>259</v>
      </c>
      <c r="BM1134" s="25" t="s">
        <v>3225</v>
      </c>
    </row>
    <row r="1135" spans="2:65" s="1" customFormat="1" ht="44.25" customHeight="1">
      <c r="B1135" s="183"/>
      <c r="C1135" s="184" t="s">
        <v>1478</v>
      </c>
      <c r="D1135" s="184" t="s">
        <v>154</v>
      </c>
      <c r="E1135" s="185" t="s">
        <v>3226</v>
      </c>
      <c r="F1135" s="186" t="s">
        <v>3227</v>
      </c>
      <c r="G1135" s="187" t="s">
        <v>247</v>
      </c>
      <c r="H1135" s="188">
        <v>718.12300000000005</v>
      </c>
      <c r="I1135" s="189"/>
      <c r="J1135" s="190">
        <f>ROUND(I1135*H1135,2)</f>
        <v>0</v>
      </c>
      <c r="K1135" s="186" t="s">
        <v>158</v>
      </c>
      <c r="L1135" s="43"/>
      <c r="M1135" s="191" t="s">
        <v>5</v>
      </c>
      <c r="N1135" s="192" t="s">
        <v>53</v>
      </c>
      <c r="O1135" s="44"/>
      <c r="P1135" s="193">
        <f>O1135*H1135</f>
        <v>0</v>
      </c>
      <c r="Q1135" s="193">
        <v>0.17263000000000001</v>
      </c>
      <c r="R1135" s="193">
        <f>Q1135*H1135</f>
        <v>123.96957349000002</v>
      </c>
      <c r="S1135" s="193">
        <v>0</v>
      </c>
      <c r="T1135" s="194">
        <f>S1135*H1135</f>
        <v>0</v>
      </c>
      <c r="AR1135" s="25" t="s">
        <v>259</v>
      </c>
      <c r="AT1135" s="25" t="s">
        <v>154</v>
      </c>
      <c r="AU1135" s="25" t="s">
        <v>89</v>
      </c>
      <c r="AY1135" s="25" t="s">
        <v>152</v>
      </c>
      <c r="BE1135" s="195">
        <f>IF(N1135="základní",J1135,0)</f>
        <v>0</v>
      </c>
      <c r="BF1135" s="195">
        <f>IF(N1135="snížená",J1135,0)</f>
        <v>0</v>
      </c>
      <c r="BG1135" s="195">
        <f>IF(N1135="zákl. přenesená",J1135,0)</f>
        <v>0</v>
      </c>
      <c r="BH1135" s="195">
        <f>IF(N1135="sníž. přenesená",J1135,0)</f>
        <v>0</v>
      </c>
      <c r="BI1135" s="195">
        <f>IF(N1135="nulová",J1135,0)</f>
        <v>0</v>
      </c>
      <c r="BJ1135" s="25" t="s">
        <v>45</v>
      </c>
      <c r="BK1135" s="195">
        <f>ROUND(I1135*H1135,2)</f>
        <v>0</v>
      </c>
      <c r="BL1135" s="25" t="s">
        <v>259</v>
      </c>
      <c r="BM1135" s="25" t="s">
        <v>3228</v>
      </c>
    </row>
    <row r="1136" spans="2:65" s="1" customFormat="1" ht="40.5">
      <c r="B1136" s="43"/>
      <c r="D1136" s="196" t="s">
        <v>161</v>
      </c>
      <c r="F1136" s="197" t="s">
        <v>3229</v>
      </c>
      <c r="I1136" s="198"/>
      <c r="L1136" s="43"/>
      <c r="M1136" s="199"/>
      <c r="N1136" s="44"/>
      <c r="O1136" s="44"/>
      <c r="P1136" s="44"/>
      <c r="Q1136" s="44"/>
      <c r="R1136" s="44"/>
      <c r="S1136" s="44"/>
      <c r="T1136" s="72"/>
      <c r="AT1136" s="25" t="s">
        <v>161</v>
      </c>
      <c r="AU1136" s="25" t="s">
        <v>89</v>
      </c>
    </row>
    <row r="1137" spans="2:65" s="12" customFormat="1">
      <c r="B1137" s="200"/>
      <c r="D1137" s="196" t="s">
        <v>163</v>
      </c>
      <c r="E1137" s="201" t="s">
        <v>5</v>
      </c>
      <c r="F1137" s="202" t="s">
        <v>461</v>
      </c>
      <c r="H1137" s="203" t="s">
        <v>5</v>
      </c>
      <c r="I1137" s="204"/>
      <c r="L1137" s="200"/>
      <c r="M1137" s="205"/>
      <c r="N1137" s="206"/>
      <c r="O1137" s="206"/>
      <c r="P1137" s="206"/>
      <c r="Q1137" s="206"/>
      <c r="R1137" s="206"/>
      <c r="S1137" s="206"/>
      <c r="T1137" s="207"/>
      <c r="AT1137" s="203" t="s">
        <v>163</v>
      </c>
      <c r="AU1137" s="203" t="s">
        <v>89</v>
      </c>
      <c r="AV1137" s="12" t="s">
        <v>45</v>
      </c>
      <c r="AW1137" s="12" t="s">
        <v>42</v>
      </c>
      <c r="AX1137" s="12" t="s">
        <v>82</v>
      </c>
      <c r="AY1137" s="203" t="s">
        <v>152</v>
      </c>
    </row>
    <row r="1138" spans="2:65" s="13" customFormat="1">
      <c r="B1138" s="208"/>
      <c r="D1138" s="196" t="s">
        <v>163</v>
      </c>
      <c r="E1138" s="209" t="s">
        <v>5</v>
      </c>
      <c r="F1138" s="210" t="s">
        <v>3230</v>
      </c>
      <c r="H1138" s="211">
        <v>125.04</v>
      </c>
      <c r="I1138" s="212"/>
      <c r="L1138" s="208"/>
      <c r="M1138" s="213"/>
      <c r="N1138" s="214"/>
      <c r="O1138" s="214"/>
      <c r="P1138" s="214"/>
      <c r="Q1138" s="214"/>
      <c r="R1138" s="214"/>
      <c r="S1138" s="214"/>
      <c r="T1138" s="215"/>
      <c r="AT1138" s="209" t="s">
        <v>163</v>
      </c>
      <c r="AU1138" s="209" t="s">
        <v>89</v>
      </c>
      <c r="AV1138" s="13" t="s">
        <v>89</v>
      </c>
      <c r="AW1138" s="13" t="s">
        <v>42</v>
      </c>
      <c r="AX1138" s="13" t="s">
        <v>82</v>
      </c>
      <c r="AY1138" s="209" t="s">
        <v>152</v>
      </c>
    </row>
    <row r="1139" spans="2:65" s="13" customFormat="1">
      <c r="B1139" s="208"/>
      <c r="D1139" s="196" t="s">
        <v>163</v>
      </c>
      <c r="E1139" s="209" t="s">
        <v>5</v>
      </c>
      <c r="F1139" s="210" t="s">
        <v>3231</v>
      </c>
      <c r="H1139" s="211">
        <v>112.29900000000001</v>
      </c>
      <c r="I1139" s="212"/>
      <c r="L1139" s="208"/>
      <c r="M1139" s="213"/>
      <c r="N1139" s="214"/>
      <c r="O1139" s="214"/>
      <c r="P1139" s="214"/>
      <c r="Q1139" s="214"/>
      <c r="R1139" s="214"/>
      <c r="S1139" s="214"/>
      <c r="T1139" s="215"/>
      <c r="AT1139" s="209" t="s">
        <v>163</v>
      </c>
      <c r="AU1139" s="209" t="s">
        <v>89</v>
      </c>
      <c r="AV1139" s="13" t="s">
        <v>89</v>
      </c>
      <c r="AW1139" s="13" t="s">
        <v>42</v>
      </c>
      <c r="AX1139" s="13" t="s">
        <v>82</v>
      </c>
      <c r="AY1139" s="209" t="s">
        <v>152</v>
      </c>
    </row>
    <row r="1140" spans="2:65" s="13" customFormat="1">
      <c r="B1140" s="208"/>
      <c r="D1140" s="196" t="s">
        <v>163</v>
      </c>
      <c r="E1140" s="209" t="s">
        <v>5</v>
      </c>
      <c r="F1140" s="210" t="s">
        <v>3232</v>
      </c>
      <c r="H1140" s="211">
        <v>83.552999999999997</v>
      </c>
      <c r="I1140" s="212"/>
      <c r="L1140" s="208"/>
      <c r="M1140" s="213"/>
      <c r="N1140" s="214"/>
      <c r="O1140" s="214"/>
      <c r="P1140" s="214"/>
      <c r="Q1140" s="214"/>
      <c r="R1140" s="214"/>
      <c r="S1140" s="214"/>
      <c r="T1140" s="215"/>
      <c r="AT1140" s="209" t="s">
        <v>163</v>
      </c>
      <c r="AU1140" s="209" t="s">
        <v>89</v>
      </c>
      <c r="AV1140" s="13" t="s">
        <v>89</v>
      </c>
      <c r="AW1140" s="13" t="s">
        <v>42</v>
      </c>
      <c r="AX1140" s="13" t="s">
        <v>82</v>
      </c>
      <c r="AY1140" s="209" t="s">
        <v>152</v>
      </c>
    </row>
    <row r="1141" spans="2:65" s="13" customFormat="1">
      <c r="B1141" s="208"/>
      <c r="D1141" s="196" t="s">
        <v>163</v>
      </c>
      <c r="E1141" s="209" t="s">
        <v>5</v>
      </c>
      <c r="F1141" s="210" t="s">
        <v>3233</v>
      </c>
      <c r="H1141" s="211">
        <v>49.415999999999997</v>
      </c>
      <c r="I1141" s="212"/>
      <c r="L1141" s="208"/>
      <c r="M1141" s="213"/>
      <c r="N1141" s="214"/>
      <c r="O1141" s="214"/>
      <c r="P1141" s="214"/>
      <c r="Q1141" s="214"/>
      <c r="R1141" s="214"/>
      <c r="S1141" s="214"/>
      <c r="T1141" s="215"/>
      <c r="AT1141" s="209" t="s">
        <v>163</v>
      </c>
      <c r="AU1141" s="209" t="s">
        <v>89</v>
      </c>
      <c r="AV1141" s="13" t="s">
        <v>89</v>
      </c>
      <c r="AW1141" s="13" t="s">
        <v>42</v>
      </c>
      <c r="AX1141" s="13" t="s">
        <v>82</v>
      </c>
      <c r="AY1141" s="209" t="s">
        <v>152</v>
      </c>
    </row>
    <row r="1142" spans="2:65" s="13" customFormat="1">
      <c r="B1142" s="208"/>
      <c r="D1142" s="196" t="s">
        <v>163</v>
      </c>
      <c r="E1142" s="209" t="s">
        <v>5</v>
      </c>
      <c r="F1142" s="210" t="s">
        <v>3234</v>
      </c>
      <c r="H1142" s="211">
        <v>91.65</v>
      </c>
      <c r="I1142" s="212"/>
      <c r="L1142" s="208"/>
      <c r="M1142" s="213"/>
      <c r="N1142" s="214"/>
      <c r="O1142" s="214"/>
      <c r="P1142" s="214"/>
      <c r="Q1142" s="214"/>
      <c r="R1142" s="214"/>
      <c r="S1142" s="214"/>
      <c r="T1142" s="215"/>
      <c r="AT1142" s="209" t="s">
        <v>163</v>
      </c>
      <c r="AU1142" s="209" t="s">
        <v>89</v>
      </c>
      <c r="AV1142" s="13" t="s">
        <v>89</v>
      </c>
      <c r="AW1142" s="13" t="s">
        <v>42</v>
      </c>
      <c r="AX1142" s="13" t="s">
        <v>82</v>
      </c>
      <c r="AY1142" s="209" t="s">
        <v>152</v>
      </c>
    </row>
    <row r="1143" spans="2:65" s="13" customFormat="1">
      <c r="B1143" s="208"/>
      <c r="D1143" s="196" t="s">
        <v>163</v>
      </c>
      <c r="E1143" s="209" t="s">
        <v>5</v>
      </c>
      <c r="F1143" s="210" t="s">
        <v>3235</v>
      </c>
      <c r="H1143" s="211">
        <v>22.4</v>
      </c>
      <c r="I1143" s="212"/>
      <c r="L1143" s="208"/>
      <c r="M1143" s="213"/>
      <c r="N1143" s="214"/>
      <c r="O1143" s="214"/>
      <c r="P1143" s="214"/>
      <c r="Q1143" s="214"/>
      <c r="R1143" s="214"/>
      <c r="S1143" s="214"/>
      <c r="T1143" s="215"/>
      <c r="AT1143" s="209" t="s">
        <v>163</v>
      </c>
      <c r="AU1143" s="209" t="s">
        <v>89</v>
      </c>
      <c r="AV1143" s="13" t="s">
        <v>89</v>
      </c>
      <c r="AW1143" s="13" t="s">
        <v>42</v>
      </c>
      <c r="AX1143" s="13" t="s">
        <v>82</v>
      </c>
      <c r="AY1143" s="209" t="s">
        <v>152</v>
      </c>
    </row>
    <row r="1144" spans="2:65" s="13" customFormat="1">
      <c r="B1144" s="208"/>
      <c r="D1144" s="196" t="s">
        <v>163</v>
      </c>
      <c r="E1144" s="209" t="s">
        <v>5</v>
      </c>
      <c r="F1144" s="210" t="s">
        <v>3236</v>
      </c>
      <c r="H1144" s="211">
        <v>18.600000000000001</v>
      </c>
      <c r="I1144" s="212"/>
      <c r="L1144" s="208"/>
      <c r="M1144" s="213"/>
      <c r="N1144" s="214"/>
      <c r="O1144" s="214"/>
      <c r="P1144" s="214"/>
      <c r="Q1144" s="214"/>
      <c r="R1144" s="214"/>
      <c r="S1144" s="214"/>
      <c r="T1144" s="215"/>
      <c r="AT1144" s="209" t="s">
        <v>163</v>
      </c>
      <c r="AU1144" s="209" t="s">
        <v>89</v>
      </c>
      <c r="AV1144" s="13" t="s">
        <v>89</v>
      </c>
      <c r="AW1144" s="13" t="s">
        <v>42</v>
      </c>
      <c r="AX1144" s="13" t="s">
        <v>82</v>
      </c>
      <c r="AY1144" s="209" t="s">
        <v>152</v>
      </c>
    </row>
    <row r="1145" spans="2:65" s="13" customFormat="1">
      <c r="B1145" s="208"/>
      <c r="D1145" s="196" t="s">
        <v>163</v>
      </c>
      <c r="E1145" s="209" t="s">
        <v>5</v>
      </c>
      <c r="F1145" s="210" t="s">
        <v>3237</v>
      </c>
      <c r="H1145" s="211">
        <v>22.954999999999998</v>
      </c>
      <c r="I1145" s="212"/>
      <c r="L1145" s="208"/>
      <c r="M1145" s="213"/>
      <c r="N1145" s="214"/>
      <c r="O1145" s="214"/>
      <c r="P1145" s="214"/>
      <c r="Q1145" s="214"/>
      <c r="R1145" s="214"/>
      <c r="S1145" s="214"/>
      <c r="T1145" s="215"/>
      <c r="AT1145" s="209" t="s">
        <v>163</v>
      </c>
      <c r="AU1145" s="209" t="s">
        <v>89</v>
      </c>
      <c r="AV1145" s="13" t="s">
        <v>89</v>
      </c>
      <c r="AW1145" s="13" t="s">
        <v>42</v>
      </c>
      <c r="AX1145" s="13" t="s">
        <v>82</v>
      </c>
      <c r="AY1145" s="209" t="s">
        <v>152</v>
      </c>
    </row>
    <row r="1146" spans="2:65" s="13" customFormat="1">
      <c r="B1146" s="208"/>
      <c r="D1146" s="196" t="s">
        <v>163</v>
      </c>
      <c r="E1146" s="209" t="s">
        <v>5</v>
      </c>
      <c r="F1146" s="210" t="s">
        <v>3238</v>
      </c>
      <c r="H1146" s="211">
        <v>102.66</v>
      </c>
      <c r="I1146" s="212"/>
      <c r="L1146" s="208"/>
      <c r="M1146" s="213"/>
      <c r="N1146" s="214"/>
      <c r="O1146" s="214"/>
      <c r="P1146" s="214"/>
      <c r="Q1146" s="214"/>
      <c r="R1146" s="214"/>
      <c r="S1146" s="214"/>
      <c r="T1146" s="215"/>
      <c r="AT1146" s="209" t="s">
        <v>163</v>
      </c>
      <c r="AU1146" s="209" t="s">
        <v>89</v>
      </c>
      <c r="AV1146" s="13" t="s">
        <v>89</v>
      </c>
      <c r="AW1146" s="13" t="s">
        <v>42</v>
      </c>
      <c r="AX1146" s="13" t="s">
        <v>82</v>
      </c>
      <c r="AY1146" s="209" t="s">
        <v>152</v>
      </c>
    </row>
    <row r="1147" spans="2:65" s="13" customFormat="1">
      <c r="B1147" s="208"/>
      <c r="D1147" s="196" t="s">
        <v>163</v>
      </c>
      <c r="E1147" s="209" t="s">
        <v>5</v>
      </c>
      <c r="F1147" s="210" t="s">
        <v>3239</v>
      </c>
      <c r="H1147" s="211">
        <v>28.05</v>
      </c>
      <c r="I1147" s="212"/>
      <c r="L1147" s="208"/>
      <c r="M1147" s="213"/>
      <c r="N1147" s="214"/>
      <c r="O1147" s="214"/>
      <c r="P1147" s="214"/>
      <c r="Q1147" s="214"/>
      <c r="R1147" s="214"/>
      <c r="S1147" s="214"/>
      <c r="T1147" s="215"/>
      <c r="AT1147" s="209" t="s">
        <v>163</v>
      </c>
      <c r="AU1147" s="209" t="s">
        <v>89</v>
      </c>
      <c r="AV1147" s="13" t="s">
        <v>89</v>
      </c>
      <c r="AW1147" s="13" t="s">
        <v>42</v>
      </c>
      <c r="AX1147" s="13" t="s">
        <v>82</v>
      </c>
      <c r="AY1147" s="209" t="s">
        <v>152</v>
      </c>
    </row>
    <row r="1148" spans="2:65" s="13" customFormat="1">
      <c r="B1148" s="208"/>
      <c r="D1148" s="196" t="s">
        <v>163</v>
      </c>
      <c r="E1148" s="209" t="s">
        <v>5</v>
      </c>
      <c r="F1148" s="210" t="s">
        <v>3240</v>
      </c>
      <c r="H1148" s="211">
        <v>3</v>
      </c>
      <c r="I1148" s="212"/>
      <c r="L1148" s="208"/>
      <c r="M1148" s="213"/>
      <c r="N1148" s="214"/>
      <c r="O1148" s="214"/>
      <c r="P1148" s="214"/>
      <c r="Q1148" s="214"/>
      <c r="R1148" s="214"/>
      <c r="S1148" s="214"/>
      <c r="T1148" s="215"/>
      <c r="AT1148" s="209" t="s">
        <v>163</v>
      </c>
      <c r="AU1148" s="209" t="s">
        <v>89</v>
      </c>
      <c r="AV1148" s="13" t="s">
        <v>89</v>
      </c>
      <c r="AW1148" s="13" t="s">
        <v>42</v>
      </c>
      <c r="AX1148" s="13" t="s">
        <v>82</v>
      </c>
      <c r="AY1148" s="209" t="s">
        <v>152</v>
      </c>
    </row>
    <row r="1149" spans="2:65" s="13" customFormat="1">
      <c r="B1149" s="208"/>
      <c r="D1149" s="196" t="s">
        <v>163</v>
      </c>
      <c r="E1149" s="209" t="s">
        <v>5</v>
      </c>
      <c r="F1149" s="210" t="s">
        <v>3241</v>
      </c>
      <c r="H1149" s="211">
        <v>58.5</v>
      </c>
      <c r="I1149" s="212"/>
      <c r="L1149" s="208"/>
      <c r="M1149" s="213"/>
      <c r="N1149" s="214"/>
      <c r="O1149" s="214"/>
      <c r="P1149" s="214"/>
      <c r="Q1149" s="214"/>
      <c r="R1149" s="214"/>
      <c r="S1149" s="214"/>
      <c r="T1149" s="215"/>
      <c r="AT1149" s="209" t="s">
        <v>163</v>
      </c>
      <c r="AU1149" s="209" t="s">
        <v>89</v>
      </c>
      <c r="AV1149" s="13" t="s">
        <v>89</v>
      </c>
      <c r="AW1149" s="13" t="s">
        <v>42</v>
      </c>
      <c r="AX1149" s="13" t="s">
        <v>82</v>
      </c>
      <c r="AY1149" s="209" t="s">
        <v>152</v>
      </c>
    </row>
    <row r="1150" spans="2:65" s="15" customFormat="1">
      <c r="B1150" s="224"/>
      <c r="D1150" s="225" t="s">
        <v>163</v>
      </c>
      <c r="E1150" s="226" t="s">
        <v>5</v>
      </c>
      <c r="F1150" s="227" t="s">
        <v>170</v>
      </c>
      <c r="H1150" s="228">
        <v>718.12300000000005</v>
      </c>
      <c r="I1150" s="229"/>
      <c r="L1150" s="224"/>
      <c r="M1150" s="230"/>
      <c r="N1150" s="231"/>
      <c r="O1150" s="231"/>
      <c r="P1150" s="231"/>
      <c r="Q1150" s="231"/>
      <c r="R1150" s="231"/>
      <c r="S1150" s="231"/>
      <c r="T1150" s="232"/>
      <c r="AT1150" s="233" t="s">
        <v>163</v>
      </c>
      <c r="AU1150" s="233" t="s">
        <v>89</v>
      </c>
      <c r="AV1150" s="15" t="s">
        <v>159</v>
      </c>
      <c r="AW1150" s="15" t="s">
        <v>42</v>
      </c>
      <c r="AX1150" s="15" t="s">
        <v>45</v>
      </c>
      <c r="AY1150" s="233" t="s">
        <v>152</v>
      </c>
    </row>
    <row r="1151" spans="2:65" s="1" customFormat="1" ht="44.25" customHeight="1">
      <c r="B1151" s="183"/>
      <c r="C1151" s="184" t="s">
        <v>1482</v>
      </c>
      <c r="D1151" s="184" t="s">
        <v>154</v>
      </c>
      <c r="E1151" s="185" t="s">
        <v>3242</v>
      </c>
      <c r="F1151" s="186" t="s">
        <v>3243</v>
      </c>
      <c r="G1151" s="187" t="s">
        <v>193</v>
      </c>
      <c r="H1151" s="188">
        <v>138.54599999999999</v>
      </c>
      <c r="I1151" s="189"/>
      <c r="J1151" s="190">
        <f>ROUND(I1151*H1151,2)</f>
        <v>0</v>
      </c>
      <c r="K1151" s="186" t="s">
        <v>158</v>
      </c>
      <c r="L1151" s="43"/>
      <c r="M1151" s="191" t="s">
        <v>5</v>
      </c>
      <c r="N1151" s="192" t="s">
        <v>53</v>
      </c>
      <c r="O1151" s="44"/>
      <c r="P1151" s="193">
        <f>O1151*H1151</f>
        <v>0</v>
      </c>
      <c r="Q1151" s="193">
        <v>0</v>
      </c>
      <c r="R1151" s="193">
        <f>Q1151*H1151</f>
        <v>0</v>
      </c>
      <c r="S1151" s="193">
        <v>0</v>
      </c>
      <c r="T1151" s="194">
        <f>S1151*H1151</f>
        <v>0</v>
      </c>
      <c r="AR1151" s="25" t="s">
        <v>259</v>
      </c>
      <c r="AT1151" s="25" t="s">
        <v>154</v>
      </c>
      <c r="AU1151" s="25" t="s">
        <v>89</v>
      </c>
      <c r="AY1151" s="25" t="s">
        <v>152</v>
      </c>
      <c r="BE1151" s="195">
        <f>IF(N1151="základní",J1151,0)</f>
        <v>0</v>
      </c>
      <c r="BF1151" s="195">
        <f>IF(N1151="snížená",J1151,0)</f>
        <v>0</v>
      </c>
      <c r="BG1151" s="195">
        <f>IF(N1151="zákl. přenesená",J1151,0)</f>
        <v>0</v>
      </c>
      <c r="BH1151" s="195">
        <f>IF(N1151="sníž. přenesená",J1151,0)</f>
        <v>0</v>
      </c>
      <c r="BI1151" s="195">
        <f>IF(N1151="nulová",J1151,0)</f>
        <v>0</v>
      </c>
      <c r="BJ1151" s="25" t="s">
        <v>45</v>
      </c>
      <c r="BK1151" s="195">
        <f>ROUND(I1151*H1151,2)</f>
        <v>0</v>
      </c>
      <c r="BL1151" s="25" t="s">
        <v>259</v>
      </c>
      <c r="BM1151" s="25" t="s">
        <v>3244</v>
      </c>
    </row>
    <row r="1152" spans="2:65" s="1" customFormat="1" ht="121.5">
      <c r="B1152" s="43"/>
      <c r="D1152" s="225" t="s">
        <v>161</v>
      </c>
      <c r="F1152" s="236" t="s">
        <v>684</v>
      </c>
      <c r="I1152" s="198"/>
      <c r="L1152" s="43"/>
      <c r="M1152" s="199"/>
      <c r="N1152" s="44"/>
      <c r="O1152" s="44"/>
      <c r="P1152" s="44"/>
      <c r="Q1152" s="44"/>
      <c r="R1152" s="44"/>
      <c r="S1152" s="44"/>
      <c r="T1152" s="72"/>
      <c r="AT1152" s="25" t="s">
        <v>161</v>
      </c>
      <c r="AU1152" s="25" t="s">
        <v>89</v>
      </c>
    </row>
    <row r="1153" spans="2:65" s="1" customFormat="1" ht="44.25" customHeight="1">
      <c r="B1153" s="183"/>
      <c r="C1153" s="184" t="s">
        <v>1486</v>
      </c>
      <c r="D1153" s="184" t="s">
        <v>154</v>
      </c>
      <c r="E1153" s="185" t="s">
        <v>690</v>
      </c>
      <c r="F1153" s="186" t="s">
        <v>691</v>
      </c>
      <c r="G1153" s="187" t="s">
        <v>193</v>
      </c>
      <c r="H1153" s="188">
        <v>138.54599999999999</v>
      </c>
      <c r="I1153" s="189"/>
      <c r="J1153" s="190">
        <f>ROUND(I1153*H1153,2)</f>
        <v>0</v>
      </c>
      <c r="K1153" s="186" t="s">
        <v>158</v>
      </c>
      <c r="L1153" s="43"/>
      <c r="M1153" s="191" t="s">
        <v>5</v>
      </c>
      <c r="N1153" s="192" t="s">
        <v>53</v>
      </c>
      <c r="O1153" s="44"/>
      <c r="P1153" s="193">
        <f>O1153*H1153</f>
        <v>0</v>
      </c>
      <c r="Q1153" s="193">
        <v>0</v>
      </c>
      <c r="R1153" s="193">
        <f>Q1153*H1153</f>
        <v>0</v>
      </c>
      <c r="S1153" s="193">
        <v>0</v>
      </c>
      <c r="T1153" s="194">
        <f>S1153*H1153</f>
        <v>0</v>
      </c>
      <c r="AR1153" s="25" t="s">
        <v>259</v>
      </c>
      <c r="AT1153" s="25" t="s">
        <v>154</v>
      </c>
      <c r="AU1153" s="25" t="s">
        <v>89</v>
      </c>
      <c r="AY1153" s="25" t="s">
        <v>152</v>
      </c>
      <c r="BE1153" s="195">
        <f>IF(N1153="základní",J1153,0)</f>
        <v>0</v>
      </c>
      <c r="BF1153" s="195">
        <f>IF(N1153="snížená",J1153,0)</f>
        <v>0</v>
      </c>
      <c r="BG1153" s="195">
        <f>IF(N1153="zákl. přenesená",J1153,0)</f>
        <v>0</v>
      </c>
      <c r="BH1153" s="195">
        <f>IF(N1153="sníž. přenesená",J1153,0)</f>
        <v>0</v>
      </c>
      <c r="BI1153" s="195">
        <f>IF(N1153="nulová",J1153,0)</f>
        <v>0</v>
      </c>
      <c r="BJ1153" s="25" t="s">
        <v>45</v>
      </c>
      <c r="BK1153" s="195">
        <f>ROUND(I1153*H1153,2)</f>
        <v>0</v>
      </c>
      <c r="BL1153" s="25" t="s">
        <v>259</v>
      </c>
      <c r="BM1153" s="25" t="s">
        <v>3245</v>
      </c>
    </row>
    <row r="1154" spans="2:65" s="1" customFormat="1" ht="121.5">
      <c r="B1154" s="43"/>
      <c r="D1154" s="196" t="s">
        <v>161</v>
      </c>
      <c r="F1154" s="197" t="s">
        <v>684</v>
      </c>
      <c r="I1154" s="198"/>
      <c r="L1154" s="43"/>
      <c r="M1154" s="199"/>
      <c r="N1154" s="44"/>
      <c r="O1154" s="44"/>
      <c r="P1154" s="44"/>
      <c r="Q1154" s="44"/>
      <c r="R1154" s="44"/>
      <c r="S1154" s="44"/>
      <c r="T1154" s="72"/>
      <c r="AT1154" s="25" t="s">
        <v>161</v>
      </c>
      <c r="AU1154" s="25" t="s">
        <v>89</v>
      </c>
    </row>
    <row r="1155" spans="2:65" s="11" customFormat="1" ht="29.85" customHeight="1">
      <c r="B1155" s="169"/>
      <c r="D1155" s="180" t="s">
        <v>81</v>
      </c>
      <c r="E1155" s="181" t="s">
        <v>3246</v>
      </c>
      <c r="F1155" s="181" t="s">
        <v>3247</v>
      </c>
      <c r="I1155" s="172"/>
      <c r="J1155" s="182">
        <f>BK1155</f>
        <v>0</v>
      </c>
      <c r="L1155" s="169"/>
      <c r="M1155" s="174"/>
      <c r="N1155" s="175"/>
      <c r="O1155" s="175"/>
      <c r="P1155" s="176">
        <f>SUM(P1156:P1207)</f>
        <v>0</v>
      </c>
      <c r="Q1155" s="175"/>
      <c r="R1155" s="176">
        <f>SUM(R1156:R1207)</f>
        <v>23.409050000000001</v>
      </c>
      <c r="S1155" s="175"/>
      <c r="T1155" s="177">
        <f>SUM(T1156:T1207)</f>
        <v>149.02258</v>
      </c>
      <c r="AR1155" s="170" t="s">
        <v>89</v>
      </c>
      <c r="AT1155" s="178" t="s">
        <v>81</v>
      </c>
      <c r="AU1155" s="178" t="s">
        <v>45</v>
      </c>
      <c r="AY1155" s="170" t="s">
        <v>152</v>
      </c>
      <c r="BK1155" s="179">
        <f>SUM(BK1156:BK1207)</f>
        <v>0</v>
      </c>
    </row>
    <row r="1156" spans="2:65" s="1" customFormat="1" ht="22.5" customHeight="1">
      <c r="B1156" s="183"/>
      <c r="C1156" s="184" t="s">
        <v>1490</v>
      </c>
      <c r="D1156" s="184" t="s">
        <v>154</v>
      </c>
      <c r="E1156" s="185" t="s">
        <v>3248</v>
      </c>
      <c r="F1156" s="186" t="s">
        <v>3249</v>
      </c>
      <c r="G1156" s="187" t="s">
        <v>247</v>
      </c>
      <c r="H1156" s="188">
        <v>656.48299999999995</v>
      </c>
      <c r="I1156" s="189"/>
      <c r="J1156" s="190">
        <f>ROUND(I1156*H1156,2)</f>
        <v>0</v>
      </c>
      <c r="K1156" s="186" t="s">
        <v>5</v>
      </c>
      <c r="L1156" s="43"/>
      <c r="M1156" s="191" t="s">
        <v>5</v>
      </c>
      <c r="N1156" s="192" t="s">
        <v>53</v>
      </c>
      <c r="O1156" s="44"/>
      <c r="P1156" s="193">
        <f>O1156*H1156</f>
        <v>0</v>
      </c>
      <c r="Q1156" s="193">
        <v>2.5000000000000001E-2</v>
      </c>
      <c r="R1156" s="193">
        <f>Q1156*H1156</f>
        <v>16.412074999999998</v>
      </c>
      <c r="S1156" s="193">
        <v>0</v>
      </c>
      <c r="T1156" s="194">
        <f>S1156*H1156</f>
        <v>0</v>
      </c>
      <c r="AR1156" s="25" t="s">
        <v>259</v>
      </c>
      <c r="AT1156" s="25" t="s">
        <v>154</v>
      </c>
      <c r="AU1156" s="25" t="s">
        <v>89</v>
      </c>
      <c r="AY1156" s="25" t="s">
        <v>152</v>
      </c>
      <c r="BE1156" s="195">
        <f>IF(N1156="základní",J1156,0)</f>
        <v>0</v>
      </c>
      <c r="BF1156" s="195">
        <f>IF(N1156="snížená",J1156,0)</f>
        <v>0</v>
      </c>
      <c r="BG1156" s="195">
        <f>IF(N1156="zákl. přenesená",J1156,0)</f>
        <v>0</v>
      </c>
      <c r="BH1156" s="195">
        <f>IF(N1156="sníž. přenesená",J1156,0)</f>
        <v>0</v>
      </c>
      <c r="BI1156" s="195">
        <f>IF(N1156="nulová",J1156,0)</f>
        <v>0</v>
      </c>
      <c r="BJ1156" s="25" t="s">
        <v>45</v>
      </c>
      <c r="BK1156" s="195">
        <f>ROUND(I1156*H1156,2)</f>
        <v>0</v>
      </c>
      <c r="BL1156" s="25" t="s">
        <v>259</v>
      </c>
      <c r="BM1156" s="25" t="s">
        <v>3250</v>
      </c>
    </row>
    <row r="1157" spans="2:65" s="12" customFormat="1">
      <c r="B1157" s="200"/>
      <c r="D1157" s="196" t="s">
        <v>163</v>
      </c>
      <c r="E1157" s="201" t="s">
        <v>5</v>
      </c>
      <c r="F1157" s="202" t="s">
        <v>3251</v>
      </c>
      <c r="H1157" s="203" t="s">
        <v>5</v>
      </c>
      <c r="I1157" s="204"/>
      <c r="L1157" s="200"/>
      <c r="M1157" s="205"/>
      <c r="N1157" s="206"/>
      <c r="O1157" s="206"/>
      <c r="P1157" s="206"/>
      <c r="Q1157" s="206"/>
      <c r="R1157" s="206"/>
      <c r="S1157" s="206"/>
      <c r="T1157" s="207"/>
      <c r="AT1157" s="203" t="s">
        <v>163</v>
      </c>
      <c r="AU1157" s="203" t="s">
        <v>89</v>
      </c>
      <c r="AV1157" s="12" t="s">
        <v>45</v>
      </c>
      <c r="AW1157" s="12" t="s">
        <v>42</v>
      </c>
      <c r="AX1157" s="12" t="s">
        <v>82</v>
      </c>
      <c r="AY1157" s="203" t="s">
        <v>152</v>
      </c>
    </row>
    <row r="1158" spans="2:65" s="12" customFormat="1">
      <c r="B1158" s="200"/>
      <c r="D1158" s="196" t="s">
        <v>163</v>
      </c>
      <c r="E1158" s="201" t="s">
        <v>5</v>
      </c>
      <c r="F1158" s="202" t="s">
        <v>2839</v>
      </c>
      <c r="H1158" s="203" t="s">
        <v>5</v>
      </c>
      <c r="I1158" s="204"/>
      <c r="L1158" s="200"/>
      <c r="M1158" s="205"/>
      <c r="N1158" s="206"/>
      <c r="O1158" s="206"/>
      <c r="P1158" s="206"/>
      <c r="Q1158" s="206"/>
      <c r="R1158" s="206"/>
      <c r="S1158" s="206"/>
      <c r="T1158" s="207"/>
      <c r="AT1158" s="203" t="s">
        <v>163</v>
      </c>
      <c r="AU1158" s="203" t="s">
        <v>89</v>
      </c>
      <c r="AV1158" s="12" t="s">
        <v>45</v>
      </c>
      <c r="AW1158" s="12" t="s">
        <v>42</v>
      </c>
      <c r="AX1158" s="12" t="s">
        <v>82</v>
      </c>
      <c r="AY1158" s="203" t="s">
        <v>152</v>
      </c>
    </row>
    <row r="1159" spans="2:65" s="13" customFormat="1">
      <c r="B1159" s="208"/>
      <c r="D1159" s="196" t="s">
        <v>163</v>
      </c>
      <c r="E1159" s="209" t="s">
        <v>5</v>
      </c>
      <c r="F1159" s="210" t="s">
        <v>3252</v>
      </c>
      <c r="H1159" s="211">
        <v>425</v>
      </c>
      <c r="I1159" s="212"/>
      <c r="L1159" s="208"/>
      <c r="M1159" s="213"/>
      <c r="N1159" s="214"/>
      <c r="O1159" s="214"/>
      <c r="P1159" s="214"/>
      <c r="Q1159" s="214"/>
      <c r="R1159" s="214"/>
      <c r="S1159" s="214"/>
      <c r="T1159" s="215"/>
      <c r="AT1159" s="209" t="s">
        <v>163</v>
      </c>
      <c r="AU1159" s="209" t="s">
        <v>89</v>
      </c>
      <c r="AV1159" s="13" t="s">
        <v>89</v>
      </c>
      <c r="AW1159" s="13" t="s">
        <v>42</v>
      </c>
      <c r="AX1159" s="13" t="s">
        <v>82</v>
      </c>
      <c r="AY1159" s="209" t="s">
        <v>152</v>
      </c>
    </row>
    <row r="1160" spans="2:65" s="13" customFormat="1">
      <c r="B1160" s="208"/>
      <c r="D1160" s="196" t="s">
        <v>163</v>
      </c>
      <c r="E1160" s="209" t="s">
        <v>5</v>
      </c>
      <c r="F1160" s="210" t="s">
        <v>3253</v>
      </c>
      <c r="H1160" s="211">
        <v>14.3</v>
      </c>
      <c r="I1160" s="212"/>
      <c r="L1160" s="208"/>
      <c r="M1160" s="213"/>
      <c r="N1160" s="214"/>
      <c r="O1160" s="214"/>
      <c r="P1160" s="214"/>
      <c r="Q1160" s="214"/>
      <c r="R1160" s="214"/>
      <c r="S1160" s="214"/>
      <c r="T1160" s="215"/>
      <c r="AT1160" s="209" t="s">
        <v>163</v>
      </c>
      <c r="AU1160" s="209" t="s">
        <v>89</v>
      </c>
      <c r="AV1160" s="13" t="s">
        <v>89</v>
      </c>
      <c r="AW1160" s="13" t="s">
        <v>42</v>
      </c>
      <c r="AX1160" s="13" t="s">
        <v>82</v>
      </c>
      <c r="AY1160" s="209" t="s">
        <v>152</v>
      </c>
    </row>
    <row r="1161" spans="2:65" s="14" customFormat="1">
      <c r="B1161" s="216"/>
      <c r="D1161" s="196" t="s">
        <v>163</v>
      </c>
      <c r="E1161" s="217" t="s">
        <v>5</v>
      </c>
      <c r="F1161" s="218" t="s">
        <v>2920</v>
      </c>
      <c r="H1161" s="219">
        <v>439.3</v>
      </c>
      <c r="I1161" s="220"/>
      <c r="L1161" s="216"/>
      <c r="M1161" s="221"/>
      <c r="N1161" s="222"/>
      <c r="O1161" s="222"/>
      <c r="P1161" s="222"/>
      <c r="Q1161" s="222"/>
      <c r="R1161" s="222"/>
      <c r="S1161" s="222"/>
      <c r="T1161" s="223"/>
      <c r="AT1161" s="217" t="s">
        <v>163</v>
      </c>
      <c r="AU1161" s="217" t="s">
        <v>89</v>
      </c>
      <c r="AV1161" s="14" t="s">
        <v>169</v>
      </c>
      <c r="AW1161" s="14" t="s">
        <v>42</v>
      </c>
      <c r="AX1161" s="14" t="s">
        <v>82</v>
      </c>
      <c r="AY1161" s="217" t="s">
        <v>152</v>
      </c>
    </row>
    <row r="1162" spans="2:65" s="12" customFormat="1">
      <c r="B1162" s="200"/>
      <c r="D1162" s="196" t="s">
        <v>163</v>
      </c>
      <c r="E1162" s="201" t="s">
        <v>5</v>
      </c>
      <c r="F1162" s="202" t="s">
        <v>2902</v>
      </c>
      <c r="H1162" s="203" t="s">
        <v>5</v>
      </c>
      <c r="I1162" s="204"/>
      <c r="L1162" s="200"/>
      <c r="M1162" s="205"/>
      <c r="N1162" s="206"/>
      <c r="O1162" s="206"/>
      <c r="P1162" s="206"/>
      <c r="Q1162" s="206"/>
      <c r="R1162" s="206"/>
      <c r="S1162" s="206"/>
      <c r="T1162" s="207"/>
      <c r="AT1162" s="203" t="s">
        <v>163</v>
      </c>
      <c r="AU1162" s="203" t="s">
        <v>89</v>
      </c>
      <c r="AV1162" s="12" t="s">
        <v>45</v>
      </c>
      <c r="AW1162" s="12" t="s">
        <v>42</v>
      </c>
      <c r="AX1162" s="12" t="s">
        <v>82</v>
      </c>
      <c r="AY1162" s="203" t="s">
        <v>152</v>
      </c>
    </row>
    <row r="1163" spans="2:65" s="13" customFormat="1">
      <c r="B1163" s="208"/>
      <c r="D1163" s="196" t="s">
        <v>163</v>
      </c>
      <c r="E1163" s="209" t="s">
        <v>5</v>
      </c>
      <c r="F1163" s="210" t="s">
        <v>3254</v>
      </c>
      <c r="H1163" s="211">
        <v>119.10299999999999</v>
      </c>
      <c r="I1163" s="212"/>
      <c r="L1163" s="208"/>
      <c r="M1163" s="213"/>
      <c r="N1163" s="214"/>
      <c r="O1163" s="214"/>
      <c r="P1163" s="214"/>
      <c r="Q1163" s="214"/>
      <c r="R1163" s="214"/>
      <c r="S1163" s="214"/>
      <c r="T1163" s="215"/>
      <c r="AT1163" s="209" t="s">
        <v>163</v>
      </c>
      <c r="AU1163" s="209" t="s">
        <v>89</v>
      </c>
      <c r="AV1163" s="13" t="s">
        <v>89</v>
      </c>
      <c r="AW1163" s="13" t="s">
        <v>42</v>
      </c>
      <c r="AX1163" s="13" t="s">
        <v>82</v>
      </c>
      <c r="AY1163" s="209" t="s">
        <v>152</v>
      </c>
    </row>
    <row r="1164" spans="2:65" s="13" customFormat="1">
      <c r="B1164" s="208"/>
      <c r="D1164" s="196" t="s">
        <v>163</v>
      </c>
      <c r="E1164" s="209" t="s">
        <v>5</v>
      </c>
      <c r="F1164" s="210" t="s">
        <v>3255</v>
      </c>
      <c r="H1164" s="211">
        <v>98.08</v>
      </c>
      <c r="I1164" s="212"/>
      <c r="L1164" s="208"/>
      <c r="M1164" s="213"/>
      <c r="N1164" s="214"/>
      <c r="O1164" s="214"/>
      <c r="P1164" s="214"/>
      <c r="Q1164" s="214"/>
      <c r="R1164" s="214"/>
      <c r="S1164" s="214"/>
      <c r="T1164" s="215"/>
      <c r="AT1164" s="209" t="s">
        <v>163</v>
      </c>
      <c r="AU1164" s="209" t="s">
        <v>89</v>
      </c>
      <c r="AV1164" s="13" t="s">
        <v>89</v>
      </c>
      <c r="AW1164" s="13" t="s">
        <v>42</v>
      </c>
      <c r="AX1164" s="13" t="s">
        <v>82</v>
      </c>
      <c r="AY1164" s="209" t="s">
        <v>152</v>
      </c>
    </row>
    <row r="1165" spans="2:65" s="14" customFormat="1">
      <c r="B1165" s="216"/>
      <c r="D1165" s="196" t="s">
        <v>163</v>
      </c>
      <c r="E1165" s="217" t="s">
        <v>5</v>
      </c>
      <c r="F1165" s="218" t="s">
        <v>2898</v>
      </c>
      <c r="H1165" s="219">
        <v>217.18299999999999</v>
      </c>
      <c r="I1165" s="220"/>
      <c r="L1165" s="216"/>
      <c r="M1165" s="221"/>
      <c r="N1165" s="222"/>
      <c r="O1165" s="222"/>
      <c r="P1165" s="222"/>
      <c r="Q1165" s="222"/>
      <c r="R1165" s="222"/>
      <c r="S1165" s="222"/>
      <c r="T1165" s="223"/>
      <c r="AT1165" s="217" t="s">
        <v>163</v>
      </c>
      <c r="AU1165" s="217" t="s">
        <v>89</v>
      </c>
      <c r="AV1165" s="14" t="s">
        <v>169</v>
      </c>
      <c r="AW1165" s="14" t="s">
        <v>42</v>
      </c>
      <c r="AX1165" s="14" t="s">
        <v>82</v>
      </c>
      <c r="AY1165" s="217" t="s">
        <v>152</v>
      </c>
    </row>
    <row r="1166" spans="2:65" s="15" customFormat="1">
      <c r="B1166" s="224"/>
      <c r="D1166" s="225" t="s">
        <v>163</v>
      </c>
      <c r="E1166" s="226" t="s">
        <v>5</v>
      </c>
      <c r="F1166" s="227" t="s">
        <v>170</v>
      </c>
      <c r="H1166" s="228">
        <v>656.48299999999995</v>
      </c>
      <c r="I1166" s="229"/>
      <c r="L1166" s="224"/>
      <c r="M1166" s="230"/>
      <c r="N1166" s="231"/>
      <c r="O1166" s="231"/>
      <c r="P1166" s="231"/>
      <c r="Q1166" s="231"/>
      <c r="R1166" s="231"/>
      <c r="S1166" s="231"/>
      <c r="T1166" s="232"/>
      <c r="AT1166" s="233" t="s">
        <v>163</v>
      </c>
      <c r="AU1166" s="233" t="s">
        <v>89</v>
      </c>
      <c r="AV1166" s="15" t="s">
        <v>159</v>
      </c>
      <c r="AW1166" s="15" t="s">
        <v>42</v>
      </c>
      <c r="AX1166" s="15" t="s">
        <v>45</v>
      </c>
      <c r="AY1166" s="233" t="s">
        <v>152</v>
      </c>
    </row>
    <row r="1167" spans="2:65" s="1" customFormat="1" ht="22.5" customHeight="1">
      <c r="B1167" s="183"/>
      <c r="C1167" s="184" t="s">
        <v>1494</v>
      </c>
      <c r="D1167" s="184" t="s">
        <v>154</v>
      </c>
      <c r="E1167" s="185" t="s">
        <v>3256</v>
      </c>
      <c r="F1167" s="186" t="s">
        <v>3257</v>
      </c>
      <c r="G1167" s="187" t="s">
        <v>247</v>
      </c>
      <c r="H1167" s="188">
        <v>279.87900000000002</v>
      </c>
      <c r="I1167" s="189"/>
      <c r="J1167" s="190">
        <f>ROUND(I1167*H1167,2)</f>
        <v>0</v>
      </c>
      <c r="K1167" s="186" t="s">
        <v>5</v>
      </c>
      <c r="L1167" s="43"/>
      <c r="M1167" s="191" t="s">
        <v>5</v>
      </c>
      <c r="N1167" s="192" t="s">
        <v>53</v>
      </c>
      <c r="O1167" s="44"/>
      <c r="P1167" s="193">
        <f>O1167*H1167</f>
        <v>0</v>
      </c>
      <c r="Q1167" s="193">
        <v>2.5000000000000001E-2</v>
      </c>
      <c r="R1167" s="193">
        <f>Q1167*H1167</f>
        <v>6.9969750000000008</v>
      </c>
      <c r="S1167" s="193">
        <v>0</v>
      </c>
      <c r="T1167" s="194">
        <f>S1167*H1167</f>
        <v>0</v>
      </c>
      <c r="AR1167" s="25" t="s">
        <v>259</v>
      </c>
      <c r="AT1167" s="25" t="s">
        <v>154</v>
      </c>
      <c r="AU1167" s="25" t="s">
        <v>89</v>
      </c>
      <c r="AY1167" s="25" t="s">
        <v>152</v>
      </c>
      <c r="BE1167" s="195">
        <f>IF(N1167="základní",J1167,0)</f>
        <v>0</v>
      </c>
      <c r="BF1167" s="195">
        <f>IF(N1167="snížená",J1167,0)</f>
        <v>0</v>
      </c>
      <c r="BG1167" s="195">
        <f>IF(N1167="zákl. přenesená",J1167,0)</f>
        <v>0</v>
      </c>
      <c r="BH1167" s="195">
        <f>IF(N1167="sníž. přenesená",J1167,0)</f>
        <v>0</v>
      </c>
      <c r="BI1167" s="195">
        <f>IF(N1167="nulová",J1167,0)</f>
        <v>0</v>
      </c>
      <c r="BJ1167" s="25" t="s">
        <v>45</v>
      </c>
      <c r="BK1167" s="195">
        <f>ROUND(I1167*H1167,2)</f>
        <v>0</v>
      </c>
      <c r="BL1167" s="25" t="s">
        <v>259</v>
      </c>
      <c r="BM1167" s="25" t="s">
        <v>3258</v>
      </c>
    </row>
    <row r="1168" spans="2:65" s="12" customFormat="1">
      <c r="B1168" s="200"/>
      <c r="D1168" s="196" t="s">
        <v>163</v>
      </c>
      <c r="E1168" s="201" t="s">
        <v>5</v>
      </c>
      <c r="F1168" s="202" t="s">
        <v>3259</v>
      </c>
      <c r="H1168" s="203" t="s">
        <v>5</v>
      </c>
      <c r="I1168" s="204"/>
      <c r="L1168" s="200"/>
      <c r="M1168" s="205"/>
      <c r="N1168" s="206"/>
      <c r="O1168" s="206"/>
      <c r="P1168" s="206"/>
      <c r="Q1168" s="206"/>
      <c r="R1168" s="206"/>
      <c r="S1168" s="206"/>
      <c r="T1168" s="207"/>
      <c r="AT1168" s="203" t="s">
        <v>163</v>
      </c>
      <c r="AU1168" s="203" t="s">
        <v>89</v>
      </c>
      <c r="AV1168" s="12" t="s">
        <v>45</v>
      </c>
      <c r="AW1168" s="12" t="s">
        <v>42</v>
      </c>
      <c r="AX1168" s="12" t="s">
        <v>82</v>
      </c>
      <c r="AY1168" s="203" t="s">
        <v>152</v>
      </c>
    </row>
    <row r="1169" spans="2:65" s="13" customFormat="1">
      <c r="B1169" s="208"/>
      <c r="D1169" s="196" t="s">
        <v>163</v>
      </c>
      <c r="E1169" s="209" t="s">
        <v>5</v>
      </c>
      <c r="F1169" s="210" t="s">
        <v>3260</v>
      </c>
      <c r="H1169" s="211">
        <v>279.87900000000002</v>
      </c>
      <c r="I1169" s="212"/>
      <c r="L1169" s="208"/>
      <c r="M1169" s="213"/>
      <c r="N1169" s="214"/>
      <c r="O1169" s="214"/>
      <c r="P1169" s="214"/>
      <c r="Q1169" s="214"/>
      <c r="R1169" s="214"/>
      <c r="S1169" s="214"/>
      <c r="T1169" s="215"/>
      <c r="AT1169" s="209" t="s">
        <v>163</v>
      </c>
      <c r="AU1169" s="209" t="s">
        <v>89</v>
      </c>
      <c r="AV1169" s="13" t="s">
        <v>89</v>
      </c>
      <c r="AW1169" s="13" t="s">
        <v>42</v>
      </c>
      <c r="AX1169" s="13" t="s">
        <v>82</v>
      </c>
      <c r="AY1169" s="209" t="s">
        <v>152</v>
      </c>
    </row>
    <row r="1170" spans="2:65" s="15" customFormat="1">
      <c r="B1170" s="224"/>
      <c r="D1170" s="225" t="s">
        <v>163</v>
      </c>
      <c r="E1170" s="226" t="s">
        <v>5</v>
      </c>
      <c r="F1170" s="227" t="s">
        <v>170</v>
      </c>
      <c r="H1170" s="228">
        <v>279.87900000000002</v>
      </c>
      <c r="I1170" s="229"/>
      <c r="L1170" s="224"/>
      <c r="M1170" s="230"/>
      <c r="N1170" s="231"/>
      <c r="O1170" s="231"/>
      <c r="P1170" s="231"/>
      <c r="Q1170" s="231"/>
      <c r="R1170" s="231"/>
      <c r="S1170" s="231"/>
      <c r="T1170" s="232"/>
      <c r="AT1170" s="233" t="s">
        <v>163</v>
      </c>
      <c r="AU1170" s="233" t="s">
        <v>89</v>
      </c>
      <c r="AV1170" s="15" t="s">
        <v>159</v>
      </c>
      <c r="AW1170" s="15" t="s">
        <v>42</v>
      </c>
      <c r="AX1170" s="15" t="s">
        <v>45</v>
      </c>
      <c r="AY1170" s="233" t="s">
        <v>152</v>
      </c>
    </row>
    <row r="1171" spans="2:65" s="1" customFormat="1" ht="22.5" customHeight="1">
      <c r="B1171" s="183"/>
      <c r="C1171" s="184" t="s">
        <v>1498</v>
      </c>
      <c r="D1171" s="184" t="s">
        <v>154</v>
      </c>
      <c r="E1171" s="185" t="s">
        <v>3261</v>
      </c>
      <c r="F1171" s="186" t="s">
        <v>3262</v>
      </c>
      <c r="G1171" s="187" t="s">
        <v>247</v>
      </c>
      <c r="H1171" s="188">
        <v>1373.48</v>
      </c>
      <c r="I1171" s="189"/>
      <c r="J1171" s="190">
        <f>ROUND(I1171*H1171,2)</f>
        <v>0</v>
      </c>
      <c r="K1171" s="186" t="s">
        <v>158</v>
      </c>
      <c r="L1171" s="43"/>
      <c r="M1171" s="191" t="s">
        <v>5</v>
      </c>
      <c r="N1171" s="192" t="s">
        <v>53</v>
      </c>
      <c r="O1171" s="44"/>
      <c r="P1171" s="193">
        <f>O1171*H1171</f>
        <v>0</v>
      </c>
      <c r="Q1171" s="193">
        <v>0</v>
      </c>
      <c r="R1171" s="193">
        <f>Q1171*H1171</f>
        <v>0</v>
      </c>
      <c r="S1171" s="193">
        <v>6.0000000000000001E-3</v>
      </c>
      <c r="T1171" s="194">
        <f>S1171*H1171</f>
        <v>8.2408800000000006</v>
      </c>
      <c r="AR1171" s="25" t="s">
        <v>259</v>
      </c>
      <c r="AT1171" s="25" t="s">
        <v>154</v>
      </c>
      <c r="AU1171" s="25" t="s">
        <v>89</v>
      </c>
      <c r="AY1171" s="25" t="s">
        <v>152</v>
      </c>
      <c r="BE1171" s="195">
        <f>IF(N1171="základní",J1171,0)</f>
        <v>0</v>
      </c>
      <c r="BF1171" s="195">
        <f>IF(N1171="snížená",J1171,0)</f>
        <v>0</v>
      </c>
      <c r="BG1171" s="195">
        <f>IF(N1171="zákl. přenesená",J1171,0)</f>
        <v>0</v>
      </c>
      <c r="BH1171" s="195">
        <f>IF(N1171="sníž. přenesená",J1171,0)</f>
        <v>0</v>
      </c>
      <c r="BI1171" s="195">
        <f>IF(N1171="nulová",J1171,0)</f>
        <v>0</v>
      </c>
      <c r="BJ1171" s="25" t="s">
        <v>45</v>
      </c>
      <c r="BK1171" s="195">
        <f>ROUND(I1171*H1171,2)</f>
        <v>0</v>
      </c>
      <c r="BL1171" s="25" t="s">
        <v>259</v>
      </c>
      <c r="BM1171" s="25" t="s">
        <v>3263</v>
      </c>
    </row>
    <row r="1172" spans="2:65" s="12" customFormat="1">
      <c r="B1172" s="200"/>
      <c r="D1172" s="196" t="s">
        <v>163</v>
      </c>
      <c r="E1172" s="201" t="s">
        <v>5</v>
      </c>
      <c r="F1172" s="202" t="s">
        <v>3191</v>
      </c>
      <c r="H1172" s="203" t="s">
        <v>5</v>
      </c>
      <c r="I1172" s="204"/>
      <c r="L1172" s="200"/>
      <c r="M1172" s="205"/>
      <c r="N1172" s="206"/>
      <c r="O1172" s="206"/>
      <c r="P1172" s="206"/>
      <c r="Q1172" s="206"/>
      <c r="R1172" s="206"/>
      <c r="S1172" s="206"/>
      <c r="T1172" s="207"/>
      <c r="AT1172" s="203" t="s">
        <v>163</v>
      </c>
      <c r="AU1172" s="203" t="s">
        <v>89</v>
      </c>
      <c r="AV1172" s="12" t="s">
        <v>45</v>
      </c>
      <c r="AW1172" s="12" t="s">
        <v>42</v>
      </c>
      <c r="AX1172" s="12" t="s">
        <v>82</v>
      </c>
      <c r="AY1172" s="203" t="s">
        <v>152</v>
      </c>
    </row>
    <row r="1173" spans="2:65" s="12" customFormat="1">
      <c r="B1173" s="200"/>
      <c r="D1173" s="196" t="s">
        <v>163</v>
      </c>
      <c r="E1173" s="201" t="s">
        <v>5</v>
      </c>
      <c r="F1173" s="202" t="s">
        <v>3264</v>
      </c>
      <c r="H1173" s="203" t="s">
        <v>5</v>
      </c>
      <c r="I1173" s="204"/>
      <c r="L1173" s="200"/>
      <c r="M1173" s="205"/>
      <c r="N1173" s="206"/>
      <c r="O1173" s="206"/>
      <c r="P1173" s="206"/>
      <c r="Q1173" s="206"/>
      <c r="R1173" s="206"/>
      <c r="S1173" s="206"/>
      <c r="T1173" s="207"/>
      <c r="AT1173" s="203" t="s">
        <v>163</v>
      </c>
      <c r="AU1173" s="203" t="s">
        <v>89</v>
      </c>
      <c r="AV1173" s="12" t="s">
        <v>45</v>
      </c>
      <c r="AW1173" s="12" t="s">
        <v>42</v>
      </c>
      <c r="AX1173" s="12" t="s">
        <v>82</v>
      </c>
      <c r="AY1173" s="203" t="s">
        <v>152</v>
      </c>
    </row>
    <row r="1174" spans="2:65" s="13" customFormat="1">
      <c r="B1174" s="208"/>
      <c r="D1174" s="196" t="s">
        <v>163</v>
      </c>
      <c r="E1174" s="209" t="s">
        <v>5</v>
      </c>
      <c r="F1174" s="210" t="s">
        <v>3265</v>
      </c>
      <c r="H1174" s="211">
        <v>686.74</v>
      </c>
      <c r="I1174" s="212"/>
      <c r="L1174" s="208"/>
      <c r="M1174" s="213"/>
      <c r="N1174" s="214"/>
      <c r="O1174" s="214"/>
      <c r="P1174" s="214"/>
      <c r="Q1174" s="214"/>
      <c r="R1174" s="214"/>
      <c r="S1174" s="214"/>
      <c r="T1174" s="215"/>
      <c r="AT1174" s="209" t="s">
        <v>163</v>
      </c>
      <c r="AU1174" s="209" t="s">
        <v>89</v>
      </c>
      <c r="AV1174" s="13" t="s">
        <v>89</v>
      </c>
      <c r="AW1174" s="13" t="s">
        <v>42</v>
      </c>
      <c r="AX1174" s="13" t="s">
        <v>82</v>
      </c>
      <c r="AY1174" s="209" t="s">
        <v>152</v>
      </c>
    </row>
    <row r="1175" spans="2:65" s="12" customFormat="1">
      <c r="B1175" s="200"/>
      <c r="D1175" s="196" t="s">
        <v>163</v>
      </c>
      <c r="E1175" s="201" t="s">
        <v>5</v>
      </c>
      <c r="F1175" s="202" t="s">
        <v>3266</v>
      </c>
      <c r="H1175" s="203" t="s">
        <v>5</v>
      </c>
      <c r="I1175" s="204"/>
      <c r="L1175" s="200"/>
      <c r="M1175" s="205"/>
      <c r="N1175" s="206"/>
      <c r="O1175" s="206"/>
      <c r="P1175" s="206"/>
      <c r="Q1175" s="206"/>
      <c r="R1175" s="206"/>
      <c r="S1175" s="206"/>
      <c r="T1175" s="207"/>
      <c r="AT1175" s="203" t="s">
        <v>163</v>
      </c>
      <c r="AU1175" s="203" t="s">
        <v>89</v>
      </c>
      <c r="AV1175" s="12" t="s">
        <v>45</v>
      </c>
      <c r="AW1175" s="12" t="s">
        <v>42</v>
      </c>
      <c r="AX1175" s="12" t="s">
        <v>82</v>
      </c>
      <c r="AY1175" s="203" t="s">
        <v>152</v>
      </c>
    </row>
    <row r="1176" spans="2:65" s="13" customFormat="1">
      <c r="B1176" s="208"/>
      <c r="D1176" s="196" t="s">
        <v>163</v>
      </c>
      <c r="E1176" s="209" t="s">
        <v>5</v>
      </c>
      <c r="F1176" s="210" t="s">
        <v>3265</v>
      </c>
      <c r="H1176" s="211">
        <v>686.74</v>
      </c>
      <c r="I1176" s="212"/>
      <c r="L1176" s="208"/>
      <c r="M1176" s="213"/>
      <c r="N1176" s="214"/>
      <c r="O1176" s="214"/>
      <c r="P1176" s="214"/>
      <c r="Q1176" s="214"/>
      <c r="R1176" s="214"/>
      <c r="S1176" s="214"/>
      <c r="T1176" s="215"/>
      <c r="AT1176" s="209" t="s">
        <v>163</v>
      </c>
      <c r="AU1176" s="209" t="s">
        <v>89</v>
      </c>
      <c r="AV1176" s="13" t="s">
        <v>89</v>
      </c>
      <c r="AW1176" s="13" t="s">
        <v>42</v>
      </c>
      <c r="AX1176" s="13" t="s">
        <v>82</v>
      </c>
      <c r="AY1176" s="209" t="s">
        <v>152</v>
      </c>
    </row>
    <row r="1177" spans="2:65" s="14" customFormat="1">
      <c r="B1177" s="216"/>
      <c r="D1177" s="196" t="s">
        <v>163</v>
      </c>
      <c r="E1177" s="217" t="s">
        <v>5</v>
      </c>
      <c r="F1177" s="218" t="s">
        <v>2780</v>
      </c>
      <c r="H1177" s="219">
        <v>1373.48</v>
      </c>
      <c r="I1177" s="220"/>
      <c r="L1177" s="216"/>
      <c r="M1177" s="221"/>
      <c r="N1177" s="222"/>
      <c r="O1177" s="222"/>
      <c r="P1177" s="222"/>
      <c r="Q1177" s="222"/>
      <c r="R1177" s="222"/>
      <c r="S1177" s="222"/>
      <c r="T1177" s="223"/>
      <c r="AT1177" s="217" t="s">
        <v>163</v>
      </c>
      <c r="AU1177" s="217" t="s">
        <v>89</v>
      </c>
      <c r="AV1177" s="14" t="s">
        <v>169</v>
      </c>
      <c r="AW1177" s="14" t="s">
        <v>42</v>
      </c>
      <c r="AX1177" s="14" t="s">
        <v>82</v>
      </c>
      <c r="AY1177" s="217" t="s">
        <v>152</v>
      </c>
    </row>
    <row r="1178" spans="2:65" s="15" customFormat="1">
      <c r="B1178" s="224"/>
      <c r="D1178" s="225" t="s">
        <v>163</v>
      </c>
      <c r="E1178" s="226" t="s">
        <v>5</v>
      </c>
      <c r="F1178" s="227" t="s">
        <v>170</v>
      </c>
      <c r="H1178" s="228">
        <v>1373.48</v>
      </c>
      <c r="I1178" s="229"/>
      <c r="L1178" s="224"/>
      <c r="M1178" s="230"/>
      <c r="N1178" s="231"/>
      <c r="O1178" s="231"/>
      <c r="P1178" s="231"/>
      <c r="Q1178" s="231"/>
      <c r="R1178" s="231"/>
      <c r="S1178" s="231"/>
      <c r="T1178" s="232"/>
      <c r="AT1178" s="233" t="s">
        <v>163</v>
      </c>
      <c r="AU1178" s="233" t="s">
        <v>89</v>
      </c>
      <c r="AV1178" s="15" t="s">
        <v>159</v>
      </c>
      <c r="AW1178" s="15" t="s">
        <v>42</v>
      </c>
      <c r="AX1178" s="15" t="s">
        <v>45</v>
      </c>
      <c r="AY1178" s="233" t="s">
        <v>152</v>
      </c>
    </row>
    <row r="1179" spans="2:65" s="1" customFormat="1" ht="22.5" customHeight="1">
      <c r="B1179" s="183"/>
      <c r="C1179" s="184" t="s">
        <v>1514</v>
      </c>
      <c r="D1179" s="184" t="s">
        <v>154</v>
      </c>
      <c r="E1179" s="185" t="s">
        <v>3267</v>
      </c>
      <c r="F1179" s="186" t="s">
        <v>3268</v>
      </c>
      <c r="G1179" s="187" t="s">
        <v>247</v>
      </c>
      <c r="H1179" s="188">
        <v>686.74</v>
      </c>
      <c r="I1179" s="189"/>
      <c r="J1179" s="190">
        <f>ROUND(I1179*H1179,2)</f>
        <v>0</v>
      </c>
      <c r="K1179" s="186" t="s">
        <v>158</v>
      </c>
      <c r="L1179" s="43"/>
      <c r="M1179" s="191" t="s">
        <v>5</v>
      </c>
      <c r="N1179" s="192" t="s">
        <v>53</v>
      </c>
      <c r="O1179" s="44"/>
      <c r="P1179" s="193">
        <f>O1179*H1179</f>
        <v>0</v>
      </c>
      <c r="Q1179" s="193">
        <v>0</v>
      </c>
      <c r="R1179" s="193">
        <f>Q1179*H1179</f>
        <v>0</v>
      </c>
      <c r="S1179" s="193">
        <v>0.01</v>
      </c>
      <c r="T1179" s="194">
        <f>S1179*H1179</f>
        <v>6.8673999999999999</v>
      </c>
      <c r="AR1179" s="25" t="s">
        <v>259</v>
      </c>
      <c r="AT1179" s="25" t="s">
        <v>154</v>
      </c>
      <c r="AU1179" s="25" t="s">
        <v>89</v>
      </c>
      <c r="AY1179" s="25" t="s">
        <v>152</v>
      </c>
      <c r="BE1179" s="195">
        <f>IF(N1179="základní",J1179,0)</f>
        <v>0</v>
      </c>
      <c r="BF1179" s="195">
        <f>IF(N1179="snížená",J1179,0)</f>
        <v>0</v>
      </c>
      <c r="BG1179" s="195">
        <f>IF(N1179="zákl. přenesená",J1179,0)</f>
        <v>0</v>
      </c>
      <c r="BH1179" s="195">
        <f>IF(N1179="sníž. přenesená",J1179,0)</f>
        <v>0</v>
      </c>
      <c r="BI1179" s="195">
        <f>IF(N1179="nulová",J1179,0)</f>
        <v>0</v>
      </c>
      <c r="BJ1179" s="25" t="s">
        <v>45</v>
      </c>
      <c r="BK1179" s="195">
        <f>ROUND(I1179*H1179,2)</f>
        <v>0</v>
      </c>
      <c r="BL1179" s="25" t="s">
        <v>259</v>
      </c>
      <c r="BM1179" s="25" t="s">
        <v>3269</v>
      </c>
    </row>
    <row r="1180" spans="2:65" s="12" customFormat="1">
      <c r="B1180" s="200"/>
      <c r="D1180" s="196" t="s">
        <v>163</v>
      </c>
      <c r="E1180" s="201" t="s">
        <v>5</v>
      </c>
      <c r="F1180" s="202" t="s">
        <v>3191</v>
      </c>
      <c r="H1180" s="203" t="s">
        <v>5</v>
      </c>
      <c r="I1180" s="204"/>
      <c r="L1180" s="200"/>
      <c r="M1180" s="205"/>
      <c r="N1180" s="206"/>
      <c r="O1180" s="206"/>
      <c r="P1180" s="206"/>
      <c r="Q1180" s="206"/>
      <c r="R1180" s="206"/>
      <c r="S1180" s="206"/>
      <c r="T1180" s="207"/>
      <c r="AT1180" s="203" t="s">
        <v>163</v>
      </c>
      <c r="AU1180" s="203" t="s">
        <v>89</v>
      </c>
      <c r="AV1180" s="12" t="s">
        <v>45</v>
      </c>
      <c r="AW1180" s="12" t="s">
        <v>42</v>
      </c>
      <c r="AX1180" s="12" t="s">
        <v>82</v>
      </c>
      <c r="AY1180" s="203" t="s">
        <v>152</v>
      </c>
    </row>
    <row r="1181" spans="2:65" s="12" customFormat="1">
      <c r="B1181" s="200"/>
      <c r="D1181" s="196" t="s">
        <v>163</v>
      </c>
      <c r="E1181" s="201" t="s">
        <v>5</v>
      </c>
      <c r="F1181" s="202" t="s">
        <v>3270</v>
      </c>
      <c r="H1181" s="203" t="s">
        <v>5</v>
      </c>
      <c r="I1181" s="204"/>
      <c r="L1181" s="200"/>
      <c r="M1181" s="205"/>
      <c r="N1181" s="206"/>
      <c r="O1181" s="206"/>
      <c r="P1181" s="206"/>
      <c r="Q1181" s="206"/>
      <c r="R1181" s="206"/>
      <c r="S1181" s="206"/>
      <c r="T1181" s="207"/>
      <c r="AT1181" s="203" t="s">
        <v>163</v>
      </c>
      <c r="AU1181" s="203" t="s">
        <v>89</v>
      </c>
      <c r="AV1181" s="12" t="s">
        <v>45</v>
      </c>
      <c r="AW1181" s="12" t="s">
        <v>42</v>
      </c>
      <c r="AX1181" s="12" t="s">
        <v>82</v>
      </c>
      <c r="AY1181" s="203" t="s">
        <v>152</v>
      </c>
    </row>
    <row r="1182" spans="2:65" s="13" customFormat="1">
      <c r="B1182" s="208"/>
      <c r="D1182" s="196" t="s">
        <v>163</v>
      </c>
      <c r="E1182" s="209" t="s">
        <v>5</v>
      </c>
      <c r="F1182" s="210" t="s">
        <v>3265</v>
      </c>
      <c r="H1182" s="211">
        <v>686.74</v>
      </c>
      <c r="I1182" s="212"/>
      <c r="L1182" s="208"/>
      <c r="M1182" s="213"/>
      <c r="N1182" s="214"/>
      <c r="O1182" s="214"/>
      <c r="P1182" s="214"/>
      <c r="Q1182" s="214"/>
      <c r="R1182" s="214"/>
      <c r="S1182" s="214"/>
      <c r="T1182" s="215"/>
      <c r="AT1182" s="209" t="s">
        <v>163</v>
      </c>
      <c r="AU1182" s="209" t="s">
        <v>89</v>
      </c>
      <c r="AV1182" s="13" t="s">
        <v>89</v>
      </c>
      <c r="AW1182" s="13" t="s">
        <v>42</v>
      </c>
      <c r="AX1182" s="13" t="s">
        <v>82</v>
      </c>
      <c r="AY1182" s="209" t="s">
        <v>152</v>
      </c>
    </row>
    <row r="1183" spans="2:65" s="14" customFormat="1">
      <c r="B1183" s="216"/>
      <c r="D1183" s="196" t="s">
        <v>163</v>
      </c>
      <c r="E1183" s="217" t="s">
        <v>5</v>
      </c>
      <c r="F1183" s="218" t="s">
        <v>2780</v>
      </c>
      <c r="H1183" s="219">
        <v>686.74</v>
      </c>
      <c r="I1183" s="220"/>
      <c r="L1183" s="216"/>
      <c r="M1183" s="221"/>
      <c r="N1183" s="222"/>
      <c r="O1183" s="222"/>
      <c r="P1183" s="222"/>
      <c r="Q1183" s="222"/>
      <c r="R1183" s="222"/>
      <c r="S1183" s="222"/>
      <c r="T1183" s="223"/>
      <c r="AT1183" s="217" t="s">
        <v>163</v>
      </c>
      <c r="AU1183" s="217" t="s">
        <v>89</v>
      </c>
      <c r="AV1183" s="14" t="s">
        <v>169</v>
      </c>
      <c r="AW1183" s="14" t="s">
        <v>42</v>
      </c>
      <c r="AX1183" s="14" t="s">
        <v>82</v>
      </c>
      <c r="AY1183" s="217" t="s">
        <v>152</v>
      </c>
    </row>
    <row r="1184" spans="2:65" s="15" customFormat="1">
      <c r="B1184" s="224"/>
      <c r="D1184" s="225" t="s">
        <v>163</v>
      </c>
      <c r="E1184" s="226" t="s">
        <v>5</v>
      </c>
      <c r="F1184" s="227" t="s">
        <v>170</v>
      </c>
      <c r="H1184" s="228">
        <v>686.74</v>
      </c>
      <c r="I1184" s="229"/>
      <c r="L1184" s="224"/>
      <c r="M1184" s="230"/>
      <c r="N1184" s="231"/>
      <c r="O1184" s="231"/>
      <c r="P1184" s="231"/>
      <c r="Q1184" s="231"/>
      <c r="R1184" s="231"/>
      <c r="S1184" s="231"/>
      <c r="T1184" s="232"/>
      <c r="AT1184" s="233" t="s">
        <v>163</v>
      </c>
      <c r="AU1184" s="233" t="s">
        <v>89</v>
      </c>
      <c r="AV1184" s="15" t="s">
        <v>159</v>
      </c>
      <c r="AW1184" s="15" t="s">
        <v>42</v>
      </c>
      <c r="AX1184" s="15" t="s">
        <v>45</v>
      </c>
      <c r="AY1184" s="233" t="s">
        <v>152</v>
      </c>
    </row>
    <row r="1185" spans="2:65" s="1" customFormat="1" ht="22.5" customHeight="1">
      <c r="B1185" s="183"/>
      <c r="C1185" s="184" t="s">
        <v>1519</v>
      </c>
      <c r="D1185" s="184" t="s">
        <v>154</v>
      </c>
      <c r="E1185" s="185" t="s">
        <v>3271</v>
      </c>
      <c r="F1185" s="186" t="s">
        <v>3272</v>
      </c>
      <c r="G1185" s="187" t="s">
        <v>247</v>
      </c>
      <c r="H1185" s="188">
        <v>1373.48</v>
      </c>
      <c r="I1185" s="189"/>
      <c r="J1185" s="190">
        <f>ROUND(I1185*H1185,2)</f>
        <v>0</v>
      </c>
      <c r="K1185" s="186" t="s">
        <v>158</v>
      </c>
      <c r="L1185" s="43"/>
      <c r="M1185" s="191" t="s">
        <v>5</v>
      </c>
      <c r="N1185" s="192" t="s">
        <v>53</v>
      </c>
      <c r="O1185" s="44"/>
      <c r="P1185" s="193">
        <f>O1185*H1185</f>
        <v>0</v>
      </c>
      <c r="Q1185" s="193">
        <v>0</v>
      </c>
      <c r="R1185" s="193">
        <f>Q1185*H1185</f>
        <v>0</v>
      </c>
      <c r="S1185" s="193">
        <v>1.4E-2</v>
      </c>
      <c r="T1185" s="194">
        <f>S1185*H1185</f>
        <v>19.228719999999999</v>
      </c>
      <c r="AR1185" s="25" t="s">
        <v>259</v>
      </c>
      <c r="AT1185" s="25" t="s">
        <v>154</v>
      </c>
      <c r="AU1185" s="25" t="s">
        <v>89</v>
      </c>
      <c r="AY1185" s="25" t="s">
        <v>152</v>
      </c>
      <c r="BE1185" s="195">
        <f>IF(N1185="základní",J1185,0)</f>
        <v>0</v>
      </c>
      <c r="BF1185" s="195">
        <f>IF(N1185="snížená",J1185,0)</f>
        <v>0</v>
      </c>
      <c r="BG1185" s="195">
        <f>IF(N1185="zákl. přenesená",J1185,0)</f>
        <v>0</v>
      </c>
      <c r="BH1185" s="195">
        <f>IF(N1185="sníž. přenesená",J1185,0)</f>
        <v>0</v>
      </c>
      <c r="BI1185" s="195">
        <f>IF(N1185="nulová",J1185,0)</f>
        <v>0</v>
      </c>
      <c r="BJ1185" s="25" t="s">
        <v>45</v>
      </c>
      <c r="BK1185" s="195">
        <f>ROUND(I1185*H1185,2)</f>
        <v>0</v>
      </c>
      <c r="BL1185" s="25" t="s">
        <v>259</v>
      </c>
      <c r="BM1185" s="25" t="s">
        <v>3273</v>
      </c>
    </row>
    <row r="1186" spans="2:65" s="12" customFormat="1">
      <c r="B1186" s="200"/>
      <c r="D1186" s="196" t="s">
        <v>163</v>
      </c>
      <c r="E1186" s="201" t="s">
        <v>5</v>
      </c>
      <c r="F1186" s="202" t="s">
        <v>3191</v>
      </c>
      <c r="H1186" s="203" t="s">
        <v>5</v>
      </c>
      <c r="I1186" s="204"/>
      <c r="L1186" s="200"/>
      <c r="M1186" s="205"/>
      <c r="N1186" s="206"/>
      <c r="O1186" s="206"/>
      <c r="P1186" s="206"/>
      <c r="Q1186" s="206"/>
      <c r="R1186" s="206"/>
      <c r="S1186" s="206"/>
      <c r="T1186" s="207"/>
      <c r="AT1186" s="203" t="s">
        <v>163</v>
      </c>
      <c r="AU1186" s="203" t="s">
        <v>89</v>
      </c>
      <c r="AV1186" s="12" t="s">
        <v>45</v>
      </c>
      <c r="AW1186" s="12" t="s">
        <v>42</v>
      </c>
      <c r="AX1186" s="12" t="s">
        <v>82</v>
      </c>
      <c r="AY1186" s="203" t="s">
        <v>152</v>
      </c>
    </row>
    <row r="1187" spans="2:65" s="12" customFormat="1">
      <c r="B1187" s="200"/>
      <c r="D1187" s="196" t="s">
        <v>163</v>
      </c>
      <c r="E1187" s="201" t="s">
        <v>5</v>
      </c>
      <c r="F1187" s="202" t="s">
        <v>3274</v>
      </c>
      <c r="H1187" s="203" t="s">
        <v>5</v>
      </c>
      <c r="I1187" s="204"/>
      <c r="L1187" s="200"/>
      <c r="M1187" s="205"/>
      <c r="N1187" s="206"/>
      <c r="O1187" s="206"/>
      <c r="P1187" s="206"/>
      <c r="Q1187" s="206"/>
      <c r="R1187" s="206"/>
      <c r="S1187" s="206"/>
      <c r="T1187" s="207"/>
      <c r="AT1187" s="203" t="s">
        <v>163</v>
      </c>
      <c r="AU1187" s="203" t="s">
        <v>89</v>
      </c>
      <c r="AV1187" s="12" t="s">
        <v>45</v>
      </c>
      <c r="AW1187" s="12" t="s">
        <v>42</v>
      </c>
      <c r="AX1187" s="12" t="s">
        <v>82</v>
      </c>
      <c r="AY1187" s="203" t="s">
        <v>152</v>
      </c>
    </row>
    <row r="1188" spans="2:65" s="13" customFormat="1">
      <c r="B1188" s="208"/>
      <c r="D1188" s="196" t="s">
        <v>163</v>
      </c>
      <c r="E1188" s="209" t="s">
        <v>5</v>
      </c>
      <c r="F1188" s="210" t="s">
        <v>3265</v>
      </c>
      <c r="H1188" s="211">
        <v>686.74</v>
      </c>
      <c r="I1188" s="212"/>
      <c r="L1188" s="208"/>
      <c r="M1188" s="213"/>
      <c r="N1188" s="214"/>
      <c r="O1188" s="214"/>
      <c r="P1188" s="214"/>
      <c r="Q1188" s="214"/>
      <c r="R1188" s="214"/>
      <c r="S1188" s="214"/>
      <c r="T1188" s="215"/>
      <c r="AT1188" s="209" t="s">
        <v>163</v>
      </c>
      <c r="AU1188" s="209" t="s">
        <v>89</v>
      </c>
      <c r="AV1188" s="13" t="s">
        <v>89</v>
      </c>
      <c r="AW1188" s="13" t="s">
        <v>42</v>
      </c>
      <c r="AX1188" s="13" t="s">
        <v>82</v>
      </c>
      <c r="AY1188" s="209" t="s">
        <v>152</v>
      </c>
    </row>
    <row r="1189" spans="2:65" s="12" customFormat="1">
      <c r="B1189" s="200"/>
      <c r="D1189" s="196" t="s">
        <v>163</v>
      </c>
      <c r="E1189" s="201" t="s">
        <v>5</v>
      </c>
      <c r="F1189" s="202" t="s">
        <v>3275</v>
      </c>
      <c r="H1189" s="203" t="s">
        <v>5</v>
      </c>
      <c r="I1189" s="204"/>
      <c r="L1189" s="200"/>
      <c r="M1189" s="205"/>
      <c r="N1189" s="206"/>
      <c r="O1189" s="206"/>
      <c r="P1189" s="206"/>
      <c r="Q1189" s="206"/>
      <c r="R1189" s="206"/>
      <c r="S1189" s="206"/>
      <c r="T1189" s="207"/>
      <c r="AT1189" s="203" t="s">
        <v>163</v>
      </c>
      <c r="AU1189" s="203" t="s">
        <v>89</v>
      </c>
      <c r="AV1189" s="12" t="s">
        <v>45</v>
      </c>
      <c r="AW1189" s="12" t="s">
        <v>42</v>
      </c>
      <c r="AX1189" s="12" t="s">
        <v>82</v>
      </c>
      <c r="AY1189" s="203" t="s">
        <v>152</v>
      </c>
    </row>
    <row r="1190" spans="2:65" s="13" customFormat="1">
      <c r="B1190" s="208"/>
      <c r="D1190" s="196" t="s">
        <v>163</v>
      </c>
      <c r="E1190" s="209" t="s">
        <v>5</v>
      </c>
      <c r="F1190" s="210" t="s">
        <v>3265</v>
      </c>
      <c r="H1190" s="211">
        <v>686.74</v>
      </c>
      <c r="I1190" s="212"/>
      <c r="L1190" s="208"/>
      <c r="M1190" s="213"/>
      <c r="N1190" s="214"/>
      <c r="O1190" s="214"/>
      <c r="P1190" s="214"/>
      <c r="Q1190" s="214"/>
      <c r="R1190" s="214"/>
      <c r="S1190" s="214"/>
      <c r="T1190" s="215"/>
      <c r="AT1190" s="209" t="s">
        <v>163</v>
      </c>
      <c r="AU1190" s="209" t="s">
        <v>89</v>
      </c>
      <c r="AV1190" s="13" t="s">
        <v>89</v>
      </c>
      <c r="AW1190" s="13" t="s">
        <v>42</v>
      </c>
      <c r="AX1190" s="13" t="s">
        <v>82</v>
      </c>
      <c r="AY1190" s="209" t="s">
        <v>152</v>
      </c>
    </row>
    <row r="1191" spans="2:65" s="14" customFormat="1">
      <c r="B1191" s="216"/>
      <c r="D1191" s="196" t="s">
        <v>163</v>
      </c>
      <c r="E1191" s="217" t="s">
        <v>5</v>
      </c>
      <c r="F1191" s="218" t="s">
        <v>2780</v>
      </c>
      <c r="H1191" s="219">
        <v>1373.48</v>
      </c>
      <c r="I1191" s="220"/>
      <c r="L1191" s="216"/>
      <c r="M1191" s="221"/>
      <c r="N1191" s="222"/>
      <c r="O1191" s="222"/>
      <c r="P1191" s="222"/>
      <c r="Q1191" s="222"/>
      <c r="R1191" s="222"/>
      <c r="S1191" s="222"/>
      <c r="T1191" s="223"/>
      <c r="AT1191" s="217" t="s">
        <v>163</v>
      </c>
      <c r="AU1191" s="217" t="s">
        <v>89</v>
      </c>
      <c r="AV1191" s="14" t="s">
        <v>169</v>
      </c>
      <c r="AW1191" s="14" t="s">
        <v>42</v>
      </c>
      <c r="AX1191" s="14" t="s">
        <v>82</v>
      </c>
      <c r="AY1191" s="217" t="s">
        <v>152</v>
      </c>
    </row>
    <row r="1192" spans="2:65" s="15" customFormat="1">
      <c r="B1192" s="224"/>
      <c r="D1192" s="225" t="s">
        <v>163</v>
      </c>
      <c r="E1192" s="226" t="s">
        <v>5</v>
      </c>
      <c r="F1192" s="227" t="s">
        <v>170</v>
      </c>
      <c r="H1192" s="228">
        <v>1373.48</v>
      </c>
      <c r="I1192" s="229"/>
      <c r="L1192" s="224"/>
      <c r="M1192" s="230"/>
      <c r="N1192" s="231"/>
      <c r="O1192" s="231"/>
      <c r="P1192" s="231"/>
      <c r="Q1192" s="231"/>
      <c r="R1192" s="231"/>
      <c r="S1192" s="231"/>
      <c r="T1192" s="232"/>
      <c r="AT1192" s="233" t="s">
        <v>163</v>
      </c>
      <c r="AU1192" s="233" t="s">
        <v>89</v>
      </c>
      <c r="AV1192" s="15" t="s">
        <v>159</v>
      </c>
      <c r="AW1192" s="15" t="s">
        <v>42</v>
      </c>
      <c r="AX1192" s="15" t="s">
        <v>45</v>
      </c>
      <c r="AY1192" s="233" t="s">
        <v>152</v>
      </c>
    </row>
    <row r="1193" spans="2:65" s="1" customFormat="1" ht="31.5" customHeight="1">
      <c r="B1193" s="183"/>
      <c r="C1193" s="184" t="s">
        <v>1523</v>
      </c>
      <c r="D1193" s="184" t="s">
        <v>154</v>
      </c>
      <c r="E1193" s="185" t="s">
        <v>3276</v>
      </c>
      <c r="F1193" s="186" t="s">
        <v>3277</v>
      </c>
      <c r="G1193" s="187" t="s">
        <v>247</v>
      </c>
      <c r="H1193" s="188">
        <v>686.74</v>
      </c>
      <c r="I1193" s="189"/>
      <c r="J1193" s="190">
        <f>ROUND(I1193*H1193,2)</f>
        <v>0</v>
      </c>
      <c r="K1193" s="186" t="s">
        <v>158</v>
      </c>
      <c r="L1193" s="43"/>
      <c r="M1193" s="191" t="s">
        <v>5</v>
      </c>
      <c r="N1193" s="192" t="s">
        <v>53</v>
      </c>
      <c r="O1193" s="44"/>
      <c r="P1193" s="193">
        <f>O1193*H1193</f>
        <v>0</v>
      </c>
      <c r="Q1193" s="193">
        <v>0</v>
      </c>
      <c r="R1193" s="193">
        <f>Q1193*H1193</f>
        <v>0</v>
      </c>
      <c r="S1193" s="193">
        <v>0.16700000000000001</v>
      </c>
      <c r="T1193" s="194">
        <f>S1193*H1193</f>
        <v>114.68558</v>
      </c>
      <c r="AR1193" s="25" t="s">
        <v>259</v>
      </c>
      <c r="AT1193" s="25" t="s">
        <v>154</v>
      </c>
      <c r="AU1193" s="25" t="s">
        <v>89</v>
      </c>
      <c r="AY1193" s="25" t="s">
        <v>152</v>
      </c>
      <c r="BE1193" s="195">
        <f>IF(N1193="základní",J1193,0)</f>
        <v>0</v>
      </c>
      <c r="BF1193" s="195">
        <f>IF(N1193="snížená",J1193,0)</f>
        <v>0</v>
      </c>
      <c r="BG1193" s="195">
        <f>IF(N1193="zákl. přenesená",J1193,0)</f>
        <v>0</v>
      </c>
      <c r="BH1193" s="195">
        <f>IF(N1193="sníž. přenesená",J1193,0)</f>
        <v>0</v>
      </c>
      <c r="BI1193" s="195">
        <f>IF(N1193="nulová",J1193,0)</f>
        <v>0</v>
      </c>
      <c r="BJ1193" s="25" t="s">
        <v>45</v>
      </c>
      <c r="BK1193" s="195">
        <f>ROUND(I1193*H1193,2)</f>
        <v>0</v>
      </c>
      <c r="BL1193" s="25" t="s">
        <v>259</v>
      </c>
      <c r="BM1193" s="25" t="s">
        <v>3278</v>
      </c>
    </row>
    <row r="1194" spans="2:65" s="12" customFormat="1">
      <c r="B1194" s="200"/>
      <c r="D1194" s="196" t="s">
        <v>163</v>
      </c>
      <c r="E1194" s="201" t="s">
        <v>5</v>
      </c>
      <c r="F1194" s="202" t="s">
        <v>3191</v>
      </c>
      <c r="H1194" s="203" t="s">
        <v>5</v>
      </c>
      <c r="I1194" s="204"/>
      <c r="L1194" s="200"/>
      <c r="M1194" s="205"/>
      <c r="N1194" s="206"/>
      <c r="O1194" s="206"/>
      <c r="P1194" s="206"/>
      <c r="Q1194" s="206"/>
      <c r="R1194" s="206"/>
      <c r="S1194" s="206"/>
      <c r="T1194" s="207"/>
      <c r="AT1194" s="203" t="s">
        <v>163</v>
      </c>
      <c r="AU1194" s="203" t="s">
        <v>89</v>
      </c>
      <c r="AV1194" s="12" t="s">
        <v>45</v>
      </c>
      <c r="AW1194" s="12" t="s">
        <v>42</v>
      </c>
      <c r="AX1194" s="12" t="s">
        <v>82</v>
      </c>
      <c r="AY1194" s="203" t="s">
        <v>152</v>
      </c>
    </row>
    <row r="1195" spans="2:65" s="12" customFormat="1">
      <c r="B1195" s="200"/>
      <c r="D1195" s="196" t="s">
        <v>163</v>
      </c>
      <c r="E1195" s="201" t="s">
        <v>5</v>
      </c>
      <c r="F1195" s="202" t="s">
        <v>3279</v>
      </c>
      <c r="H1195" s="203" t="s">
        <v>5</v>
      </c>
      <c r="I1195" s="204"/>
      <c r="L1195" s="200"/>
      <c r="M1195" s="205"/>
      <c r="N1195" s="206"/>
      <c r="O1195" s="206"/>
      <c r="P1195" s="206"/>
      <c r="Q1195" s="206"/>
      <c r="R1195" s="206"/>
      <c r="S1195" s="206"/>
      <c r="T1195" s="207"/>
      <c r="AT1195" s="203" t="s">
        <v>163</v>
      </c>
      <c r="AU1195" s="203" t="s">
        <v>89</v>
      </c>
      <c r="AV1195" s="12" t="s">
        <v>45</v>
      </c>
      <c r="AW1195" s="12" t="s">
        <v>42</v>
      </c>
      <c r="AX1195" s="12" t="s">
        <v>82</v>
      </c>
      <c r="AY1195" s="203" t="s">
        <v>152</v>
      </c>
    </row>
    <row r="1196" spans="2:65" s="13" customFormat="1">
      <c r="B1196" s="208"/>
      <c r="D1196" s="196" t="s">
        <v>163</v>
      </c>
      <c r="E1196" s="209" t="s">
        <v>5</v>
      </c>
      <c r="F1196" s="210" t="s">
        <v>3280</v>
      </c>
      <c r="H1196" s="211">
        <v>140.6</v>
      </c>
      <c r="I1196" s="212"/>
      <c r="L1196" s="208"/>
      <c r="M1196" s="213"/>
      <c r="N1196" s="214"/>
      <c r="O1196" s="214"/>
      <c r="P1196" s="214"/>
      <c r="Q1196" s="214"/>
      <c r="R1196" s="214"/>
      <c r="S1196" s="214"/>
      <c r="T1196" s="215"/>
      <c r="AT1196" s="209" t="s">
        <v>163</v>
      </c>
      <c r="AU1196" s="209" t="s">
        <v>89</v>
      </c>
      <c r="AV1196" s="13" t="s">
        <v>89</v>
      </c>
      <c r="AW1196" s="13" t="s">
        <v>42</v>
      </c>
      <c r="AX1196" s="13" t="s">
        <v>82</v>
      </c>
      <c r="AY1196" s="209" t="s">
        <v>152</v>
      </c>
    </row>
    <row r="1197" spans="2:65" s="13" customFormat="1">
      <c r="B1197" s="208"/>
      <c r="D1197" s="196" t="s">
        <v>163</v>
      </c>
      <c r="E1197" s="209" t="s">
        <v>5</v>
      </c>
      <c r="F1197" s="210" t="s">
        <v>3281</v>
      </c>
      <c r="H1197" s="211">
        <v>298.08</v>
      </c>
      <c r="I1197" s="212"/>
      <c r="L1197" s="208"/>
      <c r="M1197" s="213"/>
      <c r="N1197" s="214"/>
      <c r="O1197" s="214"/>
      <c r="P1197" s="214"/>
      <c r="Q1197" s="214"/>
      <c r="R1197" s="214"/>
      <c r="S1197" s="214"/>
      <c r="T1197" s="215"/>
      <c r="AT1197" s="209" t="s">
        <v>163</v>
      </c>
      <c r="AU1197" s="209" t="s">
        <v>89</v>
      </c>
      <c r="AV1197" s="13" t="s">
        <v>89</v>
      </c>
      <c r="AW1197" s="13" t="s">
        <v>42</v>
      </c>
      <c r="AX1197" s="13" t="s">
        <v>82</v>
      </c>
      <c r="AY1197" s="209" t="s">
        <v>152</v>
      </c>
    </row>
    <row r="1198" spans="2:65" s="13" customFormat="1">
      <c r="B1198" s="208"/>
      <c r="D1198" s="196" t="s">
        <v>163</v>
      </c>
      <c r="E1198" s="209" t="s">
        <v>5</v>
      </c>
      <c r="F1198" s="210" t="s">
        <v>3282</v>
      </c>
      <c r="H1198" s="211">
        <v>112.1</v>
      </c>
      <c r="I1198" s="212"/>
      <c r="L1198" s="208"/>
      <c r="M1198" s="213"/>
      <c r="N1198" s="214"/>
      <c r="O1198" s="214"/>
      <c r="P1198" s="214"/>
      <c r="Q1198" s="214"/>
      <c r="R1198" s="214"/>
      <c r="S1198" s="214"/>
      <c r="T1198" s="215"/>
      <c r="AT1198" s="209" t="s">
        <v>163</v>
      </c>
      <c r="AU1198" s="209" t="s">
        <v>89</v>
      </c>
      <c r="AV1198" s="13" t="s">
        <v>89</v>
      </c>
      <c r="AW1198" s="13" t="s">
        <v>42</v>
      </c>
      <c r="AX1198" s="13" t="s">
        <v>82</v>
      </c>
      <c r="AY1198" s="209" t="s">
        <v>152</v>
      </c>
    </row>
    <row r="1199" spans="2:65" s="13" customFormat="1">
      <c r="B1199" s="208"/>
      <c r="D1199" s="196" t="s">
        <v>163</v>
      </c>
      <c r="E1199" s="209" t="s">
        <v>5</v>
      </c>
      <c r="F1199" s="210" t="s">
        <v>3283</v>
      </c>
      <c r="H1199" s="211">
        <v>135.96</v>
      </c>
      <c r="I1199" s="212"/>
      <c r="L1199" s="208"/>
      <c r="M1199" s="213"/>
      <c r="N1199" s="214"/>
      <c r="O1199" s="214"/>
      <c r="P1199" s="214"/>
      <c r="Q1199" s="214"/>
      <c r="R1199" s="214"/>
      <c r="S1199" s="214"/>
      <c r="T1199" s="215"/>
      <c r="AT1199" s="209" t="s">
        <v>163</v>
      </c>
      <c r="AU1199" s="209" t="s">
        <v>89</v>
      </c>
      <c r="AV1199" s="13" t="s">
        <v>89</v>
      </c>
      <c r="AW1199" s="13" t="s">
        <v>42</v>
      </c>
      <c r="AX1199" s="13" t="s">
        <v>82</v>
      </c>
      <c r="AY1199" s="209" t="s">
        <v>152</v>
      </c>
    </row>
    <row r="1200" spans="2:65" s="14" customFormat="1">
      <c r="B1200" s="216"/>
      <c r="D1200" s="196" t="s">
        <v>163</v>
      </c>
      <c r="E1200" s="217" t="s">
        <v>5</v>
      </c>
      <c r="F1200" s="218" t="s">
        <v>2780</v>
      </c>
      <c r="H1200" s="219">
        <v>686.74</v>
      </c>
      <c r="I1200" s="220"/>
      <c r="L1200" s="216"/>
      <c r="M1200" s="221"/>
      <c r="N1200" s="222"/>
      <c r="O1200" s="222"/>
      <c r="P1200" s="222"/>
      <c r="Q1200" s="222"/>
      <c r="R1200" s="222"/>
      <c r="S1200" s="222"/>
      <c r="T1200" s="223"/>
      <c r="AT1200" s="217" t="s">
        <v>163</v>
      </c>
      <c r="AU1200" s="217" t="s">
        <v>89</v>
      </c>
      <c r="AV1200" s="14" t="s">
        <v>169</v>
      </c>
      <c r="AW1200" s="14" t="s">
        <v>42</v>
      </c>
      <c r="AX1200" s="14" t="s">
        <v>82</v>
      </c>
      <c r="AY1200" s="217" t="s">
        <v>152</v>
      </c>
    </row>
    <row r="1201" spans="2:65" s="15" customFormat="1">
      <c r="B1201" s="224"/>
      <c r="D1201" s="225" t="s">
        <v>163</v>
      </c>
      <c r="E1201" s="226" t="s">
        <v>5</v>
      </c>
      <c r="F1201" s="227" t="s">
        <v>170</v>
      </c>
      <c r="H1201" s="228">
        <v>686.74</v>
      </c>
      <c r="I1201" s="229"/>
      <c r="L1201" s="224"/>
      <c r="M1201" s="230"/>
      <c r="N1201" s="231"/>
      <c r="O1201" s="231"/>
      <c r="P1201" s="231"/>
      <c r="Q1201" s="231"/>
      <c r="R1201" s="231"/>
      <c r="S1201" s="231"/>
      <c r="T1201" s="232"/>
      <c r="AT1201" s="233" t="s">
        <v>163</v>
      </c>
      <c r="AU1201" s="233" t="s">
        <v>89</v>
      </c>
      <c r="AV1201" s="15" t="s">
        <v>159</v>
      </c>
      <c r="AW1201" s="15" t="s">
        <v>42</v>
      </c>
      <c r="AX1201" s="15" t="s">
        <v>45</v>
      </c>
      <c r="AY1201" s="233" t="s">
        <v>152</v>
      </c>
    </row>
    <row r="1202" spans="2:65" s="1" customFormat="1" ht="31.5" customHeight="1">
      <c r="B1202" s="183"/>
      <c r="C1202" s="184" t="s">
        <v>1527</v>
      </c>
      <c r="D1202" s="184" t="s">
        <v>154</v>
      </c>
      <c r="E1202" s="185" t="s">
        <v>3284</v>
      </c>
      <c r="F1202" s="186" t="s">
        <v>3285</v>
      </c>
      <c r="G1202" s="187" t="s">
        <v>193</v>
      </c>
      <c r="H1202" s="188">
        <v>23.408999999999999</v>
      </c>
      <c r="I1202" s="189"/>
      <c r="J1202" s="190">
        <f>ROUND(I1202*H1202,2)</f>
        <v>0</v>
      </c>
      <c r="K1202" s="186" t="s">
        <v>158</v>
      </c>
      <c r="L1202" s="43"/>
      <c r="M1202" s="191" t="s">
        <v>5</v>
      </c>
      <c r="N1202" s="192" t="s">
        <v>53</v>
      </c>
      <c r="O1202" s="44"/>
      <c r="P1202" s="193">
        <f>O1202*H1202</f>
        <v>0</v>
      </c>
      <c r="Q1202" s="193">
        <v>0</v>
      </c>
      <c r="R1202" s="193">
        <f>Q1202*H1202</f>
        <v>0</v>
      </c>
      <c r="S1202" s="193">
        <v>0</v>
      </c>
      <c r="T1202" s="194">
        <f>S1202*H1202</f>
        <v>0</v>
      </c>
      <c r="AR1202" s="25" t="s">
        <v>259</v>
      </c>
      <c r="AT1202" s="25" t="s">
        <v>154</v>
      </c>
      <c r="AU1202" s="25" t="s">
        <v>89</v>
      </c>
      <c r="AY1202" s="25" t="s">
        <v>152</v>
      </c>
      <c r="BE1202" s="195">
        <f>IF(N1202="základní",J1202,0)</f>
        <v>0</v>
      </c>
      <c r="BF1202" s="195">
        <f>IF(N1202="snížená",J1202,0)</f>
        <v>0</v>
      </c>
      <c r="BG1202" s="195">
        <f>IF(N1202="zákl. přenesená",J1202,0)</f>
        <v>0</v>
      </c>
      <c r="BH1202" s="195">
        <f>IF(N1202="sníž. přenesená",J1202,0)</f>
        <v>0</v>
      </c>
      <c r="BI1202" s="195">
        <f>IF(N1202="nulová",J1202,0)</f>
        <v>0</v>
      </c>
      <c r="BJ1202" s="25" t="s">
        <v>45</v>
      </c>
      <c r="BK1202" s="195">
        <f>ROUND(I1202*H1202,2)</f>
        <v>0</v>
      </c>
      <c r="BL1202" s="25" t="s">
        <v>259</v>
      </c>
      <c r="BM1202" s="25" t="s">
        <v>3286</v>
      </c>
    </row>
    <row r="1203" spans="2:65" s="1" customFormat="1" ht="121.5">
      <c r="B1203" s="43"/>
      <c r="D1203" s="225" t="s">
        <v>161</v>
      </c>
      <c r="F1203" s="236" t="s">
        <v>3287</v>
      </c>
      <c r="I1203" s="198"/>
      <c r="L1203" s="43"/>
      <c r="M1203" s="199"/>
      <c r="N1203" s="44"/>
      <c r="O1203" s="44"/>
      <c r="P1203" s="44"/>
      <c r="Q1203" s="44"/>
      <c r="R1203" s="44"/>
      <c r="S1203" s="44"/>
      <c r="T1203" s="72"/>
      <c r="AT1203" s="25" t="s">
        <v>161</v>
      </c>
      <c r="AU1203" s="25" t="s">
        <v>89</v>
      </c>
    </row>
    <row r="1204" spans="2:65" s="1" customFormat="1" ht="44.25" customHeight="1">
      <c r="B1204" s="183"/>
      <c r="C1204" s="184" t="s">
        <v>1534</v>
      </c>
      <c r="D1204" s="184" t="s">
        <v>154</v>
      </c>
      <c r="E1204" s="185" t="s">
        <v>3288</v>
      </c>
      <c r="F1204" s="186" t="s">
        <v>3289</v>
      </c>
      <c r="G1204" s="187" t="s">
        <v>193</v>
      </c>
      <c r="H1204" s="188">
        <v>23.408999999999999</v>
      </c>
      <c r="I1204" s="189"/>
      <c r="J1204" s="190">
        <f>ROUND(I1204*H1204,2)</f>
        <v>0</v>
      </c>
      <c r="K1204" s="186" t="s">
        <v>158</v>
      </c>
      <c r="L1204" s="43"/>
      <c r="M1204" s="191" t="s">
        <v>5</v>
      </c>
      <c r="N1204" s="192" t="s">
        <v>53</v>
      </c>
      <c r="O1204" s="44"/>
      <c r="P1204" s="193">
        <f>O1204*H1204</f>
        <v>0</v>
      </c>
      <c r="Q1204" s="193">
        <v>0</v>
      </c>
      <c r="R1204" s="193">
        <f>Q1204*H1204</f>
        <v>0</v>
      </c>
      <c r="S1204" s="193">
        <v>0</v>
      </c>
      <c r="T1204" s="194">
        <f>S1204*H1204</f>
        <v>0</v>
      </c>
      <c r="AR1204" s="25" t="s">
        <v>259</v>
      </c>
      <c r="AT1204" s="25" t="s">
        <v>154</v>
      </c>
      <c r="AU1204" s="25" t="s">
        <v>89</v>
      </c>
      <c r="AY1204" s="25" t="s">
        <v>152</v>
      </c>
      <c r="BE1204" s="195">
        <f>IF(N1204="základní",J1204,0)</f>
        <v>0</v>
      </c>
      <c r="BF1204" s="195">
        <f>IF(N1204="snížená",J1204,0)</f>
        <v>0</v>
      </c>
      <c r="BG1204" s="195">
        <f>IF(N1204="zákl. přenesená",J1204,0)</f>
        <v>0</v>
      </c>
      <c r="BH1204" s="195">
        <f>IF(N1204="sníž. přenesená",J1204,0)</f>
        <v>0</v>
      </c>
      <c r="BI1204" s="195">
        <f>IF(N1204="nulová",J1204,0)</f>
        <v>0</v>
      </c>
      <c r="BJ1204" s="25" t="s">
        <v>45</v>
      </c>
      <c r="BK1204" s="195">
        <f>ROUND(I1204*H1204,2)</f>
        <v>0</v>
      </c>
      <c r="BL1204" s="25" t="s">
        <v>259</v>
      </c>
      <c r="BM1204" s="25" t="s">
        <v>3290</v>
      </c>
    </row>
    <row r="1205" spans="2:65" s="1" customFormat="1" ht="121.5">
      <c r="B1205" s="43"/>
      <c r="D1205" s="225" t="s">
        <v>161</v>
      </c>
      <c r="F1205" s="236" t="s">
        <v>3287</v>
      </c>
      <c r="I1205" s="198"/>
      <c r="L1205" s="43"/>
      <c r="M1205" s="199"/>
      <c r="N1205" s="44"/>
      <c r="O1205" s="44"/>
      <c r="P1205" s="44"/>
      <c r="Q1205" s="44"/>
      <c r="R1205" s="44"/>
      <c r="S1205" s="44"/>
      <c r="T1205" s="72"/>
      <c r="AT1205" s="25" t="s">
        <v>161</v>
      </c>
      <c r="AU1205" s="25" t="s">
        <v>89</v>
      </c>
    </row>
    <row r="1206" spans="2:65" s="1" customFormat="1" ht="44.25" customHeight="1">
      <c r="B1206" s="183"/>
      <c r="C1206" s="184" t="s">
        <v>1538</v>
      </c>
      <c r="D1206" s="184" t="s">
        <v>154</v>
      </c>
      <c r="E1206" s="185" t="s">
        <v>3291</v>
      </c>
      <c r="F1206" s="186" t="s">
        <v>3292</v>
      </c>
      <c r="G1206" s="187" t="s">
        <v>193</v>
      </c>
      <c r="H1206" s="188">
        <v>23.408999999999999</v>
      </c>
      <c r="I1206" s="189"/>
      <c r="J1206" s="190">
        <f>ROUND(I1206*H1206,2)</f>
        <v>0</v>
      </c>
      <c r="K1206" s="186" t="s">
        <v>158</v>
      </c>
      <c r="L1206" s="43"/>
      <c r="M1206" s="191" t="s">
        <v>5</v>
      </c>
      <c r="N1206" s="192" t="s">
        <v>53</v>
      </c>
      <c r="O1206" s="44"/>
      <c r="P1206" s="193">
        <f>O1206*H1206</f>
        <v>0</v>
      </c>
      <c r="Q1206" s="193">
        <v>0</v>
      </c>
      <c r="R1206" s="193">
        <f>Q1206*H1206</f>
        <v>0</v>
      </c>
      <c r="S1206" s="193">
        <v>0</v>
      </c>
      <c r="T1206" s="194">
        <f>S1206*H1206</f>
        <v>0</v>
      </c>
      <c r="AR1206" s="25" t="s">
        <v>259</v>
      </c>
      <c r="AT1206" s="25" t="s">
        <v>154</v>
      </c>
      <c r="AU1206" s="25" t="s">
        <v>89</v>
      </c>
      <c r="AY1206" s="25" t="s">
        <v>152</v>
      </c>
      <c r="BE1206" s="195">
        <f>IF(N1206="základní",J1206,0)</f>
        <v>0</v>
      </c>
      <c r="BF1206" s="195">
        <f>IF(N1206="snížená",J1206,0)</f>
        <v>0</v>
      </c>
      <c r="BG1206" s="195">
        <f>IF(N1206="zákl. přenesená",J1206,0)</f>
        <v>0</v>
      </c>
      <c r="BH1206" s="195">
        <f>IF(N1206="sníž. přenesená",J1206,0)</f>
        <v>0</v>
      </c>
      <c r="BI1206" s="195">
        <f>IF(N1206="nulová",J1206,0)</f>
        <v>0</v>
      </c>
      <c r="BJ1206" s="25" t="s">
        <v>45</v>
      </c>
      <c r="BK1206" s="195">
        <f>ROUND(I1206*H1206,2)</f>
        <v>0</v>
      </c>
      <c r="BL1206" s="25" t="s">
        <v>259</v>
      </c>
      <c r="BM1206" s="25" t="s">
        <v>3293</v>
      </c>
    </row>
    <row r="1207" spans="2:65" s="1" customFormat="1" ht="121.5">
      <c r="B1207" s="43"/>
      <c r="D1207" s="196" t="s">
        <v>161</v>
      </c>
      <c r="F1207" s="197" t="s">
        <v>3287</v>
      </c>
      <c r="I1207" s="198"/>
      <c r="L1207" s="43"/>
      <c r="M1207" s="199"/>
      <c r="N1207" s="44"/>
      <c r="O1207" s="44"/>
      <c r="P1207" s="44"/>
      <c r="Q1207" s="44"/>
      <c r="R1207" s="44"/>
      <c r="S1207" s="44"/>
      <c r="T1207" s="72"/>
      <c r="AT1207" s="25" t="s">
        <v>161</v>
      </c>
      <c r="AU1207" s="25" t="s">
        <v>89</v>
      </c>
    </row>
    <row r="1208" spans="2:65" s="11" customFormat="1" ht="29.85" customHeight="1">
      <c r="B1208" s="169"/>
      <c r="D1208" s="180" t="s">
        <v>81</v>
      </c>
      <c r="E1208" s="181" t="s">
        <v>2057</v>
      </c>
      <c r="F1208" s="181" t="s">
        <v>2058</v>
      </c>
      <c r="I1208" s="172"/>
      <c r="J1208" s="182">
        <f>BK1208</f>
        <v>0</v>
      </c>
      <c r="L1208" s="169"/>
      <c r="M1208" s="174"/>
      <c r="N1208" s="175"/>
      <c r="O1208" s="175"/>
      <c r="P1208" s="176">
        <f>SUM(P1209:P1304)</f>
        <v>0</v>
      </c>
      <c r="Q1208" s="175"/>
      <c r="R1208" s="176">
        <f>SUM(R1209:R1304)</f>
        <v>64.144225999999989</v>
      </c>
      <c r="S1208" s="175"/>
      <c r="T1208" s="177">
        <f>SUM(T1209:T1304)</f>
        <v>4.2234509999999998</v>
      </c>
      <c r="AR1208" s="170" t="s">
        <v>89</v>
      </c>
      <c r="AT1208" s="178" t="s">
        <v>81</v>
      </c>
      <c r="AU1208" s="178" t="s">
        <v>45</v>
      </c>
      <c r="AY1208" s="170" t="s">
        <v>152</v>
      </c>
      <c r="BK1208" s="179">
        <f>SUM(BK1209:BK1304)</f>
        <v>0</v>
      </c>
    </row>
    <row r="1209" spans="2:65" s="1" customFormat="1" ht="31.5" customHeight="1">
      <c r="B1209" s="183"/>
      <c r="C1209" s="184" t="s">
        <v>1542</v>
      </c>
      <c r="D1209" s="184" t="s">
        <v>154</v>
      </c>
      <c r="E1209" s="185" t="s">
        <v>3294</v>
      </c>
      <c r="F1209" s="186" t="s">
        <v>3295</v>
      </c>
      <c r="G1209" s="187" t="s">
        <v>247</v>
      </c>
      <c r="H1209" s="188">
        <v>688.2</v>
      </c>
      <c r="I1209" s="189"/>
      <c r="J1209" s="190">
        <f>ROUND(I1209*H1209,2)</f>
        <v>0</v>
      </c>
      <c r="K1209" s="186" t="s">
        <v>158</v>
      </c>
      <c r="L1209" s="43"/>
      <c r="M1209" s="191" t="s">
        <v>5</v>
      </c>
      <c r="N1209" s="192" t="s">
        <v>53</v>
      </c>
      <c r="O1209" s="44"/>
      <c r="P1209" s="193">
        <f>O1209*H1209</f>
        <v>0</v>
      </c>
      <c r="Q1209" s="193">
        <v>6.0000000000000001E-3</v>
      </c>
      <c r="R1209" s="193">
        <f>Q1209*H1209</f>
        <v>4.1292</v>
      </c>
      <c r="S1209" s="193">
        <v>0</v>
      </c>
      <c r="T1209" s="194">
        <f>S1209*H1209</f>
        <v>0</v>
      </c>
      <c r="AR1209" s="25" t="s">
        <v>259</v>
      </c>
      <c r="AT1209" s="25" t="s">
        <v>154</v>
      </c>
      <c r="AU1209" s="25" t="s">
        <v>89</v>
      </c>
      <c r="AY1209" s="25" t="s">
        <v>152</v>
      </c>
      <c r="BE1209" s="195">
        <f>IF(N1209="základní",J1209,0)</f>
        <v>0</v>
      </c>
      <c r="BF1209" s="195">
        <f>IF(N1209="snížená",J1209,0)</f>
        <v>0</v>
      </c>
      <c r="BG1209" s="195">
        <f>IF(N1209="zákl. přenesená",J1209,0)</f>
        <v>0</v>
      </c>
      <c r="BH1209" s="195">
        <f>IF(N1209="sníž. přenesená",J1209,0)</f>
        <v>0</v>
      </c>
      <c r="BI1209" s="195">
        <f>IF(N1209="nulová",J1209,0)</f>
        <v>0</v>
      </c>
      <c r="BJ1209" s="25" t="s">
        <v>45</v>
      </c>
      <c r="BK1209" s="195">
        <f>ROUND(I1209*H1209,2)</f>
        <v>0</v>
      </c>
      <c r="BL1209" s="25" t="s">
        <v>259</v>
      </c>
      <c r="BM1209" s="25" t="s">
        <v>3296</v>
      </c>
    </row>
    <row r="1210" spans="2:65" s="12" customFormat="1">
      <c r="B1210" s="200"/>
      <c r="D1210" s="196" t="s">
        <v>163</v>
      </c>
      <c r="E1210" s="201" t="s">
        <v>5</v>
      </c>
      <c r="F1210" s="202" t="s">
        <v>3105</v>
      </c>
      <c r="H1210" s="203" t="s">
        <v>5</v>
      </c>
      <c r="I1210" s="204"/>
      <c r="L1210" s="200"/>
      <c r="M1210" s="205"/>
      <c r="N1210" s="206"/>
      <c r="O1210" s="206"/>
      <c r="P1210" s="206"/>
      <c r="Q1210" s="206"/>
      <c r="R1210" s="206"/>
      <c r="S1210" s="206"/>
      <c r="T1210" s="207"/>
      <c r="AT1210" s="203" t="s">
        <v>163</v>
      </c>
      <c r="AU1210" s="203" t="s">
        <v>89</v>
      </c>
      <c r="AV1210" s="12" t="s">
        <v>45</v>
      </c>
      <c r="AW1210" s="12" t="s">
        <v>42</v>
      </c>
      <c r="AX1210" s="12" t="s">
        <v>82</v>
      </c>
      <c r="AY1210" s="203" t="s">
        <v>152</v>
      </c>
    </row>
    <row r="1211" spans="2:65" s="12" customFormat="1">
      <c r="B1211" s="200"/>
      <c r="D1211" s="196" t="s">
        <v>163</v>
      </c>
      <c r="E1211" s="201" t="s">
        <v>5</v>
      </c>
      <c r="F1211" s="202" t="s">
        <v>3297</v>
      </c>
      <c r="H1211" s="203" t="s">
        <v>5</v>
      </c>
      <c r="I1211" s="204"/>
      <c r="L1211" s="200"/>
      <c r="M1211" s="205"/>
      <c r="N1211" s="206"/>
      <c r="O1211" s="206"/>
      <c r="P1211" s="206"/>
      <c r="Q1211" s="206"/>
      <c r="R1211" s="206"/>
      <c r="S1211" s="206"/>
      <c r="T1211" s="207"/>
      <c r="AT1211" s="203" t="s">
        <v>163</v>
      </c>
      <c r="AU1211" s="203" t="s">
        <v>89</v>
      </c>
      <c r="AV1211" s="12" t="s">
        <v>45</v>
      </c>
      <c r="AW1211" s="12" t="s">
        <v>42</v>
      </c>
      <c r="AX1211" s="12" t="s">
        <v>82</v>
      </c>
      <c r="AY1211" s="203" t="s">
        <v>152</v>
      </c>
    </row>
    <row r="1212" spans="2:65" s="13" customFormat="1">
      <c r="B1212" s="208"/>
      <c r="D1212" s="196" t="s">
        <v>163</v>
      </c>
      <c r="E1212" s="209" t="s">
        <v>5</v>
      </c>
      <c r="F1212" s="210" t="s">
        <v>2798</v>
      </c>
      <c r="H1212" s="211">
        <v>688.2</v>
      </c>
      <c r="I1212" s="212"/>
      <c r="L1212" s="208"/>
      <c r="M1212" s="213"/>
      <c r="N1212" s="214"/>
      <c r="O1212" s="214"/>
      <c r="P1212" s="214"/>
      <c r="Q1212" s="214"/>
      <c r="R1212" s="214"/>
      <c r="S1212" s="214"/>
      <c r="T1212" s="215"/>
      <c r="AT1212" s="209" t="s">
        <v>163</v>
      </c>
      <c r="AU1212" s="209" t="s">
        <v>89</v>
      </c>
      <c r="AV1212" s="13" t="s">
        <v>89</v>
      </c>
      <c r="AW1212" s="13" t="s">
        <v>42</v>
      </c>
      <c r="AX1212" s="13" t="s">
        <v>82</v>
      </c>
      <c r="AY1212" s="209" t="s">
        <v>152</v>
      </c>
    </row>
    <row r="1213" spans="2:65" s="15" customFormat="1">
      <c r="B1213" s="224"/>
      <c r="D1213" s="225" t="s">
        <v>163</v>
      </c>
      <c r="E1213" s="226" t="s">
        <v>5</v>
      </c>
      <c r="F1213" s="227" t="s">
        <v>170</v>
      </c>
      <c r="H1213" s="228">
        <v>688.2</v>
      </c>
      <c r="I1213" s="229"/>
      <c r="L1213" s="224"/>
      <c r="M1213" s="230"/>
      <c r="N1213" s="231"/>
      <c r="O1213" s="231"/>
      <c r="P1213" s="231"/>
      <c r="Q1213" s="231"/>
      <c r="R1213" s="231"/>
      <c r="S1213" s="231"/>
      <c r="T1213" s="232"/>
      <c r="AT1213" s="233" t="s">
        <v>163</v>
      </c>
      <c r="AU1213" s="233" t="s">
        <v>89</v>
      </c>
      <c r="AV1213" s="15" t="s">
        <v>159</v>
      </c>
      <c r="AW1213" s="15" t="s">
        <v>42</v>
      </c>
      <c r="AX1213" s="15" t="s">
        <v>45</v>
      </c>
      <c r="AY1213" s="233" t="s">
        <v>152</v>
      </c>
    </row>
    <row r="1214" spans="2:65" s="1" customFormat="1" ht="22.5" customHeight="1">
      <c r="B1214" s="183"/>
      <c r="C1214" s="237" t="s">
        <v>2285</v>
      </c>
      <c r="D1214" s="237" t="s">
        <v>266</v>
      </c>
      <c r="E1214" s="238" t="s">
        <v>3298</v>
      </c>
      <c r="F1214" s="239" t="s">
        <v>3299</v>
      </c>
      <c r="G1214" s="240" t="s">
        <v>247</v>
      </c>
      <c r="H1214" s="241">
        <v>701.96400000000006</v>
      </c>
      <c r="I1214" s="242"/>
      <c r="J1214" s="243">
        <f>ROUND(I1214*H1214,2)</f>
        <v>0</v>
      </c>
      <c r="K1214" s="239" t="s">
        <v>5</v>
      </c>
      <c r="L1214" s="244"/>
      <c r="M1214" s="245" t="s">
        <v>5</v>
      </c>
      <c r="N1214" s="246" t="s">
        <v>53</v>
      </c>
      <c r="O1214" s="44"/>
      <c r="P1214" s="193">
        <f>O1214*H1214</f>
        <v>0</v>
      </c>
      <c r="Q1214" s="193">
        <v>3.2099999999999997E-2</v>
      </c>
      <c r="R1214" s="193">
        <f>Q1214*H1214</f>
        <v>22.533044399999998</v>
      </c>
      <c r="S1214" s="193">
        <v>0</v>
      </c>
      <c r="T1214" s="194">
        <f>S1214*H1214</f>
        <v>0</v>
      </c>
      <c r="AR1214" s="25" t="s">
        <v>377</v>
      </c>
      <c r="AT1214" s="25" t="s">
        <v>266</v>
      </c>
      <c r="AU1214" s="25" t="s">
        <v>89</v>
      </c>
      <c r="AY1214" s="25" t="s">
        <v>152</v>
      </c>
      <c r="BE1214" s="195">
        <f>IF(N1214="základní",J1214,0)</f>
        <v>0</v>
      </c>
      <c r="BF1214" s="195">
        <f>IF(N1214="snížená",J1214,0)</f>
        <v>0</v>
      </c>
      <c r="BG1214" s="195">
        <f>IF(N1214="zákl. přenesená",J1214,0)</f>
        <v>0</v>
      </c>
      <c r="BH1214" s="195">
        <f>IF(N1214="sníž. přenesená",J1214,0)</f>
        <v>0</v>
      </c>
      <c r="BI1214" s="195">
        <f>IF(N1214="nulová",J1214,0)</f>
        <v>0</v>
      </c>
      <c r="BJ1214" s="25" t="s">
        <v>45</v>
      </c>
      <c r="BK1214" s="195">
        <f>ROUND(I1214*H1214,2)</f>
        <v>0</v>
      </c>
      <c r="BL1214" s="25" t="s">
        <v>259</v>
      </c>
      <c r="BM1214" s="25" t="s">
        <v>3300</v>
      </c>
    </row>
    <row r="1215" spans="2:65" s="13" customFormat="1">
      <c r="B1215" s="208"/>
      <c r="D1215" s="225" t="s">
        <v>163</v>
      </c>
      <c r="F1215" s="234" t="s">
        <v>3301</v>
      </c>
      <c r="H1215" s="235">
        <v>701.96400000000006</v>
      </c>
      <c r="I1215" s="212"/>
      <c r="L1215" s="208"/>
      <c r="M1215" s="213"/>
      <c r="N1215" s="214"/>
      <c r="O1215" s="214"/>
      <c r="P1215" s="214"/>
      <c r="Q1215" s="214"/>
      <c r="R1215" s="214"/>
      <c r="S1215" s="214"/>
      <c r="T1215" s="215"/>
      <c r="AT1215" s="209" t="s">
        <v>163</v>
      </c>
      <c r="AU1215" s="209" t="s">
        <v>89</v>
      </c>
      <c r="AV1215" s="13" t="s">
        <v>89</v>
      </c>
      <c r="AW1215" s="13" t="s">
        <v>6</v>
      </c>
      <c r="AX1215" s="13" t="s">
        <v>45</v>
      </c>
      <c r="AY1215" s="209" t="s">
        <v>152</v>
      </c>
    </row>
    <row r="1216" spans="2:65" s="1" customFormat="1" ht="31.5" customHeight="1">
      <c r="B1216" s="183"/>
      <c r="C1216" s="184" t="s">
        <v>2289</v>
      </c>
      <c r="D1216" s="184" t="s">
        <v>154</v>
      </c>
      <c r="E1216" s="185" t="s">
        <v>3302</v>
      </c>
      <c r="F1216" s="186" t="s">
        <v>3303</v>
      </c>
      <c r="G1216" s="187" t="s">
        <v>247</v>
      </c>
      <c r="H1216" s="188">
        <v>528.56799999999998</v>
      </c>
      <c r="I1216" s="189"/>
      <c r="J1216" s="190">
        <f>ROUND(I1216*H1216,2)</f>
        <v>0</v>
      </c>
      <c r="K1216" s="186" t="s">
        <v>158</v>
      </c>
      <c r="L1216" s="43"/>
      <c r="M1216" s="191" t="s">
        <v>5</v>
      </c>
      <c r="N1216" s="192" t="s">
        <v>53</v>
      </c>
      <c r="O1216" s="44"/>
      <c r="P1216" s="193">
        <f>O1216*H1216</f>
        <v>0</v>
      </c>
      <c r="Q1216" s="193">
        <v>3.0000000000000001E-3</v>
      </c>
      <c r="R1216" s="193">
        <f>Q1216*H1216</f>
        <v>1.585704</v>
      </c>
      <c r="S1216" s="193">
        <v>0</v>
      </c>
      <c r="T1216" s="194">
        <f>S1216*H1216</f>
        <v>0</v>
      </c>
      <c r="AR1216" s="25" t="s">
        <v>259</v>
      </c>
      <c r="AT1216" s="25" t="s">
        <v>154</v>
      </c>
      <c r="AU1216" s="25" t="s">
        <v>89</v>
      </c>
      <c r="AY1216" s="25" t="s">
        <v>152</v>
      </c>
      <c r="BE1216" s="195">
        <f>IF(N1216="základní",J1216,0)</f>
        <v>0</v>
      </c>
      <c r="BF1216" s="195">
        <f>IF(N1216="snížená",J1216,0)</f>
        <v>0</v>
      </c>
      <c r="BG1216" s="195">
        <f>IF(N1216="zákl. přenesená",J1216,0)</f>
        <v>0</v>
      </c>
      <c r="BH1216" s="195">
        <f>IF(N1216="sníž. přenesená",J1216,0)</f>
        <v>0</v>
      </c>
      <c r="BI1216" s="195">
        <f>IF(N1216="nulová",J1216,0)</f>
        <v>0</v>
      </c>
      <c r="BJ1216" s="25" t="s">
        <v>45</v>
      </c>
      <c r="BK1216" s="195">
        <f>ROUND(I1216*H1216,2)</f>
        <v>0</v>
      </c>
      <c r="BL1216" s="25" t="s">
        <v>259</v>
      </c>
      <c r="BM1216" s="25" t="s">
        <v>3304</v>
      </c>
    </row>
    <row r="1217" spans="2:65" s="1" customFormat="1" ht="81">
      <c r="B1217" s="43"/>
      <c r="D1217" s="196" t="s">
        <v>161</v>
      </c>
      <c r="F1217" s="197" t="s">
        <v>3305</v>
      </c>
      <c r="I1217" s="198"/>
      <c r="L1217" s="43"/>
      <c r="M1217" s="199"/>
      <c r="N1217" s="44"/>
      <c r="O1217" s="44"/>
      <c r="P1217" s="44"/>
      <c r="Q1217" s="44"/>
      <c r="R1217" s="44"/>
      <c r="S1217" s="44"/>
      <c r="T1217" s="72"/>
      <c r="AT1217" s="25" t="s">
        <v>161</v>
      </c>
      <c r="AU1217" s="25" t="s">
        <v>89</v>
      </c>
    </row>
    <row r="1218" spans="2:65" s="12" customFormat="1">
      <c r="B1218" s="200"/>
      <c r="D1218" s="196" t="s">
        <v>163</v>
      </c>
      <c r="E1218" s="201" t="s">
        <v>5</v>
      </c>
      <c r="F1218" s="202" t="s">
        <v>3306</v>
      </c>
      <c r="H1218" s="203" t="s">
        <v>5</v>
      </c>
      <c r="I1218" s="204"/>
      <c r="L1218" s="200"/>
      <c r="M1218" s="205"/>
      <c r="N1218" s="206"/>
      <c r="O1218" s="206"/>
      <c r="P1218" s="206"/>
      <c r="Q1218" s="206"/>
      <c r="R1218" s="206"/>
      <c r="S1218" s="206"/>
      <c r="T1218" s="207"/>
      <c r="AT1218" s="203" t="s">
        <v>163</v>
      </c>
      <c r="AU1218" s="203" t="s">
        <v>89</v>
      </c>
      <c r="AV1218" s="12" t="s">
        <v>45</v>
      </c>
      <c r="AW1218" s="12" t="s">
        <v>42</v>
      </c>
      <c r="AX1218" s="12" t="s">
        <v>82</v>
      </c>
      <c r="AY1218" s="203" t="s">
        <v>152</v>
      </c>
    </row>
    <row r="1219" spans="2:65" s="12" customFormat="1">
      <c r="B1219" s="200"/>
      <c r="D1219" s="196" t="s">
        <v>163</v>
      </c>
      <c r="E1219" s="201" t="s">
        <v>5</v>
      </c>
      <c r="F1219" s="202" t="s">
        <v>3307</v>
      </c>
      <c r="H1219" s="203" t="s">
        <v>5</v>
      </c>
      <c r="I1219" s="204"/>
      <c r="L1219" s="200"/>
      <c r="M1219" s="205"/>
      <c r="N1219" s="206"/>
      <c r="O1219" s="206"/>
      <c r="P1219" s="206"/>
      <c r="Q1219" s="206"/>
      <c r="R1219" s="206"/>
      <c r="S1219" s="206"/>
      <c r="T1219" s="207"/>
      <c r="AT1219" s="203" t="s">
        <v>163</v>
      </c>
      <c r="AU1219" s="203" t="s">
        <v>89</v>
      </c>
      <c r="AV1219" s="12" t="s">
        <v>45</v>
      </c>
      <c r="AW1219" s="12" t="s">
        <v>42</v>
      </c>
      <c r="AX1219" s="12" t="s">
        <v>82</v>
      </c>
      <c r="AY1219" s="203" t="s">
        <v>152</v>
      </c>
    </row>
    <row r="1220" spans="2:65" s="12" customFormat="1">
      <c r="B1220" s="200"/>
      <c r="D1220" s="196" t="s">
        <v>163</v>
      </c>
      <c r="E1220" s="201" t="s">
        <v>5</v>
      </c>
      <c r="F1220" s="202" t="s">
        <v>3308</v>
      </c>
      <c r="H1220" s="203" t="s">
        <v>5</v>
      </c>
      <c r="I1220" s="204"/>
      <c r="L1220" s="200"/>
      <c r="M1220" s="205"/>
      <c r="N1220" s="206"/>
      <c r="O1220" s="206"/>
      <c r="P1220" s="206"/>
      <c r="Q1220" s="206"/>
      <c r="R1220" s="206"/>
      <c r="S1220" s="206"/>
      <c r="T1220" s="207"/>
      <c r="AT1220" s="203" t="s">
        <v>163</v>
      </c>
      <c r="AU1220" s="203" t="s">
        <v>89</v>
      </c>
      <c r="AV1220" s="12" t="s">
        <v>45</v>
      </c>
      <c r="AW1220" s="12" t="s">
        <v>42</v>
      </c>
      <c r="AX1220" s="12" t="s">
        <v>82</v>
      </c>
      <c r="AY1220" s="203" t="s">
        <v>152</v>
      </c>
    </row>
    <row r="1221" spans="2:65" s="13" customFormat="1">
      <c r="B1221" s="208"/>
      <c r="D1221" s="196" t="s">
        <v>163</v>
      </c>
      <c r="E1221" s="209" t="s">
        <v>5</v>
      </c>
      <c r="F1221" s="210" t="s">
        <v>3309</v>
      </c>
      <c r="H1221" s="211">
        <v>402.988</v>
      </c>
      <c r="I1221" s="212"/>
      <c r="L1221" s="208"/>
      <c r="M1221" s="213"/>
      <c r="N1221" s="214"/>
      <c r="O1221" s="214"/>
      <c r="P1221" s="214"/>
      <c r="Q1221" s="214"/>
      <c r="R1221" s="214"/>
      <c r="S1221" s="214"/>
      <c r="T1221" s="215"/>
      <c r="AT1221" s="209" t="s">
        <v>163</v>
      </c>
      <c r="AU1221" s="209" t="s">
        <v>89</v>
      </c>
      <c r="AV1221" s="13" t="s">
        <v>89</v>
      </c>
      <c r="AW1221" s="13" t="s">
        <v>42</v>
      </c>
      <c r="AX1221" s="13" t="s">
        <v>82</v>
      </c>
      <c r="AY1221" s="209" t="s">
        <v>152</v>
      </c>
    </row>
    <row r="1222" spans="2:65" s="12" customFormat="1">
      <c r="B1222" s="200"/>
      <c r="D1222" s="196" t="s">
        <v>163</v>
      </c>
      <c r="E1222" s="201" t="s">
        <v>5</v>
      </c>
      <c r="F1222" s="202" t="s">
        <v>3310</v>
      </c>
      <c r="H1222" s="203" t="s">
        <v>5</v>
      </c>
      <c r="I1222" s="204"/>
      <c r="L1222" s="200"/>
      <c r="M1222" s="205"/>
      <c r="N1222" s="206"/>
      <c r="O1222" s="206"/>
      <c r="P1222" s="206"/>
      <c r="Q1222" s="206"/>
      <c r="R1222" s="206"/>
      <c r="S1222" s="206"/>
      <c r="T1222" s="207"/>
      <c r="AT1222" s="203" t="s">
        <v>163</v>
      </c>
      <c r="AU1222" s="203" t="s">
        <v>89</v>
      </c>
      <c r="AV1222" s="12" t="s">
        <v>45</v>
      </c>
      <c r="AW1222" s="12" t="s">
        <v>42</v>
      </c>
      <c r="AX1222" s="12" t="s">
        <v>82</v>
      </c>
      <c r="AY1222" s="203" t="s">
        <v>152</v>
      </c>
    </row>
    <row r="1223" spans="2:65" s="13" customFormat="1">
      <c r="B1223" s="208"/>
      <c r="D1223" s="196" t="s">
        <v>163</v>
      </c>
      <c r="E1223" s="209" t="s">
        <v>5</v>
      </c>
      <c r="F1223" s="210" t="s">
        <v>3311</v>
      </c>
      <c r="H1223" s="211">
        <v>125.58</v>
      </c>
      <c r="I1223" s="212"/>
      <c r="L1223" s="208"/>
      <c r="M1223" s="213"/>
      <c r="N1223" s="214"/>
      <c r="O1223" s="214"/>
      <c r="P1223" s="214"/>
      <c r="Q1223" s="214"/>
      <c r="R1223" s="214"/>
      <c r="S1223" s="214"/>
      <c r="T1223" s="215"/>
      <c r="AT1223" s="209" t="s">
        <v>163</v>
      </c>
      <c r="AU1223" s="209" t="s">
        <v>89</v>
      </c>
      <c r="AV1223" s="13" t="s">
        <v>89</v>
      </c>
      <c r="AW1223" s="13" t="s">
        <v>42</v>
      </c>
      <c r="AX1223" s="13" t="s">
        <v>82</v>
      </c>
      <c r="AY1223" s="209" t="s">
        <v>152</v>
      </c>
    </row>
    <row r="1224" spans="2:65" s="15" customFormat="1">
      <c r="B1224" s="224"/>
      <c r="D1224" s="225" t="s">
        <v>163</v>
      </c>
      <c r="E1224" s="226" t="s">
        <v>5</v>
      </c>
      <c r="F1224" s="227" t="s">
        <v>170</v>
      </c>
      <c r="H1224" s="228">
        <v>528.56799999999998</v>
      </c>
      <c r="I1224" s="229"/>
      <c r="L1224" s="224"/>
      <c r="M1224" s="230"/>
      <c r="N1224" s="231"/>
      <c r="O1224" s="231"/>
      <c r="P1224" s="231"/>
      <c r="Q1224" s="231"/>
      <c r="R1224" s="231"/>
      <c r="S1224" s="231"/>
      <c r="T1224" s="232"/>
      <c r="AT1224" s="233" t="s">
        <v>163</v>
      </c>
      <c r="AU1224" s="233" t="s">
        <v>89</v>
      </c>
      <c r="AV1224" s="15" t="s">
        <v>159</v>
      </c>
      <c r="AW1224" s="15" t="s">
        <v>42</v>
      </c>
      <c r="AX1224" s="15" t="s">
        <v>45</v>
      </c>
      <c r="AY1224" s="233" t="s">
        <v>152</v>
      </c>
    </row>
    <row r="1225" spans="2:65" s="1" customFormat="1" ht="31.5" customHeight="1">
      <c r="B1225" s="183"/>
      <c r="C1225" s="237" t="s">
        <v>2293</v>
      </c>
      <c r="D1225" s="237" t="s">
        <v>266</v>
      </c>
      <c r="E1225" s="238" t="s">
        <v>3312</v>
      </c>
      <c r="F1225" s="239" t="s">
        <v>3313</v>
      </c>
      <c r="G1225" s="240" t="s">
        <v>247</v>
      </c>
      <c r="H1225" s="241">
        <v>411.048</v>
      </c>
      <c r="I1225" s="242"/>
      <c r="J1225" s="243">
        <f>ROUND(I1225*H1225,2)</f>
        <v>0</v>
      </c>
      <c r="K1225" s="239" t="s">
        <v>3314</v>
      </c>
      <c r="L1225" s="244"/>
      <c r="M1225" s="245" t="s">
        <v>5</v>
      </c>
      <c r="N1225" s="246" t="s">
        <v>53</v>
      </c>
      <c r="O1225" s="44"/>
      <c r="P1225" s="193">
        <f>O1225*H1225</f>
        <v>0</v>
      </c>
      <c r="Q1225" s="193">
        <v>6.0000000000000001E-3</v>
      </c>
      <c r="R1225" s="193">
        <f>Q1225*H1225</f>
        <v>2.466288</v>
      </c>
      <c r="S1225" s="193">
        <v>0</v>
      </c>
      <c r="T1225" s="194">
        <f>S1225*H1225</f>
        <v>0</v>
      </c>
      <c r="AR1225" s="25" t="s">
        <v>377</v>
      </c>
      <c r="AT1225" s="25" t="s">
        <v>266</v>
      </c>
      <c r="AU1225" s="25" t="s">
        <v>89</v>
      </c>
      <c r="AY1225" s="25" t="s">
        <v>152</v>
      </c>
      <c r="BE1225" s="195">
        <f>IF(N1225="základní",J1225,0)</f>
        <v>0</v>
      </c>
      <c r="BF1225" s="195">
        <f>IF(N1225="snížená",J1225,0)</f>
        <v>0</v>
      </c>
      <c r="BG1225" s="195">
        <f>IF(N1225="zákl. přenesená",J1225,0)</f>
        <v>0</v>
      </c>
      <c r="BH1225" s="195">
        <f>IF(N1225="sníž. přenesená",J1225,0)</f>
        <v>0</v>
      </c>
      <c r="BI1225" s="195">
        <f>IF(N1225="nulová",J1225,0)</f>
        <v>0</v>
      </c>
      <c r="BJ1225" s="25" t="s">
        <v>45</v>
      </c>
      <c r="BK1225" s="195">
        <f>ROUND(I1225*H1225,2)</f>
        <v>0</v>
      </c>
      <c r="BL1225" s="25" t="s">
        <v>259</v>
      </c>
      <c r="BM1225" s="25" t="s">
        <v>3315</v>
      </c>
    </row>
    <row r="1226" spans="2:65" s="13" customFormat="1">
      <c r="B1226" s="208"/>
      <c r="D1226" s="225" t="s">
        <v>163</v>
      </c>
      <c r="F1226" s="234" t="s">
        <v>3316</v>
      </c>
      <c r="H1226" s="235">
        <v>411.048</v>
      </c>
      <c r="I1226" s="212"/>
      <c r="L1226" s="208"/>
      <c r="M1226" s="213"/>
      <c r="N1226" s="214"/>
      <c r="O1226" s="214"/>
      <c r="P1226" s="214"/>
      <c r="Q1226" s="214"/>
      <c r="R1226" s="214"/>
      <c r="S1226" s="214"/>
      <c r="T1226" s="215"/>
      <c r="AT1226" s="209" t="s">
        <v>163</v>
      </c>
      <c r="AU1226" s="209" t="s">
        <v>89</v>
      </c>
      <c r="AV1226" s="13" t="s">
        <v>89</v>
      </c>
      <c r="AW1226" s="13" t="s">
        <v>6</v>
      </c>
      <c r="AX1226" s="13" t="s">
        <v>45</v>
      </c>
      <c r="AY1226" s="209" t="s">
        <v>152</v>
      </c>
    </row>
    <row r="1227" spans="2:65" s="1" customFormat="1" ht="31.5" customHeight="1">
      <c r="B1227" s="183"/>
      <c r="C1227" s="237" t="s">
        <v>2297</v>
      </c>
      <c r="D1227" s="237" t="s">
        <v>266</v>
      </c>
      <c r="E1227" s="238" t="s">
        <v>3317</v>
      </c>
      <c r="F1227" s="239" t="s">
        <v>3318</v>
      </c>
      <c r="G1227" s="240" t="s">
        <v>247</v>
      </c>
      <c r="H1227" s="241">
        <v>128.09200000000001</v>
      </c>
      <c r="I1227" s="242"/>
      <c r="J1227" s="243">
        <f>ROUND(I1227*H1227,2)</f>
        <v>0</v>
      </c>
      <c r="K1227" s="239" t="s">
        <v>3314</v>
      </c>
      <c r="L1227" s="244"/>
      <c r="M1227" s="245" t="s">
        <v>5</v>
      </c>
      <c r="N1227" s="246" t="s">
        <v>53</v>
      </c>
      <c r="O1227" s="44"/>
      <c r="P1227" s="193">
        <f>O1227*H1227</f>
        <v>0</v>
      </c>
      <c r="Q1227" s="193">
        <v>3.0000000000000001E-3</v>
      </c>
      <c r="R1227" s="193">
        <f>Q1227*H1227</f>
        <v>0.38427600000000006</v>
      </c>
      <c r="S1227" s="193">
        <v>0</v>
      </c>
      <c r="T1227" s="194">
        <f>S1227*H1227</f>
        <v>0</v>
      </c>
      <c r="AR1227" s="25" t="s">
        <v>377</v>
      </c>
      <c r="AT1227" s="25" t="s">
        <v>266</v>
      </c>
      <c r="AU1227" s="25" t="s">
        <v>89</v>
      </c>
      <c r="AY1227" s="25" t="s">
        <v>152</v>
      </c>
      <c r="BE1227" s="195">
        <f>IF(N1227="základní",J1227,0)</f>
        <v>0</v>
      </c>
      <c r="BF1227" s="195">
        <f>IF(N1227="snížená",J1227,0)</f>
        <v>0</v>
      </c>
      <c r="BG1227" s="195">
        <f>IF(N1227="zákl. přenesená",J1227,0)</f>
        <v>0</v>
      </c>
      <c r="BH1227" s="195">
        <f>IF(N1227="sníž. přenesená",J1227,0)</f>
        <v>0</v>
      </c>
      <c r="BI1227" s="195">
        <f>IF(N1227="nulová",J1227,0)</f>
        <v>0</v>
      </c>
      <c r="BJ1227" s="25" t="s">
        <v>45</v>
      </c>
      <c r="BK1227" s="195">
        <f>ROUND(I1227*H1227,2)</f>
        <v>0</v>
      </c>
      <c r="BL1227" s="25" t="s">
        <v>259</v>
      </c>
      <c r="BM1227" s="25" t="s">
        <v>3319</v>
      </c>
    </row>
    <row r="1228" spans="2:65" s="13" customFormat="1">
      <c r="B1228" s="208"/>
      <c r="D1228" s="225" t="s">
        <v>163</v>
      </c>
      <c r="F1228" s="234" t="s">
        <v>3320</v>
      </c>
      <c r="H1228" s="235">
        <v>128.09200000000001</v>
      </c>
      <c r="I1228" s="212"/>
      <c r="L1228" s="208"/>
      <c r="M1228" s="213"/>
      <c r="N1228" s="214"/>
      <c r="O1228" s="214"/>
      <c r="P1228" s="214"/>
      <c r="Q1228" s="214"/>
      <c r="R1228" s="214"/>
      <c r="S1228" s="214"/>
      <c r="T1228" s="215"/>
      <c r="AT1228" s="209" t="s">
        <v>163</v>
      </c>
      <c r="AU1228" s="209" t="s">
        <v>89</v>
      </c>
      <c r="AV1228" s="13" t="s">
        <v>89</v>
      </c>
      <c r="AW1228" s="13" t="s">
        <v>6</v>
      </c>
      <c r="AX1228" s="13" t="s">
        <v>45</v>
      </c>
      <c r="AY1228" s="209" t="s">
        <v>152</v>
      </c>
    </row>
    <row r="1229" spans="2:65" s="1" customFormat="1" ht="31.5" customHeight="1">
      <c r="B1229" s="183"/>
      <c r="C1229" s="184" t="s">
        <v>2301</v>
      </c>
      <c r="D1229" s="184" t="s">
        <v>154</v>
      </c>
      <c r="E1229" s="185" t="s">
        <v>3321</v>
      </c>
      <c r="F1229" s="186" t="s">
        <v>3322</v>
      </c>
      <c r="G1229" s="187" t="s">
        <v>247</v>
      </c>
      <c r="H1229" s="188">
        <v>275.875</v>
      </c>
      <c r="I1229" s="189"/>
      <c r="J1229" s="190">
        <f>ROUND(I1229*H1229,2)</f>
        <v>0</v>
      </c>
      <c r="K1229" s="186" t="s">
        <v>158</v>
      </c>
      <c r="L1229" s="43"/>
      <c r="M1229" s="191" t="s">
        <v>5</v>
      </c>
      <c r="N1229" s="192" t="s">
        <v>53</v>
      </c>
      <c r="O1229" s="44"/>
      <c r="P1229" s="193">
        <f>O1229*H1229</f>
        <v>0</v>
      </c>
      <c r="Q1229" s="193">
        <v>0</v>
      </c>
      <c r="R1229" s="193">
        <f>Q1229*H1229</f>
        <v>0</v>
      </c>
      <c r="S1229" s="193">
        <v>0</v>
      </c>
      <c r="T1229" s="194">
        <f>S1229*H1229</f>
        <v>0</v>
      </c>
      <c r="AR1229" s="25" t="s">
        <v>259</v>
      </c>
      <c r="AT1229" s="25" t="s">
        <v>154</v>
      </c>
      <c r="AU1229" s="25" t="s">
        <v>89</v>
      </c>
      <c r="AY1229" s="25" t="s">
        <v>152</v>
      </c>
      <c r="BE1229" s="195">
        <f>IF(N1229="základní",J1229,0)</f>
        <v>0</v>
      </c>
      <c r="BF1229" s="195">
        <f>IF(N1229="snížená",J1229,0)</f>
        <v>0</v>
      </c>
      <c r="BG1229" s="195">
        <f>IF(N1229="zákl. přenesená",J1229,0)</f>
        <v>0</v>
      </c>
      <c r="BH1229" s="195">
        <f>IF(N1229="sníž. přenesená",J1229,0)</f>
        <v>0</v>
      </c>
      <c r="BI1229" s="195">
        <f>IF(N1229="nulová",J1229,0)</f>
        <v>0</v>
      </c>
      <c r="BJ1229" s="25" t="s">
        <v>45</v>
      </c>
      <c r="BK1229" s="195">
        <f>ROUND(I1229*H1229,2)</f>
        <v>0</v>
      </c>
      <c r="BL1229" s="25" t="s">
        <v>259</v>
      </c>
      <c r="BM1229" s="25" t="s">
        <v>3323</v>
      </c>
    </row>
    <row r="1230" spans="2:65" s="1" customFormat="1" ht="81">
      <c r="B1230" s="43"/>
      <c r="D1230" s="196" t="s">
        <v>161</v>
      </c>
      <c r="F1230" s="197" t="s">
        <v>3305</v>
      </c>
      <c r="I1230" s="198"/>
      <c r="L1230" s="43"/>
      <c r="M1230" s="199"/>
      <c r="N1230" s="44"/>
      <c r="O1230" s="44"/>
      <c r="P1230" s="44"/>
      <c r="Q1230" s="44"/>
      <c r="R1230" s="44"/>
      <c r="S1230" s="44"/>
      <c r="T1230" s="72"/>
      <c r="AT1230" s="25" t="s">
        <v>161</v>
      </c>
      <c r="AU1230" s="25" t="s">
        <v>89</v>
      </c>
    </row>
    <row r="1231" spans="2:65" s="12" customFormat="1">
      <c r="B1231" s="200"/>
      <c r="D1231" s="196" t="s">
        <v>163</v>
      </c>
      <c r="E1231" s="201" t="s">
        <v>5</v>
      </c>
      <c r="F1231" s="202" t="s">
        <v>2775</v>
      </c>
      <c r="H1231" s="203" t="s">
        <v>5</v>
      </c>
      <c r="I1231" s="204"/>
      <c r="L1231" s="200"/>
      <c r="M1231" s="205"/>
      <c r="N1231" s="206"/>
      <c r="O1231" s="206"/>
      <c r="P1231" s="206"/>
      <c r="Q1231" s="206"/>
      <c r="R1231" s="206"/>
      <c r="S1231" s="206"/>
      <c r="T1231" s="207"/>
      <c r="AT1231" s="203" t="s">
        <v>163</v>
      </c>
      <c r="AU1231" s="203" t="s">
        <v>89</v>
      </c>
      <c r="AV1231" s="12" t="s">
        <v>45</v>
      </c>
      <c r="AW1231" s="12" t="s">
        <v>42</v>
      </c>
      <c r="AX1231" s="12" t="s">
        <v>82</v>
      </c>
      <c r="AY1231" s="203" t="s">
        <v>152</v>
      </c>
    </row>
    <row r="1232" spans="2:65" s="12" customFormat="1">
      <c r="B1232" s="200"/>
      <c r="D1232" s="196" t="s">
        <v>163</v>
      </c>
      <c r="E1232" s="201" t="s">
        <v>5</v>
      </c>
      <c r="F1232" s="202" t="s">
        <v>3324</v>
      </c>
      <c r="H1232" s="203" t="s">
        <v>5</v>
      </c>
      <c r="I1232" s="204"/>
      <c r="L1232" s="200"/>
      <c r="M1232" s="205"/>
      <c r="N1232" s="206"/>
      <c r="O1232" s="206"/>
      <c r="P1232" s="206"/>
      <c r="Q1232" s="206"/>
      <c r="R1232" s="206"/>
      <c r="S1232" s="206"/>
      <c r="T1232" s="207"/>
      <c r="AT1232" s="203" t="s">
        <v>163</v>
      </c>
      <c r="AU1232" s="203" t="s">
        <v>89</v>
      </c>
      <c r="AV1232" s="12" t="s">
        <v>45</v>
      </c>
      <c r="AW1232" s="12" t="s">
        <v>42</v>
      </c>
      <c r="AX1232" s="12" t="s">
        <v>82</v>
      </c>
      <c r="AY1232" s="203" t="s">
        <v>152</v>
      </c>
    </row>
    <row r="1233" spans="2:65" s="12" customFormat="1">
      <c r="B1233" s="200"/>
      <c r="D1233" s="196" t="s">
        <v>163</v>
      </c>
      <c r="E1233" s="201" t="s">
        <v>5</v>
      </c>
      <c r="F1233" s="202" t="s">
        <v>3325</v>
      </c>
      <c r="H1233" s="203" t="s">
        <v>5</v>
      </c>
      <c r="I1233" s="204"/>
      <c r="L1233" s="200"/>
      <c r="M1233" s="205"/>
      <c r="N1233" s="206"/>
      <c r="O1233" s="206"/>
      <c r="P1233" s="206"/>
      <c r="Q1233" s="206"/>
      <c r="R1233" s="206"/>
      <c r="S1233" s="206"/>
      <c r="T1233" s="207"/>
      <c r="AT1233" s="203" t="s">
        <v>163</v>
      </c>
      <c r="AU1233" s="203" t="s">
        <v>89</v>
      </c>
      <c r="AV1233" s="12" t="s">
        <v>45</v>
      </c>
      <c r="AW1233" s="12" t="s">
        <v>42</v>
      </c>
      <c r="AX1233" s="12" t="s">
        <v>82</v>
      </c>
      <c r="AY1233" s="203" t="s">
        <v>152</v>
      </c>
    </row>
    <row r="1234" spans="2:65" s="13" customFormat="1">
      <c r="B1234" s="208"/>
      <c r="D1234" s="196" t="s">
        <v>163</v>
      </c>
      <c r="E1234" s="209" t="s">
        <v>5</v>
      </c>
      <c r="F1234" s="210" t="s">
        <v>3326</v>
      </c>
      <c r="H1234" s="211">
        <v>311.39499999999998</v>
      </c>
      <c r="I1234" s="212"/>
      <c r="L1234" s="208"/>
      <c r="M1234" s="213"/>
      <c r="N1234" s="214"/>
      <c r="O1234" s="214"/>
      <c r="P1234" s="214"/>
      <c r="Q1234" s="214"/>
      <c r="R1234" s="214"/>
      <c r="S1234" s="214"/>
      <c r="T1234" s="215"/>
      <c r="AT1234" s="209" t="s">
        <v>163</v>
      </c>
      <c r="AU1234" s="209" t="s">
        <v>89</v>
      </c>
      <c r="AV1234" s="13" t="s">
        <v>89</v>
      </c>
      <c r="AW1234" s="13" t="s">
        <v>42</v>
      </c>
      <c r="AX1234" s="13" t="s">
        <v>82</v>
      </c>
      <c r="AY1234" s="209" t="s">
        <v>152</v>
      </c>
    </row>
    <row r="1235" spans="2:65" s="12" customFormat="1">
      <c r="B1235" s="200"/>
      <c r="D1235" s="196" t="s">
        <v>163</v>
      </c>
      <c r="E1235" s="201" t="s">
        <v>5</v>
      </c>
      <c r="F1235" s="202" t="s">
        <v>3018</v>
      </c>
      <c r="H1235" s="203" t="s">
        <v>5</v>
      </c>
      <c r="I1235" s="204"/>
      <c r="L1235" s="200"/>
      <c r="M1235" s="205"/>
      <c r="N1235" s="206"/>
      <c r="O1235" s="206"/>
      <c r="P1235" s="206"/>
      <c r="Q1235" s="206"/>
      <c r="R1235" s="206"/>
      <c r="S1235" s="206"/>
      <c r="T1235" s="207"/>
      <c r="AT1235" s="203" t="s">
        <v>163</v>
      </c>
      <c r="AU1235" s="203" t="s">
        <v>89</v>
      </c>
      <c r="AV1235" s="12" t="s">
        <v>45</v>
      </c>
      <c r="AW1235" s="12" t="s">
        <v>42</v>
      </c>
      <c r="AX1235" s="12" t="s">
        <v>82</v>
      </c>
      <c r="AY1235" s="203" t="s">
        <v>152</v>
      </c>
    </row>
    <row r="1236" spans="2:65" s="13" customFormat="1">
      <c r="B1236" s="208"/>
      <c r="D1236" s="196" t="s">
        <v>163</v>
      </c>
      <c r="E1236" s="209" t="s">
        <v>5</v>
      </c>
      <c r="F1236" s="210" t="s">
        <v>3019</v>
      </c>
      <c r="H1236" s="211">
        <v>-0.96</v>
      </c>
      <c r="I1236" s="212"/>
      <c r="L1236" s="208"/>
      <c r="M1236" s="213"/>
      <c r="N1236" s="214"/>
      <c r="O1236" s="214"/>
      <c r="P1236" s="214"/>
      <c r="Q1236" s="214"/>
      <c r="R1236" s="214"/>
      <c r="S1236" s="214"/>
      <c r="T1236" s="215"/>
      <c r="AT1236" s="209" t="s">
        <v>163</v>
      </c>
      <c r="AU1236" s="209" t="s">
        <v>89</v>
      </c>
      <c r="AV1236" s="13" t="s">
        <v>89</v>
      </c>
      <c r="AW1236" s="13" t="s">
        <v>42</v>
      </c>
      <c r="AX1236" s="13" t="s">
        <v>82</v>
      </c>
      <c r="AY1236" s="209" t="s">
        <v>152</v>
      </c>
    </row>
    <row r="1237" spans="2:65" s="13" customFormat="1">
      <c r="B1237" s="208"/>
      <c r="D1237" s="196" t="s">
        <v>163</v>
      </c>
      <c r="E1237" s="209" t="s">
        <v>5</v>
      </c>
      <c r="F1237" s="210" t="s">
        <v>3020</v>
      </c>
      <c r="H1237" s="211">
        <v>-3.84</v>
      </c>
      <c r="I1237" s="212"/>
      <c r="L1237" s="208"/>
      <c r="M1237" s="213"/>
      <c r="N1237" s="214"/>
      <c r="O1237" s="214"/>
      <c r="P1237" s="214"/>
      <c r="Q1237" s="214"/>
      <c r="R1237" s="214"/>
      <c r="S1237" s="214"/>
      <c r="T1237" s="215"/>
      <c r="AT1237" s="209" t="s">
        <v>163</v>
      </c>
      <c r="AU1237" s="209" t="s">
        <v>89</v>
      </c>
      <c r="AV1237" s="13" t="s">
        <v>89</v>
      </c>
      <c r="AW1237" s="13" t="s">
        <v>42</v>
      </c>
      <c r="AX1237" s="13" t="s">
        <v>82</v>
      </c>
      <c r="AY1237" s="209" t="s">
        <v>152</v>
      </c>
    </row>
    <row r="1238" spans="2:65" s="13" customFormat="1">
      <c r="B1238" s="208"/>
      <c r="D1238" s="196" t="s">
        <v>163</v>
      </c>
      <c r="E1238" s="209" t="s">
        <v>5</v>
      </c>
      <c r="F1238" s="210" t="s">
        <v>3021</v>
      </c>
      <c r="H1238" s="211">
        <v>-13.44</v>
      </c>
      <c r="I1238" s="212"/>
      <c r="L1238" s="208"/>
      <c r="M1238" s="213"/>
      <c r="N1238" s="214"/>
      <c r="O1238" s="214"/>
      <c r="P1238" s="214"/>
      <c r="Q1238" s="214"/>
      <c r="R1238" s="214"/>
      <c r="S1238" s="214"/>
      <c r="T1238" s="215"/>
      <c r="AT1238" s="209" t="s">
        <v>163</v>
      </c>
      <c r="AU1238" s="209" t="s">
        <v>89</v>
      </c>
      <c r="AV1238" s="13" t="s">
        <v>89</v>
      </c>
      <c r="AW1238" s="13" t="s">
        <v>42</v>
      </c>
      <c r="AX1238" s="13" t="s">
        <v>82</v>
      </c>
      <c r="AY1238" s="209" t="s">
        <v>152</v>
      </c>
    </row>
    <row r="1239" spans="2:65" s="13" customFormat="1">
      <c r="B1239" s="208"/>
      <c r="D1239" s="196" t="s">
        <v>163</v>
      </c>
      <c r="E1239" s="209" t="s">
        <v>5</v>
      </c>
      <c r="F1239" s="210" t="s">
        <v>3022</v>
      </c>
      <c r="H1239" s="211">
        <v>-17.28</v>
      </c>
      <c r="I1239" s="212"/>
      <c r="L1239" s="208"/>
      <c r="M1239" s="213"/>
      <c r="N1239" s="214"/>
      <c r="O1239" s="214"/>
      <c r="P1239" s="214"/>
      <c r="Q1239" s="214"/>
      <c r="R1239" s="214"/>
      <c r="S1239" s="214"/>
      <c r="T1239" s="215"/>
      <c r="AT1239" s="209" t="s">
        <v>163</v>
      </c>
      <c r="AU1239" s="209" t="s">
        <v>89</v>
      </c>
      <c r="AV1239" s="13" t="s">
        <v>89</v>
      </c>
      <c r="AW1239" s="13" t="s">
        <v>42</v>
      </c>
      <c r="AX1239" s="13" t="s">
        <v>82</v>
      </c>
      <c r="AY1239" s="209" t="s">
        <v>152</v>
      </c>
    </row>
    <row r="1240" spans="2:65" s="14" customFormat="1">
      <c r="B1240" s="216"/>
      <c r="D1240" s="196" t="s">
        <v>163</v>
      </c>
      <c r="E1240" s="217" t="s">
        <v>5</v>
      </c>
      <c r="F1240" s="218" t="s">
        <v>2780</v>
      </c>
      <c r="H1240" s="219">
        <v>275.875</v>
      </c>
      <c r="I1240" s="220"/>
      <c r="L1240" s="216"/>
      <c r="M1240" s="221"/>
      <c r="N1240" s="222"/>
      <c r="O1240" s="222"/>
      <c r="P1240" s="222"/>
      <c r="Q1240" s="222"/>
      <c r="R1240" s="222"/>
      <c r="S1240" s="222"/>
      <c r="T1240" s="223"/>
      <c r="AT1240" s="217" t="s">
        <v>163</v>
      </c>
      <c r="AU1240" s="217" t="s">
        <v>89</v>
      </c>
      <c r="AV1240" s="14" t="s">
        <v>169</v>
      </c>
      <c r="AW1240" s="14" t="s">
        <v>42</v>
      </c>
      <c r="AX1240" s="14" t="s">
        <v>82</v>
      </c>
      <c r="AY1240" s="217" t="s">
        <v>152</v>
      </c>
    </row>
    <row r="1241" spans="2:65" s="15" customFormat="1">
      <c r="B1241" s="224"/>
      <c r="D1241" s="225" t="s">
        <v>163</v>
      </c>
      <c r="E1241" s="226" t="s">
        <v>5</v>
      </c>
      <c r="F1241" s="227" t="s">
        <v>170</v>
      </c>
      <c r="H1241" s="228">
        <v>275.875</v>
      </c>
      <c r="I1241" s="229"/>
      <c r="L1241" s="224"/>
      <c r="M1241" s="230"/>
      <c r="N1241" s="231"/>
      <c r="O1241" s="231"/>
      <c r="P1241" s="231"/>
      <c r="Q1241" s="231"/>
      <c r="R1241" s="231"/>
      <c r="S1241" s="231"/>
      <c r="T1241" s="232"/>
      <c r="AT1241" s="233" t="s">
        <v>163</v>
      </c>
      <c r="AU1241" s="233" t="s">
        <v>89</v>
      </c>
      <c r="AV1241" s="15" t="s">
        <v>159</v>
      </c>
      <c r="AW1241" s="15" t="s">
        <v>42</v>
      </c>
      <c r="AX1241" s="15" t="s">
        <v>45</v>
      </c>
      <c r="AY1241" s="233" t="s">
        <v>152</v>
      </c>
    </row>
    <row r="1242" spans="2:65" s="1" customFormat="1" ht="31.5" customHeight="1">
      <c r="B1242" s="183"/>
      <c r="C1242" s="237" t="s">
        <v>2305</v>
      </c>
      <c r="D1242" s="237" t="s">
        <v>266</v>
      </c>
      <c r="E1242" s="238" t="s">
        <v>3327</v>
      </c>
      <c r="F1242" s="239" t="s">
        <v>3328</v>
      </c>
      <c r="G1242" s="240" t="s">
        <v>247</v>
      </c>
      <c r="H1242" s="241">
        <v>281.39299999999997</v>
      </c>
      <c r="I1242" s="242"/>
      <c r="J1242" s="243">
        <f>ROUND(I1242*H1242,2)</f>
        <v>0</v>
      </c>
      <c r="K1242" s="239" t="s">
        <v>158</v>
      </c>
      <c r="L1242" s="244"/>
      <c r="M1242" s="245" t="s">
        <v>5</v>
      </c>
      <c r="N1242" s="246" t="s">
        <v>53</v>
      </c>
      <c r="O1242" s="44"/>
      <c r="P1242" s="193">
        <f>O1242*H1242</f>
        <v>0</v>
      </c>
      <c r="Q1242" s="193">
        <v>7.0000000000000001E-3</v>
      </c>
      <c r="R1242" s="193">
        <f>Q1242*H1242</f>
        <v>1.9697509999999998</v>
      </c>
      <c r="S1242" s="193">
        <v>0</v>
      </c>
      <c r="T1242" s="194">
        <f>S1242*H1242</f>
        <v>0</v>
      </c>
      <c r="AR1242" s="25" t="s">
        <v>377</v>
      </c>
      <c r="AT1242" s="25" t="s">
        <v>266</v>
      </c>
      <c r="AU1242" s="25" t="s">
        <v>89</v>
      </c>
      <c r="AY1242" s="25" t="s">
        <v>152</v>
      </c>
      <c r="BE1242" s="195">
        <f>IF(N1242="základní",J1242,0)</f>
        <v>0</v>
      </c>
      <c r="BF1242" s="195">
        <f>IF(N1242="snížená",J1242,0)</f>
        <v>0</v>
      </c>
      <c r="BG1242" s="195">
        <f>IF(N1242="zákl. přenesená",J1242,0)</f>
        <v>0</v>
      </c>
      <c r="BH1242" s="195">
        <f>IF(N1242="sníž. přenesená",J1242,0)</f>
        <v>0</v>
      </c>
      <c r="BI1242" s="195">
        <f>IF(N1242="nulová",J1242,0)</f>
        <v>0</v>
      </c>
      <c r="BJ1242" s="25" t="s">
        <v>45</v>
      </c>
      <c r="BK1242" s="195">
        <f>ROUND(I1242*H1242,2)</f>
        <v>0</v>
      </c>
      <c r="BL1242" s="25" t="s">
        <v>259</v>
      </c>
      <c r="BM1242" s="25" t="s">
        <v>3329</v>
      </c>
    </row>
    <row r="1243" spans="2:65" s="13" customFormat="1">
      <c r="B1243" s="208"/>
      <c r="D1243" s="225" t="s">
        <v>163</v>
      </c>
      <c r="F1243" s="234" t="s">
        <v>3330</v>
      </c>
      <c r="H1243" s="235">
        <v>281.39299999999997</v>
      </c>
      <c r="I1243" s="212"/>
      <c r="L1243" s="208"/>
      <c r="M1243" s="213"/>
      <c r="N1243" s="214"/>
      <c r="O1243" s="214"/>
      <c r="P1243" s="214"/>
      <c r="Q1243" s="214"/>
      <c r="R1243" s="214"/>
      <c r="S1243" s="214"/>
      <c r="T1243" s="215"/>
      <c r="AT1243" s="209" t="s">
        <v>163</v>
      </c>
      <c r="AU1243" s="209" t="s">
        <v>89</v>
      </c>
      <c r="AV1243" s="13" t="s">
        <v>89</v>
      </c>
      <c r="AW1243" s="13" t="s">
        <v>6</v>
      </c>
      <c r="AX1243" s="13" t="s">
        <v>45</v>
      </c>
      <c r="AY1243" s="209" t="s">
        <v>152</v>
      </c>
    </row>
    <row r="1244" spans="2:65" s="1" customFormat="1" ht="44.25" customHeight="1">
      <c r="B1244" s="183"/>
      <c r="C1244" s="184" t="s">
        <v>2307</v>
      </c>
      <c r="D1244" s="184" t="s">
        <v>154</v>
      </c>
      <c r="E1244" s="185" t="s">
        <v>3331</v>
      </c>
      <c r="F1244" s="186" t="s">
        <v>3332</v>
      </c>
      <c r="G1244" s="187" t="s">
        <v>247</v>
      </c>
      <c r="H1244" s="188">
        <v>686.74</v>
      </c>
      <c r="I1244" s="189"/>
      <c r="J1244" s="190">
        <f>ROUND(I1244*H1244,2)</f>
        <v>0</v>
      </c>
      <c r="K1244" s="186" t="s">
        <v>158</v>
      </c>
      <c r="L1244" s="43"/>
      <c r="M1244" s="191" t="s">
        <v>5</v>
      </c>
      <c r="N1244" s="192" t="s">
        <v>53</v>
      </c>
      <c r="O1244" s="44"/>
      <c r="P1244" s="193">
        <f>O1244*H1244</f>
        <v>0</v>
      </c>
      <c r="Q1244" s="193">
        <v>0</v>
      </c>
      <c r="R1244" s="193">
        <f>Q1244*H1244</f>
        <v>0</v>
      </c>
      <c r="S1244" s="193">
        <v>5.2500000000000003E-3</v>
      </c>
      <c r="T1244" s="194">
        <f>S1244*H1244</f>
        <v>3.6053850000000001</v>
      </c>
      <c r="AR1244" s="25" t="s">
        <v>259</v>
      </c>
      <c r="AT1244" s="25" t="s">
        <v>154</v>
      </c>
      <c r="AU1244" s="25" t="s">
        <v>89</v>
      </c>
      <c r="AY1244" s="25" t="s">
        <v>152</v>
      </c>
      <c r="BE1244" s="195">
        <f>IF(N1244="základní",J1244,0)</f>
        <v>0</v>
      </c>
      <c r="BF1244" s="195">
        <f>IF(N1244="snížená",J1244,0)</f>
        <v>0</v>
      </c>
      <c r="BG1244" s="195">
        <f>IF(N1244="zákl. přenesená",J1244,0)</f>
        <v>0</v>
      </c>
      <c r="BH1244" s="195">
        <f>IF(N1244="sníž. přenesená",J1244,0)</f>
        <v>0</v>
      </c>
      <c r="BI1244" s="195">
        <f>IF(N1244="nulová",J1244,0)</f>
        <v>0</v>
      </c>
      <c r="BJ1244" s="25" t="s">
        <v>45</v>
      </c>
      <c r="BK1244" s="195">
        <f>ROUND(I1244*H1244,2)</f>
        <v>0</v>
      </c>
      <c r="BL1244" s="25" t="s">
        <v>259</v>
      </c>
      <c r="BM1244" s="25" t="s">
        <v>3333</v>
      </c>
    </row>
    <row r="1245" spans="2:65" s="1" customFormat="1" ht="67.5">
      <c r="B1245" s="43"/>
      <c r="D1245" s="196" t="s">
        <v>161</v>
      </c>
      <c r="F1245" s="197" t="s">
        <v>2062</v>
      </c>
      <c r="I1245" s="198"/>
      <c r="L1245" s="43"/>
      <c r="M1245" s="199"/>
      <c r="N1245" s="44"/>
      <c r="O1245" s="44"/>
      <c r="P1245" s="44"/>
      <c r="Q1245" s="44"/>
      <c r="R1245" s="44"/>
      <c r="S1245" s="44"/>
      <c r="T1245" s="72"/>
      <c r="AT1245" s="25" t="s">
        <v>161</v>
      </c>
      <c r="AU1245" s="25" t="s">
        <v>89</v>
      </c>
    </row>
    <row r="1246" spans="2:65" s="12" customFormat="1">
      <c r="B1246" s="200"/>
      <c r="D1246" s="196" t="s">
        <v>163</v>
      </c>
      <c r="E1246" s="201" t="s">
        <v>5</v>
      </c>
      <c r="F1246" s="202" t="s">
        <v>3191</v>
      </c>
      <c r="H1246" s="203" t="s">
        <v>5</v>
      </c>
      <c r="I1246" s="204"/>
      <c r="L1246" s="200"/>
      <c r="M1246" s="205"/>
      <c r="N1246" s="206"/>
      <c r="O1246" s="206"/>
      <c r="P1246" s="206"/>
      <c r="Q1246" s="206"/>
      <c r="R1246" s="206"/>
      <c r="S1246" s="206"/>
      <c r="T1246" s="207"/>
      <c r="AT1246" s="203" t="s">
        <v>163</v>
      </c>
      <c r="AU1246" s="203" t="s">
        <v>89</v>
      </c>
      <c r="AV1246" s="12" t="s">
        <v>45</v>
      </c>
      <c r="AW1246" s="12" t="s">
        <v>42</v>
      </c>
      <c r="AX1246" s="12" t="s">
        <v>82</v>
      </c>
      <c r="AY1246" s="203" t="s">
        <v>152</v>
      </c>
    </row>
    <row r="1247" spans="2:65" s="12" customFormat="1">
      <c r="B1247" s="200"/>
      <c r="D1247" s="196" t="s">
        <v>163</v>
      </c>
      <c r="E1247" s="201" t="s">
        <v>5</v>
      </c>
      <c r="F1247" s="202" t="s">
        <v>3334</v>
      </c>
      <c r="H1247" s="203" t="s">
        <v>5</v>
      </c>
      <c r="I1247" s="204"/>
      <c r="L1247" s="200"/>
      <c r="M1247" s="205"/>
      <c r="N1247" s="206"/>
      <c r="O1247" s="206"/>
      <c r="P1247" s="206"/>
      <c r="Q1247" s="206"/>
      <c r="R1247" s="206"/>
      <c r="S1247" s="206"/>
      <c r="T1247" s="207"/>
      <c r="AT1247" s="203" t="s">
        <v>163</v>
      </c>
      <c r="AU1247" s="203" t="s">
        <v>89</v>
      </c>
      <c r="AV1247" s="12" t="s">
        <v>45</v>
      </c>
      <c r="AW1247" s="12" t="s">
        <v>42</v>
      </c>
      <c r="AX1247" s="12" t="s">
        <v>82</v>
      </c>
      <c r="AY1247" s="203" t="s">
        <v>152</v>
      </c>
    </row>
    <row r="1248" spans="2:65" s="13" customFormat="1">
      <c r="B1248" s="208"/>
      <c r="D1248" s="196" t="s">
        <v>163</v>
      </c>
      <c r="E1248" s="209" t="s">
        <v>5</v>
      </c>
      <c r="F1248" s="210" t="s">
        <v>3265</v>
      </c>
      <c r="H1248" s="211">
        <v>686.74</v>
      </c>
      <c r="I1248" s="212"/>
      <c r="L1248" s="208"/>
      <c r="M1248" s="213"/>
      <c r="N1248" s="214"/>
      <c r="O1248" s="214"/>
      <c r="P1248" s="214"/>
      <c r="Q1248" s="214"/>
      <c r="R1248" s="214"/>
      <c r="S1248" s="214"/>
      <c r="T1248" s="215"/>
      <c r="AT1248" s="209" t="s">
        <v>163</v>
      </c>
      <c r="AU1248" s="209" t="s">
        <v>89</v>
      </c>
      <c r="AV1248" s="13" t="s">
        <v>89</v>
      </c>
      <c r="AW1248" s="13" t="s">
        <v>42</v>
      </c>
      <c r="AX1248" s="13" t="s">
        <v>82</v>
      </c>
      <c r="AY1248" s="209" t="s">
        <v>152</v>
      </c>
    </row>
    <row r="1249" spans="2:65" s="14" customFormat="1">
      <c r="B1249" s="216"/>
      <c r="D1249" s="196" t="s">
        <v>163</v>
      </c>
      <c r="E1249" s="217" t="s">
        <v>5</v>
      </c>
      <c r="F1249" s="218" t="s">
        <v>2780</v>
      </c>
      <c r="H1249" s="219">
        <v>686.74</v>
      </c>
      <c r="I1249" s="220"/>
      <c r="L1249" s="216"/>
      <c r="M1249" s="221"/>
      <c r="N1249" s="222"/>
      <c r="O1249" s="222"/>
      <c r="P1249" s="222"/>
      <c r="Q1249" s="222"/>
      <c r="R1249" s="222"/>
      <c r="S1249" s="222"/>
      <c r="T1249" s="223"/>
      <c r="AT1249" s="217" t="s">
        <v>163</v>
      </c>
      <c r="AU1249" s="217" t="s">
        <v>89</v>
      </c>
      <c r="AV1249" s="14" t="s">
        <v>169</v>
      </c>
      <c r="AW1249" s="14" t="s">
        <v>42</v>
      </c>
      <c r="AX1249" s="14" t="s">
        <v>82</v>
      </c>
      <c r="AY1249" s="217" t="s">
        <v>152</v>
      </c>
    </row>
    <row r="1250" spans="2:65" s="15" customFormat="1">
      <c r="B1250" s="224"/>
      <c r="D1250" s="225" t="s">
        <v>163</v>
      </c>
      <c r="E1250" s="226" t="s">
        <v>5</v>
      </c>
      <c r="F1250" s="227" t="s">
        <v>170</v>
      </c>
      <c r="H1250" s="228">
        <v>686.74</v>
      </c>
      <c r="I1250" s="229"/>
      <c r="L1250" s="224"/>
      <c r="M1250" s="230"/>
      <c r="N1250" s="231"/>
      <c r="O1250" s="231"/>
      <c r="P1250" s="231"/>
      <c r="Q1250" s="231"/>
      <c r="R1250" s="231"/>
      <c r="S1250" s="231"/>
      <c r="T1250" s="232"/>
      <c r="AT1250" s="233" t="s">
        <v>163</v>
      </c>
      <c r="AU1250" s="233" t="s">
        <v>89</v>
      </c>
      <c r="AV1250" s="15" t="s">
        <v>159</v>
      </c>
      <c r="AW1250" s="15" t="s">
        <v>42</v>
      </c>
      <c r="AX1250" s="15" t="s">
        <v>45</v>
      </c>
      <c r="AY1250" s="233" t="s">
        <v>152</v>
      </c>
    </row>
    <row r="1251" spans="2:65" s="1" customFormat="1" ht="31.5" customHeight="1">
      <c r="B1251" s="183"/>
      <c r="C1251" s="184" t="s">
        <v>2313</v>
      </c>
      <c r="D1251" s="184" t="s">
        <v>154</v>
      </c>
      <c r="E1251" s="185" t="s">
        <v>3335</v>
      </c>
      <c r="F1251" s="186" t="s">
        <v>3336</v>
      </c>
      <c r="G1251" s="187" t="s">
        <v>247</v>
      </c>
      <c r="H1251" s="188">
        <v>686.74</v>
      </c>
      <c r="I1251" s="189"/>
      <c r="J1251" s="190">
        <f>ROUND(I1251*H1251,2)</f>
        <v>0</v>
      </c>
      <c r="K1251" s="186" t="s">
        <v>158</v>
      </c>
      <c r="L1251" s="43"/>
      <c r="M1251" s="191" t="s">
        <v>5</v>
      </c>
      <c r="N1251" s="192" t="s">
        <v>53</v>
      </c>
      <c r="O1251" s="44"/>
      <c r="P1251" s="193">
        <f>O1251*H1251</f>
        <v>0</v>
      </c>
      <c r="Q1251" s="193">
        <v>0</v>
      </c>
      <c r="R1251" s="193">
        <f>Q1251*H1251</f>
        <v>0</v>
      </c>
      <c r="S1251" s="193">
        <v>8.9999999999999998E-4</v>
      </c>
      <c r="T1251" s="194">
        <f>S1251*H1251</f>
        <v>0.618066</v>
      </c>
      <c r="AR1251" s="25" t="s">
        <v>259</v>
      </c>
      <c r="AT1251" s="25" t="s">
        <v>154</v>
      </c>
      <c r="AU1251" s="25" t="s">
        <v>89</v>
      </c>
      <c r="AY1251" s="25" t="s">
        <v>152</v>
      </c>
      <c r="BE1251" s="195">
        <f>IF(N1251="základní",J1251,0)</f>
        <v>0</v>
      </c>
      <c r="BF1251" s="195">
        <f>IF(N1251="snížená",J1251,0)</f>
        <v>0</v>
      </c>
      <c r="BG1251" s="195">
        <f>IF(N1251="zákl. přenesená",J1251,0)</f>
        <v>0</v>
      </c>
      <c r="BH1251" s="195">
        <f>IF(N1251="sníž. přenesená",J1251,0)</f>
        <v>0</v>
      </c>
      <c r="BI1251" s="195">
        <f>IF(N1251="nulová",J1251,0)</f>
        <v>0</v>
      </c>
      <c r="BJ1251" s="25" t="s">
        <v>45</v>
      </c>
      <c r="BK1251" s="195">
        <f>ROUND(I1251*H1251,2)</f>
        <v>0</v>
      </c>
      <c r="BL1251" s="25" t="s">
        <v>259</v>
      </c>
      <c r="BM1251" s="25" t="s">
        <v>3337</v>
      </c>
    </row>
    <row r="1252" spans="2:65" s="1" customFormat="1" ht="67.5">
      <c r="B1252" s="43"/>
      <c r="D1252" s="225" t="s">
        <v>161</v>
      </c>
      <c r="F1252" s="236" t="s">
        <v>2062</v>
      </c>
      <c r="I1252" s="198"/>
      <c r="L1252" s="43"/>
      <c r="M1252" s="199"/>
      <c r="N1252" s="44"/>
      <c r="O1252" s="44"/>
      <c r="P1252" s="44"/>
      <c r="Q1252" s="44"/>
      <c r="R1252" s="44"/>
      <c r="S1252" s="44"/>
      <c r="T1252" s="72"/>
      <c r="AT1252" s="25" t="s">
        <v>161</v>
      </c>
      <c r="AU1252" s="25" t="s">
        <v>89</v>
      </c>
    </row>
    <row r="1253" spans="2:65" s="1" customFormat="1" ht="31.5" customHeight="1">
      <c r="B1253" s="183"/>
      <c r="C1253" s="184" t="s">
        <v>2317</v>
      </c>
      <c r="D1253" s="184" t="s">
        <v>154</v>
      </c>
      <c r="E1253" s="185" t="s">
        <v>3338</v>
      </c>
      <c r="F1253" s="186" t="s">
        <v>3339</v>
      </c>
      <c r="G1253" s="187" t="s">
        <v>247</v>
      </c>
      <c r="H1253" s="188">
        <v>473.9</v>
      </c>
      <c r="I1253" s="189"/>
      <c r="J1253" s="190">
        <f>ROUND(I1253*H1253,2)</f>
        <v>0</v>
      </c>
      <c r="K1253" s="186" t="s">
        <v>158</v>
      </c>
      <c r="L1253" s="43"/>
      <c r="M1253" s="191" t="s">
        <v>5</v>
      </c>
      <c r="N1253" s="192" t="s">
        <v>53</v>
      </c>
      <c r="O1253" s="44"/>
      <c r="P1253" s="193">
        <f>O1253*H1253</f>
        <v>0</v>
      </c>
      <c r="Q1253" s="193">
        <v>0</v>
      </c>
      <c r="R1253" s="193">
        <f>Q1253*H1253</f>
        <v>0</v>
      </c>
      <c r="S1253" s="193">
        <v>0</v>
      </c>
      <c r="T1253" s="194">
        <f>S1253*H1253</f>
        <v>0</v>
      </c>
      <c r="AR1253" s="25" t="s">
        <v>259</v>
      </c>
      <c r="AT1253" s="25" t="s">
        <v>154</v>
      </c>
      <c r="AU1253" s="25" t="s">
        <v>89</v>
      </c>
      <c r="AY1253" s="25" t="s">
        <v>152</v>
      </c>
      <c r="BE1253" s="195">
        <f>IF(N1253="základní",J1253,0)</f>
        <v>0</v>
      </c>
      <c r="BF1253" s="195">
        <f>IF(N1253="snížená",J1253,0)</f>
        <v>0</v>
      </c>
      <c r="BG1253" s="195">
        <f>IF(N1253="zákl. přenesená",J1253,0)</f>
        <v>0</v>
      </c>
      <c r="BH1253" s="195">
        <f>IF(N1253="sníž. přenesená",J1253,0)</f>
        <v>0</v>
      </c>
      <c r="BI1253" s="195">
        <f>IF(N1253="nulová",J1253,0)</f>
        <v>0</v>
      </c>
      <c r="BJ1253" s="25" t="s">
        <v>45</v>
      </c>
      <c r="BK1253" s="195">
        <f>ROUND(I1253*H1253,2)</f>
        <v>0</v>
      </c>
      <c r="BL1253" s="25" t="s">
        <v>259</v>
      </c>
      <c r="BM1253" s="25" t="s">
        <v>3340</v>
      </c>
    </row>
    <row r="1254" spans="2:65" s="1" customFormat="1" ht="94.5">
      <c r="B1254" s="43"/>
      <c r="D1254" s="196" t="s">
        <v>161</v>
      </c>
      <c r="F1254" s="197" t="s">
        <v>3341</v>
      </c>
      <c r="I1254" s="198"/>
      <c r="L1254" s="43"/>
      <c r="M1254" s="199"/>
      <c r="N1254" s="44"/>
      <c r="O1254" s="44"/>
      <c r="P1254" s="44"/>
      <c r="Q1254" s="44"/>
      <c r="R1254" s="44"/>
      <c r="S1254" s="44"/>
      <c r="T1254" s="72"/>
      <c r="AT1254" s="25" t="s">
        <v>161</v>
      </c>
      <c r="AU1254" s="25" t="s">
        <v>89</v>
      </c>
    </row>
    <row r="1255" spans="2:65" s="12" customFormat="1">
      <c r="B1255" s="200"/>
      <c r="D1255" s="196" t="s">
        <v>163</v>
      </c>
      <c r="E1255" s="201" t="s">
        <v>5</v>
      </c>
      <c r="F1255" s="202" t="s">
        <v>3342</v>
      </c>
      <c r="H1255" s="203" t="s">
        <v>5</v>
      </c>
      <c r="I1255" s="204"/>
      <c r="L1255" s="200"/>
      <c r="M1255" s="205"/>
      <c r="N1255" s="206"/>
      <c r="O1255" s="206"/>
      <c r="P1255" s="206"/>
      <c r="Q1255" s="206"/>
      <c r="R1255" s="206"/>
      <c r="S1255" s="206"/>
      <c r="T1255" s="207"/>
      <c r="AT1255" s="203" t="s">
        <v>163</v>
      </c>
      <c r="AU1255" s="203" t="s">
        <v>89</v>
      </c>
      <c r="AV1255" s="12" t="s">
        <v>45</v>
      </c>
      <c r="AW1255" s="12" t="s">
        <v>42</v>
      </c>
      <c r="AX1255" s="12" t="s">
        <v>82</v>
      </c>
      <c r="AY1255" s="203" t="s">
        <v>152</v>
      </c>
    </row>
    <row r="1256" spans="2:65" s="12" customFormat="1">
      <c r="B1256" s="200"/>
      <c r="D1256" s="196" t="s">
        <v>163</v>
      </c>
      <c r="E1256" s="201" t="s">
        <v>5</v>
      </c>
      <c r="F1256" s="202" t="s">
        <v>3343</v>
      </c>
      <c r="H1256" s="203" t="s">
        <v>5</v>
      </c>
      <c r="I1256" s="204"/>
      <c r="L1256" s="200"/>
      <c r="M1256" s="205"/>
      <c r="N1256" s="206"/>
      <c r="O1256" s="206"/>
      <c r="P1256" s="206"/>
      <c r="Q1256" s="206"/>
      <c r="R1256" s="206"/>
      <c r="S1256" s="206"/>
      <c r="T1256" s="207"/>
      <c r="AT1256" s="203" t="s">
        <v>163</v>
      </c>
      <c r="AU1256" s="203" t="s">
        <v>89</v>
      </c>
      <c r="AV1256" s="12" t="s">
        <v>45</v>
      </c>
      <c r="AW1256" s="12" t="s">
        <v>42</v>
      </c>
      <c r="AX1256" s="12" t="s">
        <v>82</v>
      </c>
      <c r="AY1256" s="203" t="s">
        <v>152</v>
      </c>
    </row>
    <row r="1257" spans="2:65" s="13" customFormat="1">
      <c r="B1257" s="208"/>
      <c r="D1257" s="196" t="s">
        <v>163</v>
      </c>
      <c r="E1257" s="209" t="s">
        <v>5</v>
      </c>
      <c r="F1257" s="210" t="s">
        <v>3344</v>
      </c>
      <c r="H1257" s="211">
        <v>3.96</v>
      </c>
      <c r="I1257" s="212"/>
      <c r="L1257" s="208"/>
      <c r="M1257" s="213"/>
      <c r="N1257" s="214"/>
      <c r="O1257" s="214"/>
      <c r="P1257" s="214"/>
      <c r="Q1257" s="214"/>
      <c r="R1257" s="214"/>
      <c r="S1257" s="214"/>
      <c r="T1257" s="215"/>
      <c r="AT1257" s="209" t="s">
        <v>163</v>
      </c>
      <c r="AU1257" s="209" t="s">
        <v>89</v>
      </c>
      <c r="AV1257" s="13" t="s">
        <v>89</v>
      </c>
      <c r="AW1257" s="13" t="s">
        <v>42</v>
      </c>
      <c r="AX1257" s="13" t="s">
        <v>82</v>
      </c>
      <c r="AY1257" s="209" t="s">
        <v>152</v>
      </c>
    </row>
    <row r="1258" spans="2:65" s="13" customFormat="1">
      <c r="B1258" s="208"/>
      <c r="D1258" s="196" t="s">
        <v>163</v>
      </c>
      <c r="E1258" s="209" t="s">
        <v>5</v>
      </c>
      <c r="F1258" s="210" t="s">
        <v>3345</v>
      </c>
      <c r="H1258" s="211">
        <v>5.72</v>
      </c>
      <c r="I1258" s="212"/>
      <c r="L1258" s="208"/>
      <c r="M1258" s="213"/>
      <c r="N1258" s="214"/>
      <c r="O1258" s="214"/>
      <c r="P1258" s="214"/>
      <c r="Q1258" s="214"/>
      <c r="R1258" s="214"/>
      <c r="S1258" s="214"/>
      <c r="T1258" s="215"/>
      <c r="AT1258" s="209" t="s">
        <v>163</v>
      </c>
      <c r="AU1258" s="209" t="s">
        <v>89</v>
      </c>
      <c r="AV1258" s="13" t="s">
        <v>89</v>
      </c>
      <c r="AW1258" s="13" t="s">
        <v>42</v>
      </c>
      <c r="AX1258" s="13" t="s">
        <v>82</v>
      </c>
      <c r="AY1258" s="209" t="s">
        <v>152</v>
      </c>
    </row>
    <row r="1259" spans="2:65" s="13" customFormat="1">
      <c r="B1259" s="208"/>
      <c r="D1259" s="196" t="s">
        <v>163</v>
      </c>
      <c r="E1259" s="209" t="s">
        <v>5</v>
      </c>
      <c r="F1259" s="210" t="s">
        <v>3346</v>
      </c>
      <c r="H1259" s="211">
        <v>6.76</v>
      </c>
      <c r="I1259" s="212"/>
      <c r="L1259" s="208"/>
      <c r="M1259" s="213"/>
      <c r="N1259" s="214"/>
      <c r="O1259" s="214"/>
      <c r="P1259" s="214"/>
      <c r="Q1259" s="214"/>
      <c r="R1259" s="214"/>
      <c r="S1259" s="214"/>
      <c r="T1259" s="215"/>
      <c r="AT1259" s="209" t="s">
        <v>163</v>
      </c>
      <c r="AU1259" s="209" t="s">
        <v>89</v>
      </c>
      <c r="AV1259" s="13" t="s">
        <v>89</v>
      </c>
      <c r="AW1259" s="13" t="s">
        <v>42</v>
      </c>
      <c r="AX1259" s="13" t="s">
        <v>82</v>
      </c>
      <c r="AY1259" s="209" t="s">
        <v>152</v>
      </c>
    </row>
    <row r="1260" spans="2:65" s="13" customFormat="1">
      <c r="B1260" s="208"/>
      <c r="D1260" s="196" t="s">
        <v>163</v>
      </c>
      <c r="E1260" s="209" t="s">
        <v>5</v>
      </c>
      <c r="F1260" s="210" t="s">
        <v>3347</v>
      </c>
      <c r="H1260" s="211">
        <v>3.24</v>
      </c>
      <c r="I1260" s="212"/>
      <c r="L1260" s="208"/>
      <c r="M1260" s="213"/>
      <c r="N1260" s="214"/>
      <c r="O1260" s="214"/>
      <c r="P1260" s="214"/>
      <c r="Q1260" s="214"/>
      <c r="R1260" s="214"/>
      <c r="S1260" s="214"/>
      <c r="T1260" s="215"/>
      <c r="AT1260" s="209" t="s">
        <v>163</v>
      </c>
      <c r="AU1260" s="209" t="s">
        <v>89</v>
      </c>
      <c r="AV1260" s="13" t="s">
        <v>89</v>
      </c>
      <c r="AW1260" s="13" t="s">
        <v>42</v>
      </c>
      <c r="AX1260" s="13" t="s">
        <v>82</v>
      </c>
      <c r="AY1260" s="209" t="s">
        <v>152</v>
      </c>
    </row>
    <row r="1261" spans="2:65" s="13" customFormat="1">
      <c r="B1261" s="208"/>
      <c r="D1261" s="196" t="s">
        <v>163</v>
      </c>
      <c r="E1261" s="209" t="s">
        <v>5</v>
      </c>
      <c r="F1261" s="210" t="s">
        <v>3348</v>
      </c>
      <c r="H1261" s="211">
        <v>313.27999999999997</v>
      </c>
      <c r="I1261" s="212"/>
      <c r="L1261" s="208"/>
      <c r="M1261" s="213"/>
      <c r="N1261" s="214"/>
      <c r="O1261" s="214"/>
      <c r="P1261" s="214"/>
      <c r="Q1261" s="214"/>
      <c r="R1261" s="214"/>
      <c r="S1261" s="214"/>
      <c r="T1261" s="215"/>
      <c r="AT1261" s="209" t="s">
        <v>163</v>
      </c>
      <c r="AU1261" s="209" t="s">
        <v>89</v>
      </c>
      <c r="AV1261" s="13" t="s">
        <v>89</v>
      </c>
      <c r="AW1261" s="13" t="s">
        <v>42</v>
      </c>
      <c r="AX1261" s="13" t="s">
        <v>82</v>
      </c>
      <c r="AY1261" s="209" t="s">
        <v>152</v>
      </c>
    </row>
    <row r="1262" spans="2:65" s="13" customFormat="1">
      <c r="B1262" s="208"/>
      <c r="D1262" s="196" t="s">
        <v>163</v>
      </c>
      <c r="E1262" s="209" t="s">
        <v>5</v>
      </c>
      <c r="F1262" s="210" t="s">
        <v>3349</v>
      </c>
      <c r="H1262" s="211">
        <v>63.18</v>
      </c>
      <c r="I1262" s="212"/>
      <c r="L1262" s="208"/>
      <c r="M1262" s="213"/>
      <c r="N1262" s="214"/>
      <c r="O1262" s="214"/>
      <c r="P1262" s="214"/>
      <c r="Q1262" s="214"/>
      <c r="R1262" s="214"/>
      <c r="S1262" s="214"/>
      <c r="T1262" s="215"/>
      <c r="AT1262" s="209" t="s">
        <v>163</v>
      </c>
      <c r="AU1262" s="209" t="s">
        <v>89</v>
      </c>
      <c r="AV1262" s="13" t="s">
        <v>89</v>
      </c>
      <c r="AW1262" s="13" t="s">
        <v>42</v>
      </c>
      <c r="AX1262" s="13" t="s">
        <v>82</v>
      </c>
      <c r="AY1262" s="209" t="s">
        <v>152</v>
      </c>
    </row>
    <row r="1263" spans="2:65" s="13" customFormat="1">
      <c r="B1263" s="208"/>
      <c r="D1263" s="196" t="s">
        <v>163</v>
      </c>
      <c r="E1263" s="209" t="s">
        <v>5</v>
      </c>
      <c r="F1263" s="210" t="s">
        <v>3350</v>
      </c>
      <c r="H1263" s="211">
        <v>77.760000000000005</v>
      </c>
      <c r="I1263" s="212"/>
      <c r="L1263" s="208"/>
      <c r="M1263" s="213"/>
      <c r="N1263" s="214"/>
      <c r="O1263" s="214"/>
      <c r="P1263" s="214"/>
      <c r="Q1263" s="214"/>
      <c r="R1263" s="214"/>
      <c r="S1263" s="214"/>
      <c r="T1263" s="215"/>
      <c r="AT1263" s="209" t="s">
        <v>163</v>
      </c>
      <c r="AU1263" s="209" t="s">
        <v>89</v>
      </c>
      <c r="AV1263" s="13" t="s">
        <v>89</v>
      </c>
      <c r="AW1263" s="13" t="s">
        <v>42</v>
      </c>
      <c r="AX1263" s="13" t="s">
        <v>82</v>
      </c>
      <c r="AY1263" s="209" t="s">
        <v>152</v>
      </c>
    </row>
    <row r="1264" spans="2:65" s="14" customFormat="1">
      <c r="B1264" s="216"/>
      <c r="D1264" s="196" t="s">
        <v>163</v>
      </c>
      <c r="E1264" s="217" t="s">
        <v>5</v>
      </c>
      <c r="F1264" s="218" t="s">
        <v>3351</v>
      </c>
      <c r="H1264" s="219">
        <v>473.9</v>
      </c>
      <c r="I1264" s="220"/>
      <c r="L1264" s="216"/>
      <c r="M1264" s="221"/>
      <c r="N1264" s="222"/>
      <c r="O1264" s="222"/>
      <c r="P1264" s="222"/>
      <c r="Q1264" s="222"/>
      <c r="R1264" s="222"/>
      <c r="S1264" s="222"/>
      <c r="T1264" s="223"/>
      <c r="AT1264" s="217" t="s">
        <v>163</v>
      </c>
      <c r="AU1264" s="217" t="s">
        <v>89</v>
      </c>
      <c r="AV1264" s="14" t="s">
        <v>169</v>
      </c>
      <c r="AW1264" s="14" t="s">
        <v>42</v>
      </c>
      <c r="AX1264" s="14" t="s">
        <v>82</v>
      </c>
      <c r="AY1264" s="217" t="s">
        <v>152</v>
      </c>
    </row>
    <row r="1265" spans="2:65" s="15" customFormat="1">
      <c r="B1265" s="224"/>
      <c r="D1265" s="225" t="s">
        <v>163</v>
      </c>
      <c r="E1265" s="226" t="s">
        <v>5</v>
      </c>
      <c r="F1265" s="227" t="s">
        <v>170</v>
      </c>
      <c r="H1265" s="228">
        <v>473.9</v>
      </c>
      <c r="I1265" s="229"/>
      <c r="L1265" s="224"/>
      <c r="M1265" s="230"/>
      <c r="N1265" s="231"/>
      <c r="O1265" s="231"/>
      <c r="P1265" s="231"/>
      <c r="Q1265" s="231"/>
      <c r="R1265" s="231"/>
      <c r="S1265" s="231"/>
      <c r="T1265" s="232"/>
      <c r="AT1265" s="233" t="s">
        <v>163</v>
      </c>
      <c r="AU1265" s="233" t="s">
        <v>89</v>
      </c>
      <c r="AV1265" s="15" t="s">
        <v>159</v>
      </c>
      <c r="AW1265" s="15" t="s">
        <v>42</v>
      </c>
      <c r="AX1265" s="15" t="s">
        <v>45</v>
      </c>
      <c r="AY1265" s="233" t="s">
        <v>152</v>
      </c>
    </row>
    <row r="1266" spans="2:65" s="1" customFormat="1" ht="31.5" customHeight="1">
      <c r="B1266" s="183"/>
      <c r="C1266" s="237" t="s">
        <v>2322</v>
      </c>
      <c r="D1266" s="237" t="s">
        <v>266</v>
      </c>
      <c r="E1266" s="238" t="s">
        <v>3327</v>
      </c>
      <c r="F1266" s="239" t="s">
        <v>3328</v>
      </c>
      <c r="G1266" s="240" t="s">
        <v>247</v>
      </c>
      <c r="H1266" s="241">
        <v>483.37799999999999</v>
      </c>
      <c r="I1266" s="242"/>
      <c r="J1266" s="243">
        <f>ROUND(I1266*H1266,2)</f>
        <v>0</v>
      </c>
      <c r="K1266" s="239" t="s">
        <v>158</v>
      </c>
      <c r="L1266" s="244"/>
      <c r="M1266" s="245" t="s">
        <v>5</v>
      </c>
      <c r="N1266" s="246" t="s">
        <v>53</v>
      </c>
      <c r="O1266" s="44"/>
      <c r="P1266" s="193">
        <f>O1266*H1266</f>
        <v>0</v>
      </c>
      <c r="Q1266" s="193">
        <v>7.0000000000000001E-3</v>
      </c>
      <c r="R1266" s="193">
        <f>Q1266*H1266</f>
        <v>3.3836460000000002</v>
      </c>
      <c r="S1266" s="193">
        <v>0</v>
      </c>
      <c r="T1266" s="194">
        <f>S1266*H1266</f>
        <v>0</v>
      </c>
      <c r="AR1266" s="25" t="s">
        <v>377</v>
      </c>
      <c r="AT1266" s="25" t="s">
        <v>266</v>
      </c>
      <c r="AU1266" s="25" t="s">
        <v>89</v>
      </c>
      <c r="AY1266" s="25" t="s">
        <v>152</v>
      </c>
      <c r="BE1266" s="195">
        <f>IF(N1266="základní",J1266,0)</f>
        <v>0</v>
      </c>
      <c r="BF1266" s="195">
        <f>IF(N1266="snížená",J1266,0)</f>
        <v>0</v>
      </c>
      <c r="BG1266" s="195">
        <f>IF(N1266="zákl. přenesená",J1266,0)</f>
        <v>0</v>
      </c>
      <c r="BH1266" s="195">
        <f>IF(N1266="sníž. přenesená",J1266,0)</f>
        <v>0</v>
      </c>
      <c r="BI1266" s="195">
        <f>IF(N1266="nulová",J1266,0)</f>
        <v>0</v>
      </c>
      <c r="BJ1266" s="25" t="s">
        <v>45</v>
      </c>
      <c r="BK1266" s="195">
        <f>ROUND(I1266*H1266,2)</f>
        <v>0</v>
      </c>
      <c r="BL1266" s="25" t="s">
        <v>259</v>
      </c>
      <c r="BM1266" s="25" t="s">
        <v>3352</v>
      </c>
    </row>
    <row r="1267" spans="2:65" s="13" customFormat="1">
      <c r="B1267" s="208"/>
      <c r="D1267" s="225" t="s">
        <v>163</v>
      </c>
      <c r="F1267" s="234" t="s">
        <v>3353</v>
      </c>
      <c r="H1267" s="235">
        <v>483.37799999999999</v>
      </c>
      <c r="I1267" s="212"/>
      <c r="L1267" s="208"/>
      <c r="M1267" s="213"/>
      <c r="N1267" s="214"/>
      <c r="O1267" s="214"/>
      <c r="P1267" s="214"/>
      <c r="Q1267" s="214"/>
      <c r="R1267" s="214"/>
      <c r="S1267" s="214"/>
      <c r="T1267" s="215"/>
      <c r="AT1267" s="209" t="s">
        <v>163</v>
      </c>
      <c r="AU1267" s="209" t="s">
        <v>89</v>
      </c>
      <c r="AV1267" s="13" t="s">
        <v>89</v>
      </c>
      <c r="AW1267" s="13" t="s">
        <v>6</v>
      </c>
      <c r="AX1267" s="13" t="s">
        <v>45</v>
      </c>
      <c r="AY1267" s="209" t="s">
        <v>152</v>
      </c>
    </row>
    <row r="1268" spans="2:65" s="1" customFormat="1" ht="31.5" customHeight="1">
      <c r="B1268" s="183"/>
      <c r="C1268" s="184" t="s">
        <v>2328</v>
      </c>
      <c r="D1268" s="184" t="s">
        <v>154</v>
      </c>
      <c r="E1268" s="185" t="s">
        <v>3354</v>
      </c>
      <c r="F1268" s="186" t="s">
        <v>3355</v>
      </c>
      <c r="G1268" s="187" t="s">
        <v>247</v>
      </c>
      <c r="H1268" s="188">
        <v>473.9</v>
      </c>
      <c r="I1268" s="189"/>
      <c r="J1268" s="190">
        <f>ROUND(I1268*H1268,2)</f>
        <v>0</v>
      </c>
      <c r="K1268" s="186" t="s">
        <v>158</v>
      </c>
      <c r="L1268" s="43"/>
      <c r="M1268" s="191" t="s">
        <v>5</v>
      </c>
      <c r="N1268" s="192" t="s">
        <v>53</v>
      </c>
      <c r="O1268" s="44"/>
      <c r="P1268" s="193">
        <f>O1268*H1268</f>
        <v>0</v>
      </c>
      <c r="Q1268" s="193">
        <v>0</v>
      </c>
      <c r="R1268" s="193">
        <f>Q1268*H1268</f>
        <v>0</v>
      </c>
      <c r="S1268" s="193">
        <v>0</v>
      </c>
      <c r="T1268" s="194">
        <f>S1268*H1268</f>
        <v>0</v>
      </c>
      <c r="AR1268" s="25" t="s">
        <v>259</v>
      </c>
      <c r="AT1268" s="25" t="s">
        <v>154</v>
      </c>
      <c r="AU1268" s="25" t="s">
        <v>89</v>
      </c>
      <c r="AY1268" s="25" t="s">
        <v>152</v>
      </c>
      <c r="BE1268" s="195">
        <f>IF(N1268="základní",J1268,0)</f>
        <v>0</v>
      </c>
      <c r="BF1268" s="195">
        <f>IF(N1268="snížená",J1268,0)</f>
        <v>0</v>
      </c>
      <c r="BG1268" s="195">
        <f>IF(N1268="zákl. přenesená",J1268,0)</f>
        <v>0</v>
      </c>
      <c r="BH1268" s="195">
        <f>IF(N1268="sníž. přenesená",J1268,0)</f>
        <v>0</v>
      </c>
      <c r="BI1268" s="195">
        <f>IF(N1268="nulová",J1268,0)</f>
        <v>0</v>
      </c>
      <c r="BJ1268" s="25" t="s">
        <v>45</v>
      </c>
      <c r="BK1268" s="195">
        <f>ROUND(I1268*H1268,2)</f>
        <v>0</v>
      </c>
      <c r="BL1268" s="25" t="s">
        <v>259</v>
      </c>
      <c r="BM1268" s="25" t="s">
        <v>3356</v>
      </c>
    </row>
    <row r="1269" spans="2:65" s="1" customFormat="1" ht="94.5">
      <c r="B1269" s="43"/>
      <c r="D1269" s="196" t="s">
        <v>161</v>
      </c>
      <c r="F1269" s="197" t="s">
        <v>3341</v>
      </c>
      <c r="I1269" s="198"/>
      <c r="L1269" s="43"/>
      <c r="M1269" s="199"/>
      <c r="N1269" s="44"/>
      <c r="O1269" s="44"/>
      <c r="P1269" s="44"/>
      <c r="Q1269" s="44"/>
      <c r="R1269" s="44"/>
      <c r="S1269" s="44"/>
      <c r="T1269" s="72"/>
      <c r="AT1269" s="25" t="s">
        <v>161</v>
      </c>
      <c r="AU1269" s="25" t="s">
        <v>89</v>
      </c>
    </row>
    <row r="1270" spans="2:65" s="12" customFormat="1">
      <c r="B1270" s="200"/>
      <c r="D1270" s="196" t="s">
        <v>163</v>
      </c>
      <c r="E1270" s="201" t="s">
        <v>5</v>
      </c>
      <c r="F1270" s="202" t="s">
        <v>3342</v>
      </c>
      <c r="H1270" s="203" t="s">
        <v>5</v>
      </c>
      <c r="I1270" s="204"/>
      <c r="L1270" s="200"/>
      <c r="M1270" s="205"/>
      <c r="N1270" s="206"/>
      <c r="O1270" s="206"/>
      <c r="P1270" s="206"/>
      <c r="Q1270" s="206"/>
      <c r="R1270" s="206"/>
      <c r="S1270" s="206"/>
      <c r="T1270" s="207"/>
      <c r="AT1270" s="203" t="s">
        <v>163</v>
      </c>
      <c r="AU1270" s="203" t="s">
        <v>89</v>
      </c>
      <c r="AV1270" s="12" t="s">
        <v>45</v>
      </c>
      <c r="AW1270" s="12" t="s">
        <v>42</v>
      </c>
      <c r="AX1270" s="12" t="s">
        <v>82</v>
      </c>
      <c r="AY1270" s="203" t="s">
        <v>152</v>
      </c>
    </row>
    <row r="1271" spans="2:65" s="12" customFormat="1">
      <c r="B1271" s="200"/>
      <c r="D1271" s="196" t="s">
        <v>163</v>
      </c>
      <c r="E1271" s="201" t="s">
        <v>5</v>
      </c>
      <c r="F1271" s="202" t="s">
        <v>3343</v>
      </c>
      <c r="H1271" s="203" t="s">
        <v>5</v>
      </c>
      <c r="I1271" s="204"/>
      <c r="L1271" s="200"/>
      <c r="M1271" s="205"/>
      <c r="N1271" s="206"/>
      <c r="O1271" s="206"/>
      <c r="P1271" s="206"/>
      <c r="Q1271" s="206"/>
      <c r="R1271" s="206"/>
      <c r="S1271" s="206"/>
      <c r="T1271" s="207"/>
      <c r="AT1271" s="203" t="s">
        <v>163</v>
      </c>
      <c r="AU1271" s="203" t="s">
        <v>89</v>
      </c>
      <c r="AV1271" s="12" t="s">
        <v>45</v>
      </c>
      <c r="AW1271" s="12" t="s">
        <v>42</v>
      </c>
      <c r="AX1271" s="12" t="s">
        <v>82</v>
      </c>
      <c r="AY1271" s="203" t="s">
        <v>152</v>
      </c>
    </row>
    <row r="1272" spans="2:65" s="13" customFormat="1">
      <c r="B1272" s="208"/>
      <c r="D1272" s="196" t="s">
        <v>163</v>
      </c>
      <c r="E1272" s="209" t="s">
        <v>5</v>
      </c>
      <c r="F1272" s="210" t="s">
        <v>3344</v>
      </c>
      <c r="H1272" s="211">
        <v>3.96</v>
      </c>
      <c r="I1272" s="212"/>
      <c r="L1272" s="208"/>
      <c r="M1272" s="213"/>
      <c r="N1272" s="214"/>
      <c r="O1272" s="214"/>
      <c r="P1272" s="214"/>
      <c r="Q1272" s="214"/>
      <c r="R1272" s="214"/>
      <c r="S1272" s="214"/>
      <c r="T1272" s="215"/>
      <c r="AT1272" s="209" t="s">
        <v>163</v>
      </c>
      <c r="AU1272" s="209" t="s">
        <v>89</v>
      </c>
      <c r="AV1272" s="13" t="s">
        <v>89</v>
      </c>
      <c r="AW1272" s="13" t="s">
        <v>42</v>
      </c>
      <c r="AX1272" s="13" t="s">
        <v>82</v>
      </c>
      <c r="AY1272" s="209" t="s">
        <v>152</v>
      </c>
    </row>
    <row r="1273" spans="2:65" s="13" customFormat="1">
      <c r="B1273" s="208"/>
      <c r="D1273" s="196" t="s">
        <v>163</v>
      </c>
      <c r="E1273" s="209" t="s">
        <v>5</v>
      </c>
      <c r="F1273" s="210" t="s">
        <v>3345</v>
      </c>
      <c r="H1273" s="211">
        <v>5.72</v>
      </c>
      <c r="I1273" s="212"/>
      <c r="L1273" s="208"/>
      <c r="M1273" s="213"/>
      <c r="N1273" s="214"/>
      <c r="O1273" s="214"/>
      <c r="P1273" s="214"/>
      <c r="Q1273" s="214"/>
      <c r="R1273" s="214"/>
      <c r="S1273" s="214"/>
      <c r="T1273" s="215"/>
      <c r="AT1273" s="209" t="s">
        <v>163</v>
      </c>
      <c r="AU1273" s="209" t="s">
        <v>89</v>
      </c>
      <c r="AV1273" s="13" t="s">
        <v>89</v>
      </c>
      <c r="AW1273" s="13" t="s">
        <v>42</v>
      </c>
      <c r="AX1273" s="13" t="s">
        <v>82</v>
      </c>
      <c r="AY1273" s="209" t="s">
        <v>152</v>
      </c>
    </row>
    <row r="1274" spans="2:65" s="13" customFormat="1">
      <c r="B1274" s="208"/>
      <c r="D1274" s="196" t="s">
        <v>163</v>
      </c>
      <c r="E1274" s="209" t="s">
        <v>5</v>
      </c>
      <c r="F1274" s="210" t="s">
        <v>3346</v>
      </c>
      <c r="H1274" s="211">
        <v>6.76</v>
      </c>
      <c r="I1274" s="212"/>
      <c r="L1274" s="208"/>
      <c r="M1274" s="213"/>
      <c r="N1274" s="214"/>
      <c r="O1274" s="214"/>
      <c r="P1274" s="214"/>
      <c r="Q1274" s="214"/>
      <c r="R1274" s="214"/>
      <c r="S1274" s="214"/>
      <c r="T1274" s="215"/>
      <c r="AT1274" s="209" t="s">
        <v>163</v>
      </c>
      <c r="AU1274" s="209" t="s">
        <v>89</v>
      </c>
      <c r="AV1274" s="13" t="s">
        <v>89</v>
      </c>
      <c r="AW1274" s="13" t="s">
        <v>42</v>
      </c>
      <c r="AX1274" s="13" t="s">
        <v>82</v>
      </c>
      <c r="AY1274" s="209" t="s">
        <v>152</v>
      </c>
    </row>
    <row r="1275" spans="2:65" s="13" customFormat="1">
      <c r="B1275" s="208"/>
      <c r="D1275" s="196" t="s">
        <v>163</v>
      </c>
      <c r="E1275" s="209" t="s">
        <v>5</v>
      </c>
      <c r="F1275" s="210" t="s">
        <v>3347</v>
      </c>
      <c r="H1275" s="211">
        <v>3.24</v>
      </c>
      <c r="I1275" s="212"/>
      <c r="L1275" s="208"/>
      <c r="M1275" s="213"/>
      <c r="N1275" s="214"/>
      <c r="O1275" s="214"/>
      <c r="P1275" s="214"/>
      <c r="Q1275" s="214"/>
      <c r="R1275" s="214"/>
      <c r="S1275" s="214"/>
      <c r="T1275" s="215"/>
      <c r="AT1275" s="209" t="s">
        <v>163</v>
      </c>
      <c r="AU1275" s="209" t="s">
        <v>89</v>
      </c>
      <c r="AV1275" s="13" t="s">
        <v>89</v>
      </c>
      <c r="AW1275" s="13" t="s">
        <v>42</v>
      </c>
      <c r="AX1275" s="13" t="s">
        <v>82</v>
      </c>
      <c r="AY1275" s="209" t="s">
        <v>152</v>
      </c>
    </row>
    <row r="1276" spans="2:65" s="13" customFormat="1">
      <c r="B1276" s="208"/>
      <c r="D1276" s="196" t="s">
        <v>163</v>
      </c>
      <c r="E1276" s="209" t="s">
        <v>5</v>
      </c>
      <c r="F1276" s="210" t="s">
        <v>3348</v>
      </c>
      <c r="H1276" s="211">
        <v>313.27999999999997</v>
      </c>
      <c r="I1276" s="212"/>
      <c r="L1276" s="208"/>
      <c r="M1276" s="213"/>
      <c r="N1276" s="214"/>
      <c r="O1276" s="214"/>
      <c r="P1276" s="214"/>
      <c r="Q1276" s="214"/>
      <c r="R1276" s="214"/>
      <c r="S1276" s="214"/>
      <c r="T1276" s="215"/>
      <c r="AT1276" s="209" t="s">
        <v>163</v>
      </c>
      <c r="AU1276" s="209" t="s">
        <v>89</v>
      </c>
      <c r="AV1276" s="13" t="s">
        <v>89</v>
      </c>
      <c r="AW1276" s="13" t="s">
        <v>42</v>
      </c>
      <c r="AX1276" s="13" t="s">
        <v>82</v>
      </c>
      <c r="AY1276" s="209" t="s">
        <v>152</v>
      </c>
    </row>
    <row r="1277" spans="2:65" s="13" customFormat="1">
      <c r="B1277" s="208"/>
      <c r="D1277" s="196" t="s">
        <v>163</v>
      </c>
      <c r="E1277" s="209" t="s">
        <v>5</v>
      </c>
      <c r="F1277" s="210" t="s">
        <v>3349</v>
      </c>
      <c r="H1277" s="211">
        <v>63.18</v>
      </c>
      <c r="I1277" s="212"/>
      <c r="L1277" s="208"/>
      <c r="M1277" s="213"/>
      <c r="N1277" s="214"/>
      <c r="O1277" s="214"/>
      <c r="P1277" s="214"/>
      <c r="Q1277" s="214"/>
      <c r="R1277" s="214"/>
      <c r="S1277" s="214"/>
      <c r="T1277" s="215"/>
      <c r="AT1277" s="209" t="s">
        <v>163</v>
      </c>
      <c r="AU1277" s="209" t="s">
        <v>89</v>
      </c>
      <c r="AV1277" s="13" t="s">
        <v>89</v>
      </c>
      <c r="AW1277" s="13" t="s">
        <v>42</v>
      </c>
      <c r="AX1277" s="13" t="s">
        <v>82</v>
      </c>
      <c r="AY1277" s="209" t="s">
        <v>152</v>
      </c>
    </row>
    <row r="1278" spans="2:65" s="13" customFormat="1">
      <c r="B1278" s="208"/>
      <c r="D1278" s="196" t="s">
        <v>163</v>
      </c>
      <c r="E1278" s="209" t="s">
        <v>5</v>
      </c>
      <c r="F1278" s="210" t="s">
        <v>3350</v>
      </c>
      <c r="H1278" s="211">
        <v>77.760000000000005</v>
      </c>
      <c r="I1278" s="212"/>
      <c r="L1278" s="208"/>
      <c r="M1278" s="213"/>
      <c r="N1278" s="214"/>
      <c r="O1278" s="214"/>
      <c r="P1278" s="214"/>
      <c r="Q1278" s="214"/>
      <c r="R1278" s="214"/>
      <c r="S1278" s="214"/>
      <c r="T1278" s="215"/>
      <c r="AT1278" s="209" t="s">
        <v>163</v>
      </c>
      <c r="AU1278" s="209" t="s">
        <v>89</v>
      </c>
      <c r="AV1278" s="13" t="s">
        <v>89</v>
      </c>
      <c r="AW1278" s="13" t="s">
        <v>42</v>
      </c>
      <c r="AX1278" s="13" t="s">
        <v>82</v>
      </c>
      <c r="AY1278" s="209" t="s">
        <v>152</v>
      </c>
    </row>
    <row r="1279" spans="2:65" s="14" customFormat="1">
      <c r="B1279" s="216"/>
      <c r="D1279" s="196" t="s">
        <v>163</v>
      </c>
      <c r="E1279" s="217" t="s">
        <v>5</v>
      </c>
      <c r="F1279" s="218" t="s">
        <v>3351</v>
      </c>
      <c r="H1279" s="219">
        <v>473.9</v>
      </c>
      <c r="I1279" s="220"/>
      <c r="L1279" s="216"/>
      <c r="M1279" s="221"/>
      <c r="N1279" s="222"/>
      <c r="O1279" s="222"/>
      <c r="P1279" s="222"/>
      <c r="Q1279" s="222"/>
      <c r="R1279" s="222"/>
      <c r="S1279" s="222"/>
      <c r="T1279" s="223"/>
      <c r="AT1279" s="217" t="s">
        <v>163</v>
      </c>
      <c r="AU1279" s="217" t="s">
        <v>89</v>
      </c>
      <c r="AV1279" s="14" t="s">
        <v>169</v>
      </c>
      <c r="AW1279" s="14" t="s">
        <v>42</v>
      </c>
      <c r="AX1279" s="14" t="s">
        <v>82</v>
      </c>
      <c r="AY1279" s="217" t="s">
        <v>152</v>
      </c>
    </row>
    <row r="1280" spans="2:65" s="15" customFormat="1">
      <c r="B1280" s="224"/>
      <c r="D1280" s="225" t="s">
        <v>163</v>
      </c>
      <c r="E1280" s="226" t="s">
        <v>5</v>
      </c>
      <c r="F1280" s="227" t="s">
        <v>170</v>
      </c>
      <c r="H1280" s="228">
        <v>473.9</v>
      </c>
      <c r="I1280" s="229"/>
      <c r="L1280" s="224"/>
      <c r="M1280" s="230"/>
      <c r="N1280" s="231"/>
      <c r="O1280" s="231"/>
      <c r="P1280" s="231"/>
      <c r="Q1280" s="231"/>
      <c r="R1280" s="231"/>
      <c r="S1280" s="231"/>
      <c r="T1280" s="232"/>
      <c r="AT1280" s="233" t="s">
        <v>163</v>
      </c>
      <c r="AU1280" s="233" t="s">
        <v>89</v>
      </c>
      <c r="AV1280" s="15" t="s">
        <v>159</v>
      </c>
      <c r="AW1280" s="15" t="s">
        <v>42</v>
      </c>
      <c r="AX1280" s="15" t="s">
        <v>45</v>
      </c>
      <c r="AY1280" s="233" t="s">
        <v>152</v>
      </c>
    </row>
    <row r="1281" spans="2:65" s="1" customFormat="1" ht="22.5" customHeight="1">
      <c r="B1281" s="183"/>
      <c r="C1281" s="237" t="s">
        <v>2333</v>
      </c>
      <c r="D1281" s="237" t="s">
        <v>266</v>
      </c>
      <c r="E1281" s="238" t="s">
        <v>3357</v>
      </c>
      <c r="F1281" s="239" t="s">
        <v>3358</v>
      </c>
      <c r="G1281" s="240" t="s">
        <v>247</v>
      </c>
      <c r="H1281" s="241">
        <v>483.37799999999999</v>
      </c>
      <c r="I1281" s="242"/>
      <c r="J1281" s="243">
        <f>ROUND(I1281*H1281,2)</f>
        <v>0</v>
      </c>
      <c r="K1281" s="239" t="s">
        <v>158</v>
      </c>
      <c r="L1281" s="244"/>
      <c r="M1281" s="245" t="s">
        <v>5</v>
      </c>
      <c r="N1281" s="246" t="s">
        <v>53</v>
      </c>
      <c r="O1281" s="44"/>
      <c r="P1281" s="193">
        <f>O1281*H1281</f>
        <v>0</v>
      </c>
      <c r="Q1281" s="193">
        <v>2.5000000000000001E-3</v>
      </c>
      <c r="R1281" s="193">
        <f>Q1281*H1281</f>
        <v>1.208445</v>
      </c>
      <c r="S1281" s="193">
        <v>0</v>
      </c>
      <c r="T1281" s="194">
        <f>S1281*H1281</f>
        <v>0</v>
      </c>
      <c r="AR1281" s="25" t="s">
        <v>377</v>
      </c>
      <c r="AT1281" s="25" t="s">
        <v>266</v>
      </c>
      <c r="AU1281" s="25" t="s">
        <v>89</v>
      </c>
      <c r="AY1281" s="25" t="s">
        <v>152</v>
      </c>
      <c r="BE1281" s="195">
        <f>IF(N1281="základní",J1281,0)</f>
        <v>0</v>
      </c>
      <c r="BF1281" s="195">
        <f>IF(N1281="snížená",J1281,0)</f>
        <v>0</v>
      </c>
      <c r="BG1281" s="195">
        <f>IF(N1281="zákl. přenesená",J1281,0)</f>
        <v>0</v>
      </c>
      <c r="BH1281" s="195">
        <f>IF(N1281="sníž. přenesená",J1281,0)</f>
        <v>0</v>
      </c>
      <c r="BI1281" s="195">
        <f>IF(N1281="nulová",J1281,0)</f>
        <v>0</v>
      </c>
      <c r="BJ1281" s="25" t="s">
        <v>45</v>
      </c>
      <c r="BK1281" s="195">
        <f>ROUND(I1281*H1281,2)</f>
        <v>0</v>
      </c>
      <c r="BL1281" s="25" t="s">
        <v>259</v>
      </c>
      <c r="BM1281" s="25" t="s">
        <v>3359</v>
      </c>
    </row>
    <row r="1282" spans="2:65" s="13" customFormat="1">
      <c r="B1282" s="208"/>
      <c r="D1282" s="225" t="s">
        <v>163</v>
      </c>
      <c r="F1282" s="234" t="s">
        <v>3353</v>
      </c>
      <c r="H1282" s="235">
        <v>483.37799999999999</v>
      </c>
      <c r="I1282" s="212"/>
      <c r="L1282" s="208"/>
      <c r="M1282" s="213"/>
      <c r="N1282" s="214"/>
      <c r="O1282" s="214"/>
      <c r="P1282" s="214"/>
      <c r="Q1282" s="214"/>
      <c r="R1282" s="214"/>
      <c r="S1282" s="214"/>
      <c r="T1282" s="215"/>
      <c r="AT1282" s="209" t="s">
        <v>163</v>
      </c>
      <c r="AU1282" s="209" t="s">
        <v>89</v>
      </c>
      <c r="AV1282" s="13" t="s">
        <v>89</v>
      </c>
      <c r="AW1282" s="13" t="s">
        <v>6</v>
      </c>
      <c r="AX1282" s="13" t="s">
        <v>45</v>
      </c>
      <c r="AY1282" s="209" t="s">
        <v>152</v>
      </c>
    </row>
    <row r="1283" spans="2:65" s="1" customFormat="1" ht="44.25" customHeight="1">
      <c r="B1283" s="183"/>
      <c r="C1283" s="184" t="s">
        <v>2337</v>
      </c>
      <c r="D1283" s="184" t="s">
        <v>154</v>
      </c>
      <c r="E1283" s="185" t="s">
        <v>3360</v>
      </c>
      <c r="F1283" s="186" t="s">
        <v>3361</v>
      </c>
      <c r="G1283" s="187" t="s">
        <v>247</v>
      </c>
      <c r="H1283" s="188">
        <v>619.44000000000005</v>
      </c>
      <c r="I1283" s="189"/>
      <c r="J1283" s="190">
        <f>ROUND(I1283*H1283,2)</f>
        <v>0</v>
      </c>
      <c r="K1283" s="186" t="s">
        <v>158</v>
      </c>
      <c r="L1283" s="43"/>
      <c r="M1283" s="191" t="s">
        <v>5</v>
      </c>
      <c r="N1283" s="192" t="s">
        <v>53</v>
      </c>
      <c r="O1283" s="44"/>
      <c r="P1283" s="193">
        <f>O1283*H1283</f>
        <v>0</v>
      </c>
      <c r="Q1283" s="193">
        <v>8.0000000000000007E-5</v>
      </c>
      <c r="R1283" s="193">
        <f>Q1283*H1283</f>
        <v>4.9555200000000008E-2</v>
      </c>
      <c r="S1283" s="193">
        <v>0</v>
      </c>
      <c r="T1283" s="194">
        <f>S1283*H1283</f>
        <v>0</v>
      </c>
      <c r="AR1283" s="25" t="s">
        <v>259</v>
      </c>
      <c r="AT1283" s="25" t="s">
        <v>154</v>
      </c>
      <c r="AU1283" s="25" t="s">
        <v>89</v>
      </c>
      <c r="AY1283" s="25" t="s">
        <v>152</v>
      </c>
      <c r="BE1283" s="195">
        <f>IF(N1283="základní",J1283,0)</f>
        <v>0</v>
      </c>
      <c r="BF1283" s="195">
        <f>IF(N1283="snížená",J1283,0)</f>
        <v>0</v>
      </c>
      <c r="BG1283" s="195">
        <f>IF(N1283="zákl. přenesená",J1283,0)</f>
        <v>0</v>
      </c>
      <c r="BH1283" s="195">
        <f>IF(N1283="sníž. přenesená",J1283,0)</f>
        <v>0</v>
      </c>
      <c r="BI1283" s="195">
        <f>IF(N1283="nulová",J1283,0)</f>
        <v>0</v>
      </c>
      <c r="BJ1283" s="25" t="s">
        <v>45</v>
      </c>
      <c r="BK1283" s="195">
        <f>ROUND(I1283*H1283,2)</f>
        <v>0</v>
      </c>
      <c r="BL1283" s="25" t="s">
        <v>259</v>
      </c>
      <c r="BM1283" s="25" t="s">
        <v>3362</v>
      </c>
    </row>
    <row r="1284" spans="2:65" s="1" customFormat="1" ht="94.5">
      <c r="B1284" s="43"/>
      <c r="D1284" s="196" t="s">
        <v>161</v>
      </c>
      <c r="F1284" s="197" t="s">
        <v>3341</v>
      </c>
      <c r="I1284" s="198"/>
      <c r="L1284" s="43"/>
      <c r="M1284" s="199"/>
      <c r="N1284" s="44"/>
      <c r="O1284" s="44"/>
      <c r="P1284" s="44"/>
      <c r="Q1284" s="44"/>
      <c r="R1284" s="44"/>
      <c r="S1284" s="44"/>
      <c r="T1284" s="72"/>
      <c r="AT1284" s="25" t="s">
        <v>161</v>
      </c>
      <c r="AU1284" s="25" t="s">
        <v>89</v>
      </c>
    </row>
    <row r="1285" spans="2:65" s="12" customFormat="1">
      <c r="B1285" s="200"/>
      <c r="D1285" s="196" t="s">
        <v>163</v>
      </c>
      <c r="E1285" s="201" t="s">
        <v>5</v>
      </c>
      <c r="F1285" s="202" t="s">
        <v>3342</v>
      </c>
      <c r="H1285" s="203" t="s">
        <v>5</v>
      </c>
      <c r="I1285" s="204"/>
      <c r="L1285" s="200"/>
      <c r="M1285" s="205"/>
      <c r="N1285" s="206"/>
      <c r="O1285" s="206"/>
      <c r="P1285" s="206"/>
      <c r="Q1285" s="206"/>
      <c r="R1285" s="206"/>
      <c r="S1285" s="206"/>
      <c r="T1285" s="207"/>
      <c r="AT1285" s="203" t="s">
        <v>163</v>
      </c>
      <c r="AU1285" s="203" t="s">
        <v>89</v>
      </c>
      <c r="AV1285" s="12" t="s">
        <v>45</v>
      </c>
      <c r="AW1285" s="12" t="s">
        <v>42</v>
      </c>
      <c r="AX1285" s="12" t="s">
        <v>82</v>
      </c>
      <c r="AY1285" s="203" t="s">
        <v>152</v>
      </c>
    </row>
    <row r="1286" spans="2:65" s="12" customFormat="1">
      <c r="B1286" s="200"/>
      <c r="D1286" s="196" t="s">
        <v>163</v>
      </c>
      <c r="E1286" s="201" t="s">
        <v>5</v>
      </c>
      <c r="F1286" s="202" t="s">
        <v>3363</v>
      </c>
      <c r="H1286" s="203" t="s">
        <v>5</v>
      </c>
      <c r="I1286" s="204"/>
      <c r="L1286" s="200"/>
      <c r="M1286" s="205"/>
      <c r="N1286" s="206"/>
      <c r="O1286" s="206"/>
      <c r="P1286" s="206"/>
      <c r="Q1286" s="206"/>
      <c r="R1286" s="206"/>
      <c r="S1286" s="206"/>
      <c r="T1286" s="207"/>
      <c r="AT1286" s="203" t="s">
        <v>163</v>
      </c>
      <c r="AU1286" s="203" t="s">
        <v>89</v>
      </c>
      <c r="AV1286" s="12" t="s">
        <v>45</v>
      </c>
      <c r="AW1286" s="12" t="s">
        <v>42</v>
      </c>
      <c r="AX1286" s="12" t="s">
        <v>82</v>
      </c>
      <c r="AY1286" s="203" t="s">
        <v>152</v>
      </c>
    </row>
    <row r="1287" spans="2:65" s="13" customFormat="1">
      <c r="B1287" s="208"/>
      <c r="D1287" s="196" t="s">
        <v>163</v>
      </c>
      <c r="E1287" s="209" t="s">
        <v>5</v>
      </c>
      <c r="F1287" s="210" t="s">
        <v>3364</v>
      </c>
      <c r="H1287" s="211">
        <v>619.44000000000005</v>
      </c>
      <c r="I1287" s="212"/>
      <c r="L1287" s="208"/>
      <c r="M1287" s="213"/>
      <c r="N1287" s="214"/>
      <c r="O1287" s="214"/>
      <c r="P1287" s="214"/>
      <c r="Q1287" s="214"/>
      <c r="R1287" s="214"/>
      <c r="S1287" s="214"/>
      <c r="T1287" s="215"/>
      <c r="AT1287" s="209" t="s">
        <v>163</v>
      </c>
      <c r="AU1287" s="209" t="s">
        <v>89</v>
      </c>
      <c r="AV1287" s="13" t="s">
        <v>89</v>
      </c>
      <c r="AW1287" s="13" t="s">
        <v>42</v>
      </c>
      <c r="AX1287" s="13" t="s">
        <v>82</v>
      </c>
      <c r="AY1287" s="209" t="s">
        <v>152</v>
      </c>
    </row>
    <row r="1288" spans="2:65" s="15" customFormat="1">
      <c r="B1288" s="224"/>
      <c r="D1288" s="225" t="s">
        <v>163</v>
      </c>
      <c r="E1288" s="226" t="s">
        <v>5</v>
      </c>
      <c r="F1288" s="227" t="s">
        <v>170</v>
      </c>
      <c r="H1288" s="228">
        <v>619.44000000000005</v>
      </c>
      <c r="I1288" s="229"/>
      <c r="L1288" s="224"/>
      <c r="M1288" s="230"/>
      <c r="N1288" s="231"/>
      <c r="O1288" s="231"/>
      <c r="P1288" s="231"/>
      <c r="Q1288" s="231"/>
      <c r="R1288" s="231"/>
      <c r="S1288" s="231"/>
      <c r="T1288" s="232"/>
      <c r="AT1288" s="233" t="s">
        <v>163</v>
      </c>
      <c r="AU1288" s="233" t="s">
        <v>89</v>
      </c>
      <c r="AV1288" s="15" t="s">
        <v>159</v>
      </c>
      <c r="AW1288" s="15" t="s">
        <v>42</v>
      </c>
      <c r="AX1288" s="15" t="s">
        <v>45</v>
      </c>
      <c r="AY1288" s="233" t="s">
        <v>152</v>
      </c>
    </row>
    <row r="1289" spans="2:65" s="1" customFormat="1" ht="22.5" customHeight="1">
      <c r="B1289" s="183"/>
      <c r="C1289" s="237" t="s">
        <v>2341</v>
      </c>
      <c r="D1289" s="237" t="s">
        <v>266</v>
      </c>
      <c r="E1289" s="238" t="s">
        <v>3365</v>
      </c>
      <c r="F1289" s="239" t="s">
        <v>3366</v>
      </c>
      <c r="G1289" s="240" t="s">
        <v>247</v>
      </c>
      <c r="H1289" s="241">
        <v>631.82899999999995</v>
      </c>
      <c r="I1289" s="242"/>
      <c r="J1289" s="243">
        <f>ROUND(I1289*H1289,2)</f>
        <v>0</v>
      </c>
      <c r="K1289" s="239" t="s">
        <v>158</v>
      </c>
      <c r="L1289" s="244"/>
      <c r="M1289" s="245" t="s">
        <v>5</v>
      </c>
      <c r="N1289" s="246" t="s">
        <v>53</v>
      </c>
      <c r="O1289" s="44"/>
      <c r="P1289" s="193">
        <f>O1289*H1289</f>
        <v>0</v>
      </c>
      <c r="Q1289" s="193">
        <v>1.2E-2</v>
      </c>
      <c r="R1289" s="193">
        <f>Q1289*H1289</f>
        <v>7.5819479999999997</v>
      </c>
      <c r="S1289" s="193">
        <v>0</v>
      </c>
      <c r="T1289" s="194">
        <f>S1289*H1289</f>
        <v>0</v>
      </c>
      <c r="AR1289" s="25" t="s">
        <v>377</v>
      </c>
      <c r="AT1289" s="25" t="s">
        <v>266</v>
      </c>
      <c r="AU1289" s="25" t="s">
        <v>89</v>
      </c>
      <c r="AY1289" s="25" t="s">
        <v>152</v>
      </c>
      <c r="BE1289" s="195">
        <f>IF(N1289="základní",J1289,0)</f>
        <v>0</v>
      </c>
      <c r="BF1289" s="195">
        <f>IF(N1289="snížená",J1289,0)</f>
        <v>0</v>
      </c>
      <c r="BG1289" s="195">
        <f>IF(N1289="zákl. přenesená",J1289,0)</f>
        <v>0</v>
      </c>
      <c r="BH1289" s="195">
        <f>IF(N1289="sníž. přenesená",J1289,0)</f>
        <v>0</v>
      </c>
      <c r="BI1289" s="195">
        <f>IF(N1289="nulová",J1289,0)</f>
        <v>0</v>
      </c>
      <c r="BJ1289" s="25" t="s">
        <v>45</v>
      </c>
      <c r="BK1289" s="195">
        <f>ROUND(I1289*H1289,2)</f>
        <v>0</v>
      </c>
      <c r="BL1289" s="25" t="s">
        <v>259</v>
      </c>
      <c r="BM1289" s="25" t="s">
        <v>3367</v>
      </c>
    </row>
    <row r="1290" spans="2:65" s="13" customFormat="1">
      <c r="B1290" s="208"/>
      <c r="D1290" s="225" t="s">
        <v>163</v>
      </c>
      <c r="F1290" s="234" t="s">
        <v>3368</v>
      </c>
      <c r="H1290" s="235">
        <v>631.82899999999995</v>
      </c>
      <c r="I1290" s="212"/>
      <c r="L1290" s="208"/>
      <c r="M1290" s="213"/>
      <c r="N1290" s="214"/>
      <c r="O1290" s="214"/>
      <c r="P1290" s="214"/>
      <c r="Q1290" s="214"/>
      <c r="R1290" s="214"/>
      <c r="S1290" s="214"/>
      <c r="T1290" s="215"/>
      <c r="AT1290" s="209" t="s">
        <v>163</v>
      </c>
      <c r="AU1290" s="209" t="s">
        <v>89</v>
      </c>
      <c r="AV1290" s="13" t="s">
        <v>89</v>
      </c>
      <c r="AW1290" s="13" t="s">
        <v>6</v>
      </c>
      <c r="AX1290" s="13" t="s">
        <v>45</v>
      </c>
      <c r="AY1290" s="209" t="s">
        <v>152</v>
      </c>
    </row>
    <row r="1291" spans="2:65" s="1" customFormat="1" ht="44.25" customHeight="1">
      <c r="B1291" s="183"/>
      <c r="C1291" s="184" t="s">
        <v>2345</v>
      </c>
      <c r="D1291" s="184" t="s">
        <v>154</v>
      </c>
      <c r="E1291" s="185" t="s">
        <v>3369</v>
      </c>
      <c r="F1291" s="186" t="s">
        <v>3370</v>
      </c>
      <c r="G1291" s="187" t="s">
        <v>247</v>
      </c>
      <c r="H1291" s="188">
        <v>619.44000000000005</v>
      </c>
      <c r="I1291" s="189"/>
      <c r="J1291" s="190">
        <f>ROUND(I1291*H1291,2)</f>
        <v>0</v>
      </c>
      <c r="K1291" s="186" t="s">
        <v>158</v>
      </c>
      <c r="L1291" s="43"/>
      <c r="M1291" s="191" t="s">
        <v>5</v>
      </c>
      <c r="N1291" s="192" t="s">
        <v>53</v>
      </c>
      <c r="O1291" s="44"/>
      <c r="P1291" s="193">
        <f>O1291*H1291</f>
        <v>0</v>
      </c>
      <c r="Q1291" s="193">
        <v>1.6000000000000001E-4</v>
      </c>
      <c r="R1291" s="193">
        <f>Q1291*H1291</f>
        <v>9.9110400000000015E-2</v>
      </c>
      <c r="S1291" s="193">
        <v>0</v>
      </c>
      <c r="T1291" s="194">
        <f>S1291*H1291</f>
        <v>0</v>
      </c>
      <c r="AR1291" s="25" t="s">
        <v>259</v>
      </c>
      <c r="AT1291" s="25" t="s">
        <v>154</v>
      </c>
      <c r="AU1291" s="25" t="s">
        <v>89</v>
      </c>
      <c r="AY1291" s="25" t="s">
        <v>152</v>
      </c>
      <c r="BE1291" s="195">
        <f>IF(N1291="základní",J1291,0)</f>
        <v>0</v>
      </c>
      <c r="BF1291" s="195">
        <f>IF(N1291="snížená",J1291,0)</f>
        <v>0</v>
      </c>
      <c r="BG1291" s="195">
        <f>IF(N1291="zákl. přenesená",J1291,0)</f>
        <v>0</v>
      </c>
      <c r="BH1291" s="195">
        <f>IF(N1291="sníž. přenesená",J1291,0)</f>
        <v>0</v>
      </c>
      <c r="BI1291" s="195">
        <f>IF(N1291="nulová",J1291,0)</f>
        <v>0</v>
      </c>
      <c r="BJ1291" s="25" t="s">
        <v>45</v>
      </c>
      <c r="BK1291" s="195">
        <f>ROUND(I1291*H1291,2)</f>
        <v>0</v>
      </c>
      <c r="BL1291" s="25" t="s">
        <v>259</v>
      </c>
      <c r="BM1291" s="25" t="s">
        <v>3371</v>
      </c>
    </row>
    <row r="1292" spans="2:65" s="1" customFormat="1" ht="94.5">
      <c r="B1292" s="43"/>
      <c r="D1292" s="196" t="s">
        <v>161</v>
      </c>
      <c r="F1292" s="197" t="s">
        <v>3341</v>
      </c>
      <c r="I1292" s="198"/>
      <c r="L1292" s="43"/>
      <c r="M1292" s="199"/>
      <c r="N1292" s="44"/>
      <c r="O1292" s="44"/>
      <c r="P1292" s="44"/>
      <c r="Q1292" s="44"/>
      <c r="R1292" s="44"/>
      <c r="S1292" s="44"/>
      <c r="T1292" s="72"/>
      <c r="AT1292" s="25" t="s">
        <v>161</v>
      </c>
      <c r="AU1292" s="25" t="s">
        <v>89</v>
      </c>
    </row>
    <row r="1293" spans="2:65" s="12" customFormat="1">
      <c r="B1293" s="200"/>
      <c r="D1293" s="196" t="s">
        <v>163</v>
      </c>
      <c r="E1293" s="201" t="s">
        <v>5</v>
      </c>
      <c r="F1293" s="202" t="s">
        <v>3342</v>
      </c>
      <c r="H1293" s="203" t="s">
        <v>5</v>
      </c>
      <c r="I1293" s="204"/>
      <c r="L1293" s="200"/>
      <c r="M1293" s="205"/>
      <c r="N1293" s="206"/>
      <c r="O1293" s="206"/>
      <c r="P1293" s="206"/>
      <c r="Q1293" s="206"/>
      <c r="R1293" s="206"/>
      <c r="S1293" s="206"/>
      <c r="T1293" s="207"/>
      <c r="AT1293" s="203" t="s">
        <v>163</v>
      </c>
      <c r="AU1293" s="203" t="s">
        <v>89</v>
      </c>
      <c r="AV1293" s="12" t="s">
        <v>45</v>
      </c>
      <c r="AW1293" s="12" t="s">
        <v>42</v>
      </c>
      <c r="AX1293" s="12" t="s">
        <v>82</v>
      </c>
      <c r="AY1293" s="203" t="s">
        <v>152</v>
      </c>
    </row>
    <row r="1294" spans="2:65" s="12" customFormat="1">
      <c r="B1294" s="200"/>
      <c r="D1294" s="196" t="s">
        <v>163</v>
      </c>
      <c r="E1294" s="201" t="s">
        <v>5</v>
      </c>
      <c r="F1294" s="202" t="s">
        <v>3363</v>
      </c>
      <c r="H1294" s="203" t="s">
        <v>5</v>
      </c>
      <c r="I1294" s="204"/>
      <c r="L1294" s="200"/>
      <c r="M1294" s="205"/>
      <c r="N1294" s="206"/>
      <c r="O1294" s="206"/>
      <c r="P1294" s="206"/>
      <c r="Q1294" s="206"/>
      <c r="R1294" s="206"/>
      <c r="S1294" s="206"/>
      <c r="T1294" s="207"/>
      <c r="AT1294" s="203" t="s">
        <v>163</v>
      </c>
      <c r="AU1294" s="203" t="s">
        <v>89</v>
      </c>
      <c r="AV1294" s="12" t="s">
        <v>45</v>
      </c>
      <c r="AW1294" s="12" t="s">
        <v>42</v>
      </c>
      <c r="AX1294" s="12" t="s">
        <v>82</v>
      </c>
      <c r="AY1294" s="203" t="s">
        <v>152</v>
      </c>
    </row>
    <row r="1295" spans="2:65" s="13" customFormat="1">
      <c r="B1295" s="208"/>
      <c r="D1295" s="196" t="s">
        <v>163</v>
      </c>
      <c r="E1295" s="209" t="s">
        <v>5</v>
      </c>
      <c r="F1295" s="210" t="s">
        <v>3364</v>
      </c>
      <c r="H1295" s="211">
        <v>619.44000000000005</v>
      </c>
      <c r="I1295" s="212"/>
      <c r="L1295" s="208"/>
      <c r="M1295" s="213"/>
      <c r="N1295" s="214"/>
      <c r="O1295" s="214"/>
      <c r="P1295" s="214"/>
      <c r="Q1295" s="214"/>
      <c r="R1295" s="214"/>
      <c r="S1295" s="214"/>
      <c r="T1295" s="215"/>
      <c r="AT1295" s="209" t="s">
        <v>163</v>
      </c>
      <c r="AU1295" s="209" t="s">
        <v>89</v>
      </c>
      <c r="AV1295" s="13" t="s">
        <v>89</v>
      </c>
      <c r="AW1295" s="13" t="s">
        <v>42</v>
      </c>
      <c r="AX1295" s="13" t="s">
        <v>82</v>
      </c>
      <c r="AY1295" s="209" t="s">
        <v>152</v>
      </c>
    </row>
    <row r="1296" spans="2:65" s="15" customFormat="1">
      <c r="B1296" s="224"/>
      <c r="D1296" s="225" t="s">
        <v>163</v>
      </c>
      <c r="E1296" s="226" t="s">
        <v>5</v>
      </c>
      <c r="F1296" s="227" t="s">
        <v>170</v>
      </c>
      <c r="H1296" s="228">
        <v>619.44000000000005</v>
      </c>
      <c r="I1296" s="229"/>
      <c r="L1296" s="224"/>
      <c r="M1296" s="230"/>
      <c r="N1296" s="231"/>
      <c r="O1296" s="231"/>
      <c r="P1296" s="231"/>
      <c r="Q1296" s="231"/>
      <c r="R1296" s="231"/>
      <c r="S1296" s="231"/>
      <c r="T1296" s="232"/>
      <c r="AT1296" s="233" t="s">
        <v>163</v>
      </c>
      <c r="AU1296" s="233" t="s">
        <v>89</v>
      </c>
      <c r="AV1296" s="15" t="s">
        <v>159</v>
      </c>
      <c r="AW1296" s="15" t="s">
        <v>42</v>
      </c>
      <c r="AX1296" s="15" t="s">
        <v>45</v>
      </c>
      <c r="AY1296" s="233" t="s">
        <v>152</v>
      </c>
    </row>
    <row r="1297" spans="2:65" s="1" customFormat="1" ht="57" customHeight="1">
      <c r="B1297" s="183"/>
      <c r="C1297" s="237" t="s">
        <v>2350</v>
      </c>
      <c r="D1297" s="237" t="s">
        <v>266</v>
      </c>
      <c r="E1297" s="238" t="s">
        <v>3372</v>
      </c>
      <c r="F1297" s="239" t="s">
        <v>3373</v>
      </c>
      <c r="G1297" s="240" t="s">
        <v>247</v>
      </c>
      <c r="H1297" s="241">
        <v>631.82899999999995</v>
      </c>
      <c r="I1297" s="242"/>
      <c r="J1297" s="243">
        <f>ROUND(I1297*H1297,2)</f>
        <v>0</v>
      </c>
      <c r="K1297" s="239" t="s">
        <v>3374</v>
      </c>
      <c r="L1297" s="244"/>
      <c r="M1297" s="245" t="s">
        <v>5</v>
      </c>
      <c r="N1297" s="246" t="s">
        <v>53</v>
      </c>
      <c r="O1297" s="44"/>
      <c r="P1297" s="193">
        <f>O1297*H1297</f>
        <v>0</v>
      </c>
      <c r="Q1297" s="193">
        <v>2.4E-2</v>
      </c>
      <c r="R1297" s="193">
        <f>Q1297*H1297</f>
        <v>15.163895999999999</v>
      </c>
      <c r="S1297" s="193">
        <v>0</v>
      </c>
      <c r="T1297" s="194">
        <f>S1297*H1297</f>
        <v>0</v>
      </c>
      <c r="AR1297" s="25" t="s">
        <v>377</v>
      </c>
      <c r="AT1297" s="25" t="s">
        <v>266</v>
      </c>
      <c r="AU1297" s="25" t="s">
        <v>89</v>
      </c>
      <c r="AY1297" s="25" t="s">
        <v>152</v>
      </c>
      <c r="BE1297" s="195">
        <f>IF(N1297="základní",J1297,0)</f>
        <v>0</v>
      </c>
      <c r="BF1297" s="195">
        <f>IF(N1297="snížená",J1297,0)</f>
        <v>0</v>
      </c>
      <c r="BG1297" s="195">
        <f>IF(N1297="zákl. přenesená",J1297,0)</f>
        <v>0</v>
      </c>
      <c r="BH1297" s="195">
        <f>IF(N1297="sníž. přenesená",J1297,0)</f>
        <v>0</v>
      </c>
      <c r="BI1297" s="195">
        <f>IF(N1297="nulová",J1297,0)</f>
        <v>0</v>
      </c>
      <c r="BJ1297" s="25" t="s">
        <v>45</v>
      </c>
      <c r="BK1297" s="195">
        <f>ROUND(I1297*H1297,2)</f>
        <v>0</v>
      </c>
      <c r="BL1297" s="25" t="s">
        <v>259</v>
      </c>
      <c r="BM1297" s="25" t="s">
        <v>3375</v>
      </c>
    </row>
    <row r="1298" spans="2:65" s="13" customFormat="1">
      <c r="B1298" s="208"/>
      <c r="D1298" s="225" t="s">
        <v>163</v>
      </c>
      <c r="F1298" s="234" t="s">
        <v>3368</v>
      </c>
      <c r="H1298" s="235">
        <v>631.82899999999995</v>
      </c>
      <c r="I1298" s="212"/>
      <c r="L1298" s="208"/>
      <c r="M1298" s="213"/>
      <c r="N1298" s="214"/>
      <c r="O1298" s="214"/>
      <c r="P1298" s="214"/>
      <c r="Q1298" s="214"/>
      <c r="R1298" s="214"/>
      <c r="S1298" s="214"/>
      <c r="T1298" s="215"/>
      <c r="AT1298" s="209" t="s">
        <v>163</v>
      </c>
      <c r="AU1298" s="209" t="s">
        <v>89</v>
      </c>
      <c r="AV1298" s="13" t="s">
        <v>89</v>
      </c>
      <c r="AW1298" s="13" t="s">
        <v>6</v>
      </c>
      <c r="AX1298" s="13" t="s">
        <v>45</v>
      </c>
      <c r="AY1298" s="209" t="s">
        <v>152</v>
      </c>
    </row>
    <row r="1299" spans="2:65" s="1" customFormat="1" ht="22.5" customHeight="1">
      <c r="B1299" s="183"/>
      <c r="C1299" s="237" t="s">
        <v>2354</v>
      </c>
      <c r="D1299" s="237" t="s">
        <v>266</v>
      </c>
      <c r="E1299" s="238" t="s">
        <v>3376</v>
      </c>
      <c r="F1299" s="239" t="s">
        <v>3377</v>
      </c>
      <c r="G1299" s="240" t="s">
        <v>201</v>
      </c>
      <c r="H1299" s="241">
        <v>980.7</v>
      </c>
      <c r="I1299" s="242"/>
      <c r="J1299" s="243">
        <f>ROUND(I1299*H1299,2)</f>
        <v>0</v>
      </c>
      <c r="K1299" s="239" t="s">
        <v>2783</v>
      </c>
      <c r="L1299" s="244"/>
      <c r="M1299" s="245" t="s">
        <v>5</v>
      </c>
      <c r="N1299" s="246" t="s">
        <v>53</v>
      </c>
      <c r="O1299" s="44"/>
      <c r="P1299" s="193">
        <f>O1299*H1299</f>
        <v>0</v>
      </c>
      <c r="Q1299" s="193">
        <v>3.6600000000000001E-3</v>
      </c>
      <c r="R1299" s="193">
        <f>Q1299*H1299</f>
        <v>3.5893620000000004</v>
      </c>
      <c r="S1299" s="193">
        <v>0</v>
      </c>
      <c r="T1299" s="194">
        <f>S1299*H1299</f>
        <v>0</v>
      </c>
      <c r="AR1299" s="25" t="s">
        <v>377</v>
      </c>
      <c r="AT1299" s="25" t="s">
        <v>266</v>
      </c>
      <c r="AU1299" s="25" t="s">
        <v>89</v>
      </c>
      <c r="AY1299" s="25" t="s">
        <v>152</v>
      </c>
      <c r="BE1299" s="195">
        <f>IF(N1299="základní",J1299,0)</f>
        <v>0</v>
      </c>
      <c r="BF1299" s="195">
        <f>IF(N1299="snížená",J1299,0)</f>
        <v>0</v>
      </c>
      <c r="BG1299" s="195">
        <f>IF(N1299="zákl. přenesená",J1299,0)</f>
        <v>0</v>
      </c>
      <c r="BH1299" s="195">
        <f>IF(N1299="sníž. přenesená",J1299,0)</f>
        <v>0</v>
      </c>
      <c r="BI1299" s="195">
        <f>IF(N1299="nulová",J1299,0)</f>
        <v>0</v>
      </c>
      <c r="BJ1299" s="25" t="s">
        <v>45</v>
      </c>
      <c r="BK1299" s="195">
        <f>ROUND(I1299*H1299,2)</f>
        <v>0</v>
      </c>
      <c r="BL1299" s="25" t="s">
        <v>259</v>
      </c>
      <c r="BM1299" s="25" t="s">
        <v>3378</v>
      </c>
    </row>
    <row r="1300" spans="2:65" s="13" customFormat="1">
      <c r="B1300" s="208"/>
      <c r="D1300" s="225" t="s">
        <v>163</v>
      </c>
      <c r="F1300" s="234" t="s">
        <v>3379</v>
      </c>
      <c r="H1300" s="235">
        <v>980.7</v>
      </c>
      <c r="I1300" s="212"/>
      <c r="L1300" s="208"/>
      <c r="M1300" s="213"/>
      <c r="N1300" s="214"/>
      <c r="O1300" s="214"/>
      <c r="P1300" s="214"/>
      <c r="Q1300" s="214"/>
      <c r="R1300" s="214"/>
      <c r="S1300" s="214"/>
      <c r="T1300" s="215"/>
      <c r="AT1300" s="209" t="s">
        <v>163</v>
      </c>
      <c r="AU1300" s="209" t="s">
        <v>89</v>
      </c>
      <c r="AV1300" s="13" t="s">
        <v>89</v>
      </c>
      <c r="AW1300" s="13" t="s">
        <v>6</v>
      </c>
      <c r="AX1300" s="13" t="s">
        <v>45</v>
      </c>
      <c r="AY1300" s="209" t="s">
        <v>152</v>
      </c>
    </row>
    <row r="1301" spans="2:65" s="1" customFormat="1" ht="31.5" customHeight="1">
      <c r="B1301" s="183"/>
      <c r="C1301" s="184" t="s">
        <v>2358</v>
      </c>
      <c r="D1301" s="184" t="s">
        <v>154</v>
      </c>
      <c r="E1301" s="185" t="s">
        <v>3380</v>
      </c>
      <c r="F1301" s="186" t="s">
        <v>3381</v>
      </c>
      <c r="G1301" s="187" t="s">
        <v>193</v>
      </c>
      <c r="H1301" s="188">
        <v>64.144000000000005</v>
      </c>
      <c r="I1301" s="189"/>
      <c r="J1301" s="190">
        <f>ROUND(I1301*H1301,2)</f>
        <v>0</v>
      </c>
      <c r="K1301" s="186" t="s">
        <v>158</v>
      </c>
      <c r="L1301" s="43"/>
      <c r="M1301" s="191" t="s">
        <v>5</v>
      </c>
      <c r="N1301" s="192" t="s">
        <v>53</v>
      </c>
      <c r="O1301" s="44"/>
      <c r="P1301" s="193">
        <f>O1301*H1301</f>
        <v>0</v>
      </c>
      <c r="Q1301" s="193">
        <v>0</v>
      </c>
      <c r="R1301" s="193">
        <f>Q1301*H1301</f>
        <v>0</v>
      </c>
      <c r="S1301" s="193">
        <v>0</v>
      </c>
      <c r="T1301" s="194">
        <f>S1301*H1301</f>
        <v>0</v>
      </c>
      <c r="AR1301" s="25" t="s">
        <v>259</v>
      </c>
      <c r="AT1301" s="25" t="s">
        <v>154</v>
      </c>
      <c r="AU1301" s="25" t="s">
        <v>89</v>
      </c>
      <c r="AY1301" s="25" t="s">
        <v>152</v>
      </c>
      <c r="BE1301" s="195">
        <f>IF(N1301="základní",J1301,0)</f>
        <v>0</v>
      </c>
      <c r="BF1301" s="195">
        <f>IF(N1301="snížená",J1301,0)</f>
        <v>0</v>
      </c>
      <c r="BG1301" s="195">
        <f>IF(N1301="zákl. přenesená",J1301,0)</f>
        <v>0</v>
      </c>
      <c r="BH1301" s="195">
        <f>IF(N1301="sníž. přenesená",J1301,0)</f>
        <v>0</v>
      </c>
      <c r="BI1301" s="195">
        <f>IF(N1301="nulová",J1301,0)</f>
        <v>0</v>
      </c>
      <c r="BJ1301" s="25" t="s">
        <v>45</v>
      </c>
      <c r="BK1301" s="195">
        <f>ROUND(I1301*H1301,2)</f>
        <v>0</v>
      </c>
      <c r="BL1301" s="25" t="s">
        <v>259</v>
      </c>
      <c r="BM1301" s="25" t="s">
        <v>3382</v>
      </c>
    </row>
    <row r="1302" spans="2:65" s="1" customFormat="1" ht="121.5">
      <c r="B1302" s="43"/>
      <c r="D1302" s="225" t="s">
        <v>161</v>
      </c>
      <c r="F1302" s="236" t="s">
        <v>2079</v>
      </c>
      <c r="I1302" s="198"/>
      <c r="L1302" s="43"/>
      <c r="M1302" s="199"/>
      <c r="N1302" s="44"/>
      <c r="O1302" s="44"/>
      <c r="P1302" s="44"/>
      <c r="Q1302" s="44"/>
      <c r="R1302" s="44"/>
      <c r="S1302" s="44"/>
      <c r="T1302" s="72"/>
      <c r="AT1302" s="25" t="s">
        <v>161</v>
      </c>
      <c r="AU1302" s="25" t="s">
        <v>89</v>
      </c>
    </row>
    <row r="1303" spans="2:65" s="1" customFormat="1" ht="44.25" customHeight="1">
      <c r="B1303" s="183"/>
      <c r="C1303" s="184" t="s">
        <v>3383</v>
      </c>
      <c r="D1303" s="184" t="s">
        <v>154</v>
      </c>
      <c r="E1303" s="185" t="s">
        <v>2083</v>
      </c>
      <c r="F1303" s="186" t="s">
        <v>2084</v>
      </c>
      <c r="G1303" s="187" t="s">
        <v>193</v>
      </c>
      <c r="H1303" s="188">
        <v>64.144000000000005</v>
      </c>
      <c r="I1303" s="189"/>
      <c r="J1303" s="190">
        <f>ROUND(I1303*H1303,2)</f>
        <v>0</v>
      </c>
      <c r="K1303" s="186" t="s">
        <v>158</v>
      </c>
      <c r="L1303" s="43"/>
      <c r="M1303" s="191" t="s">
        <v>5</v>
      </c>
      <c r="N1303" s="192" t="s">
        <v>53</v>
      </c>
      <c r="O1303" s="44"/>
      <c r="P1303" s="193">
        <f>O1303*H1303</f>
        <v>0</v>
      </c>
      <c r="Q1303" s="193">
        <v>0</v>
      </c>
      <c r="R1303" s="193">
        <f>Q1303*H1303</f>
        <v>0</v>
      </c>
      <c r="S1303" s="193">
        <v>0</v>
      </c>
      <c r="T1303" s="194">
        <f>S1303*H1303</f>
        <v>0</v>
      </c>
      <c r="AR1303" s="25" t="s">
        <v>259</v>
      </c>
      <c r="AT1303" s="25" t="s">
        <v>154</v>
      </c>
      <c r="AU1303" s="25" t="s">
        <v>89</v>
      </c>
      <c r="AY1303" s="25" t="s">
        <v>152</v>
      </c>
      <c r="BE1303" s="195">
        <f>IF(N1303="základní",J1303,0)</f>
        <v>0</v>
      </c>
      <c r="BF1303" s="195">
        <f>IF(N1303="snížená",J1303,0)</f>
        <v>0</v>
      </c>
      <c r="BG1303" s="195">
        <f>IF(N1303="zákl. přenesená",J1303,0)</f>
        <v>0</v>
      </c>
      <c r="BH1303" s="195">
        <f>IF(N1303="sníž. přenesená",J1303,0)</f>
        <v>0</v>
      </c>
      <c r="BI1303" s="195">
        <f>IF(N1303="nulová",J1303,0)</f>
        <v>0</v>
      </c>
      <c r="BJ1303" s="25" t="s">
        <v>45</v>
      </c>
      <c r="BK1303" s="195">
        <f>ROUND(I1303*H1303,2)</f>
        <v>0</v>
      </c>
      <c r="BL1303" s="25" t="s">
        <v>259</v>
      </c>
      <c r="BM1303" s="25" t="s">
        <v>3384</v>
      </c>
    </row>
    <row r="1304" spans="2:65" s="1" customFormat="1" ht="121.5">
      <c r="B1304" s="43"/>
      <c r="D1304" s="196" t="s">
        <v>161</v>
      </c>
      <c r="F1304" s="197" t="s">
        <v>2079</v>
      </c>
      <c r="I1304" s="198"/>
      <c r="L1304" s="43"/>
      <c r="M1304" s="199"/>
      <c r="N1304" s="44"/>
      <c r="O1304" s="44"/>
      <c r="P1304" s="44"/>
      <c r="Q1304" s="44"/>
      <c r="R1304" s="44"/>
      <c r="S1304" s="44"/>
      <c r="T1304" s="72"/>
      <c r="AT1304" s="25" t="s">
        <v>161</v>
      </c>
      <c r="AU1304" s="25" t="s">
        <v>89</v>
      </c>
    </row>
    <row r="1305" spans="2:65" s="11" customFormat="1" ht="29.85" customHeight="1">
      <c r="B1305" s="169"/>
      <c r="D1305" s="180" t="s">
        <v>81</v>
      </c>
      <c r="E1305" s="181" t="s">
        <v>3385</v>
      </c>
      <c r="F1305" s="181" t="s">
        <v>3386</v>
      </c>
      <c r="I1305" s="172"/>
      <c r="J1305" s="182">
        <f>BK1305</f>
        <v>0</v>
      </c>
      <c r="L1305" s="169"/>
      <c r="M1305" s="174"/>
      <c r="N1305" s="175"/>
      <c r="O1305" s="175"/>
      <c r="P1305" s="176">
        <f>SUM(P1306:P1319)</f>
        <v>0</v>
      </c>
      <c r="Q1305" s="175"/>
      <c r="R1305" s="176">
        <f>SUM(R1306:R1319)</f>
        <v>0.2044608</v>
      </c>
      <c r="S1305" s="175"/>
      <c r="T1305" s="177">
        <f>SUM(T1306:T1319)</f>
        <v>0</v>
      </c>
      <c r="AR1305" s="170" t="s">
        <v>89</v>
      </c>
      <c r="AT1305" s="178" t="s">
        <v>81</v>
      </c>
      <c r="AU1305" s="178" t="s">
        <v>45</v>
      </c>
      <c r="AY1305" s="170" t="s">
        <v>152</v>
      </c>
      <c r="BK1305" s="179">
        <f>SUM(BK1306:BK1319)</f>
        <v>0</v>
      </c>
    </row>
    <row r="1306" spans="2:65" s="1" customFormat="1" ht="22.5" customHeight="1">
      <c r="B1306" s="183"/>
      <c r="C1306" s="184" t="s">
        <v>3387</v>
      </c>
      <c r="D1306" s="184" t="s">
        <v>154</v>
      </c>
      <c r="E1306" s="185" t="s">
        <v>3388</v>
      </c>
      <c r="F1306" s="186" t="s">
        <v>3389</v>
      </c>
      <c r="G1306" s="187" t="s">
        <v>201</v>
      </c>
      <c r="H1306" s="188">
        <v>38.4</v>
      </c>
      <c r="I1306" s="189"/>
      <c r="J1306" s="190">
        <f>ROUND(I1306*H1306,2)</f>
        <v>0</v>
      </c>
      <c r="K1306" s="186" t="s">
        <v>158</v>
      </c>
      <c r="L1306" s="43"/>
      <c r="M1306" s="191" t="s">
        <v>5</v>
      </c>
      <c r="N1306" s="192" t="s">
        <v>53</v>
      </c>
      <c r="O1306" s="44"/>
      <c r="P1306" s="193">
        <f>O1306*H1306</f>
        <v>0</v>
      </c>
      <c r="Q1306" s="193">
        <v>2.0000000000000001E-4</v>
      </c>
      <c r="R1306" s="193">
        <f>Q1306*H1306</f>
        <v>7.6800000000000002E-3</v>
      </c>
      <c r="S1306" s="193">
        <v>0</v>
      </c>
      <c r="T1306" s="194">
        <f>S1306*H1306</f>
        <v>0</v>
      </c>
      <c r="AR1306" s="25" t="s">
        <v>259</v>
      </c>
      <c r="AT1306" s="25" t="s">
        <v>154</v>
      </c>
      <c r="AU1306" s="25" t="s">
        <v>89</v>
      </c>
      <c r="AY1306" s="25" t="s">
        <v>152</v>
      </c>
      <c r="BE1306" s="195">
        <f>IF(N1306="základní",J1306,0)</f>
        <v>0</v>
      </c>
      <c r="BF1306" s="195">
        <f>IF(N1306="snížená",J1306,0)</f>
        <v>0</v>
      </c>
      <c r="BG1306" s="195">
        <f>IF(N1306="zákl. přenesená",J1306,0)</f>
        <v>0</v>
      </c>
      <c r="BH1306" s="195">
        <f>IF(N1306="sníž. přenesená",J1306,0)</f>
        <v>0</v>
      </c>
      <c r="BI1306" s="195">
        <f>IF(N1306="nulová",J1306,0)</f>
        <v>0</v>
      </c>
      <c r="BJ1306" s="25" t="s">
        <v>45</v>
      </c>
      <c r="BK1306" s="195">
        <f>ROUND(I1306*H1306,2)</f>
        <v>0</v>
      </c>
      <c r="BL1306" s="25" t="s">
        <v>259</v>
      </c>
      <c r="BM1306" s="25" t="s">
        <v>3390</v>
      </c>
    </row>
    <row r="1307" spans="2:65" s="1" customFormat="1" ht="135">
      <c r="B1307" s="43"/>
      <c r="D1307" s="196" t="s">
        <v>161</v>
      </c>
      <c r="F1307" s="197" t="s">
        <v>3391</v>
      </c>
      <c r="I1307" s="198"/>
      <c r="L1307" s="43"/>
      <c r="M1307" s="199"/>
      <c r="N1307" s="44"/>
      <c r="O1307" s="44"/>
      <c r="P1307" s="44"/>
      <c r="Q1307" s="44"/>
      <c r="R1307" s="44"/>
      <c r="S1307" s="44"/>
      <c r="T1307" s="72"/>
      <c r="AT1307" s="25" t="s">
        <v>161</v>
      </c>
      <c r="AU1307" s="25" t="s">
        <v>89</v>
      </c>
    </row>
    <row r="1308" spans="2:65" s="13" customFormat="1">
      <c r="B1308" s="208"/>
      <c r="D1308" s="225" t="s">
        <v>163</v>
      </c>
      <c r="E1308" s="250" t="s">
        <v>5</v>
      </c>
      <c r="F1308" s="234" t="s">
        <v>3392</v>
      </c>
      <c r="H1308" s="235">
        <v>38.4</v>
      </c>
      <c r="I1308" s="212"/>
      <c r="L1308" s="208"/>
      <c r="M1308" s="213"/>
      <c r="N1308" s="214"/>
      <c r="O1308" s="214"/>
      <c r="P1308" s="214"/>
      <c r="Q1308" s="214"/>
      <c r="R1308" s="214"/>
      <c r="S1308" s="214"/>
      <c r="T1308" s="215"/>
      <c r="AT1308" s="209" t="s">
        <v>163</v>
      </c>
      <c r="AU1308" s="209" t="s">
        <v>89</v>
      </c>
      <c r="AV1308" s="13" t="s">
        <v>89</v>
      </c>
      <c r="AW1308" s="13" t="s">
        <v>42</v>
      </c>
      <c r="AX1308" s="13" t="s">
        <v>45</v>
      </c>
      <c r="AY1308" s="209" t="s">
        <v>152</v>
      </c>
    </row>
    <row r="1309" spans="2:65" s="1" customFormat="1" ht="31.5" customHeight="1">
      <c r="B1309" s="183"/>
      <c r="C1309" s="237" t="s">
        <v>3393</v>
      </c>
      <c r="D1309" s="237" t="s">
        <v>266</v>
      </c>
      <c r="E1309" s="238" t="s">
        <v>3394</v>
      </c>
      <c r="F1309" s="239" t="s">
        <v>3395</v>
      </c>
      <c r="G1309" s="240" t="s">
        <v>201</v>
      </c>
      <c r="H1309" s="241">
        <v>40.32</v>
      </c>
      <c r="I1309" s="242"/>
      <c r="J1309" s="243">
        <f>ROUND(I1309*H1309,2)</f>
        <v>0</v>
      </c>
      <c r="K1309" s="239" t="s">
        <v>158</v>
      </c>
      <c r="L1309" s="244"/>
      <c r="M1309" s="245" t="s">
        <v>5</v>
      </c>
      <c r="N1309" s="246" t="s">
        <v>53</v>
      </c>
      <c r="O1309" s="44"/>
      <c r="P1309" s="193">
        <f>O1309*H1309</f>
        <v>0</v>
      </c>
      <c r="Q1309" s="193">
        <v>1.9000000000000001E-4</v>
      </c>
      <c r="R1309" s="193">
        <f>Q1309*H1309</f>
        <v>7.6608000000000006E-3</v>
      </c>
      <c r="S1309" s="193">
        <v>0</v>
      </c>
      <c r="T1309" s="194">
        <f>S1309*H1309</f>
        <v>0</v>
      </c>
      <c r="AR1309" s="25" t="s">
        <v>377</v>
      </c>
      <c r="AT1309" s="25" t="s">
        <v>266</v>
      </c>
      <c r="AU1309" s="25" t="s">
        <v>89</v>
      </c>
      <c r="AY1309" s="25" t="s">
        <v>152</v>
      </c>
      <c r="BE1309" s="195">
        <f>IF(N1309="základní",J1309,0)</f>
        <v>0</v>
      </c>
      <c r="BF1309" s="195">
        <f>IF(N1309="snížená",J1309,0)</f>
        <v>0</v>
      </c>
      <c r="BG1309" s="195">
        <f>IF(N1309="zákl. přenesená",J1309,0)</f>
        <v>0</v>
      </c>
      <c r="BH1309" s="195">
        <f>IF(N1309="sníž. přenesená",J1309,0)</f>
        <v>0</v>
      </c>
      <c r="BI1309" s="195">
        <f>IF(N1309="nulová",J1309,0)</f>
        <v>0</v>
      </c>
      <c r="BJ1309" s="25" t="s">
        <v>45</v>
      </c>
      <c r="BK1309" s="195">
        <f>ROUND(I1309*H1309,2)</f>
        <v>0</v>
      </c>
      <c r="BL1309" s="25" t="s">
        <v>259</v>
      </c>
      <c r="BM1309" s="25" t="s">
        <v>3396</v>
      </c>
    </row>
    <row r="1310" spans="2:65" s="13" customFormat="1">
      <c r="B1310" s="208"/>
      <c r="D1310" s="225" t="s">
        <v>163</v>
      </c>
      <c r="F1310" s="234" t="s">
        <v>3397</v>
      </c>
      <c r="H1310" s="235">
        <v>40.32</v>
      </c>
      <c r="I1310" s="212"/>
      <c r="L1310" s="208"/>
      <c r="M1310" s="213"/>
      <c r="N1310" s="214"/>
      <c r="O1310" s="214"/>
      <c r="P1310" s="214"/>
      <c r="Q1310" s="214"/>
      <c r="R1310" s="214"/>
      <c r="S1310" s="214"/>
      <c r="T1310" s="215"/>
      <c r="AT1310" s="209" t="s">
        <v>163</v>
      </c>
      <c r="AU1310" s="209" t="s">
        <v>89</v>
      </c>
      <c r="AV1310" s="13" t="s">
        <v>89</v>
      </c>
      <c r="AW1310" s="13" t="s">
        <v>6</v>
      </c>
      <c r="AX1310" s="13" t="s">
        <v>45</v>
      </c>
      <c r="AY1310" s="209" t="s">
        <v>152</v>
      </c>
    </row>
    <row r="1311" spans="2:65" s="1" customFormat="1" ht="22.5" customHeight="1">
      <c r="B1311" s="183"/>
      <c r="C1311" s="184" t="s">
        <v>3398</v>
      </c>
      <c r="D1311" s="184" t="s">
        <v>154</v>
      </c>
      <c r="E1311" s="185" t="s">
        <v>3399</v>
      </c>
      <c r="F1311" s="186" t="s">
        <v>3400</v>
      </c>
      <c r="G1311" s="187" t="s">
        <v>293</v>
      </c>
      <c r="H1311" s="188">
        <v>32</v>
      </c>
      <c r="I1311" s="189"/>
      <c r="J1311" s="190">
        <f>ROUND(I1311*H1311,2)</f>
        <v>0</v>
      </c>
      <c r="K1311" s="186" t="s">
        <v>158</v>
      </c>
      <c r="L1311" s="43"/>
      <c r="M1311" s="191" t="s">
        <v>5</v>
      </c>
      <c r="N1311" s="192" t="s">
        <v>53</v>
      </c>
      <c r="O1311" s="44"/>
      <c r="P1311" s="193">
        <f>O1311*H1311</f>
        <v>0</v>
      </c>
      <c r="Q1311" s="193">
        <v>1.6000000000000001E-4</v>
      </c>
      <c r="R1311" s="193">
        <f>Q1311*H1311</f>
        <v>5.1200000000000004E-3</v>
      </c>
      <c r="S1311" s="193">
        <v>0</v>
      </c>
      <c r="T1311" s="194">
        <f>S1311*H1311</f>
        <v>0</v>
      </c>
      <c r="AR1311" s="25" t="s">
        <v>259</v>
      </c>
      <c r="AT1311" s="25" t="s">
        <v>154</v>
      </c>
      <c r="AU1311" s="25" t="s">
        <v>89</v>
      </c>
      <c r="AY1311" s="25" t="s">
        <v>152</v>
      </c>
      <c r="BE1311" s="195">
        <f>IF(N1311="základní",J1311,0)</f>
        <v>0</v>
      </c>
      <c r="BF1311" s="195">
        <f>IF(N1311="snížená",J1311,0)</f>
        <v>0</v>
      </c>
      <c r="BG1311" s="195">
        <f>IF(N1311="zákl. přenesená",J1311,0)</f>
        <v>0</v>
      </c>
      <c r="BH1311" s="195">
        <f>IF(N1311="sníž. přenesená",J1311,0)</f>
        <v>0</v>
      </c>
      <c r="BI1311" s="195">
        <f>IF(N1311="nulová",J1311,0)</f>
        <v>0</v>
      </c>
      <c r="BJ1311" s="25" t="s">
        <v>45</v>
      </c>
      <c r="BK1311" s="195">
        <f>ROUND(I1311*H1311,2)</f>
        <v>0</v>
      </c>
      <c r="BL1311" s="25" t="s">
        <v>259</v>
      </c>
      <c r="BM1311" s="25" t="s">
        <v>3401</v>
      </c>
    </row>
    <row r="1312" spans="2:65" s="1" customFormat="1" ht="135">
      <c r="B1312" s="43"/>
      <c r="D1312" s="225" t="s">
        <v>161</v>
      </c>
      <c r="F1312" s="236" t="s">
        <v>3391</v>
      </c>
      <c r="I1312" s="198"/>
      <c r="L1312" s="43"/>
      <c r="M1312" s="199"/>
      <c r="N1312" s="44"/>
      <c r="O1312" s="44"/>
      <c r="P1312" s="44"/>
      <c r="Q1312" s="44"/>
      <c r="R1312" s="44"/>
      <c r="S1312" s="44"/>
      <c r="T1312" s="72"/>
      <c r="AT1312" s="25" t="s">
        <v>161</v>
      </c>
      <c r="AU1312" s="25" t="s">
        <v>89</v>
      </c>
    </row>
    <row r="1313" spans="2:65" s="1" customFormat="1" ht="22.5" customHeight="1">
      <c r="B1313" s="183"/>
      <c r="C1313" s="237" t="s">
        <v>3402</v>
      </c>
      <c r="D1313" s="237" t="s">
        <v>266</v>
      </c>
      <c r="E1313" s="238" t="s">
        <v>3403</v>
      </c>
      <c r="F1313" s="239" t="s">
        <v>3404</v>
      </c>
      <c r="G1313" s="240" t="s">
        <v>293</v>
      </c>
      <c r="H1313" s="241">
        <v>32</v>
      </c>
      <c r="I1313" s="242"/>
      <c r="J1313" s="243">
        <f>ROUND(I1313*H1313,2)</f>
        <v>0</v>
      </c>
      <c r="K1313" s="239" t="s">
        <v>158</v>
      </c>
      <c r="L1313" s="244"/>
      <c r="M1313" s="245" t="s">
        <v>5</v>
      </c>
      <c r="N1313" s="246" t="s">
        <v>53</v>
      </c>
      <c r="O1313" s="44"/>
      <c r="P1313" s="193">
        <f>O1313*H1313</f>
        <v>0</v>
      </c>
      <c r="Q1313" s="193">
        <v>5.7499999999999999E-3</v>
      </c>
      <c r="R1313" s="193">
        <f>Q1313*H1313</f>
        <v>0.184</v>
      </c>
      <c r="S1313" s="193">
        <v>0</v>
      </c>
      <c r="T1313" s="194">
        <f>S1313*H1313</f>
        <v>0</v>
      </c>
      <c r="AR1313" s="25" t="s">
        <v>377</v>
      </c>
      <c r="AT1313" s="25" t="s">
        <v>266</v>
      </c>
      <c r="AU1313" s="25" t="s">
        <v>89</v>
      </c>
      <c r="AY1313" s="25" t="s">
        <v>152</v>
      </c>
      <c r="BE1313" s="195">
        <f>IF(N1313="základní",J1313,0)</f>
        <v>0</v>
      </c>
      <c r="BF1313" s="195">
        <f>IF(N1313="snížená",J1313,0)</f>
        <v>0</v>
      </c>
      <c r="BG1313" s="195">
        <f>IF(N1313="zákl. přenesená",J1313,0)</f>
        <v>0</v>
      </c>
      <c r="BH1313" s="195">
        <f>IF(N1313="sníž. přenesená",J1313,0)</f>
        <v>0</v>
      </c>
      <c r="BI1313" s="195">
        <f>IF(N1313="nulová",J1313,0)</f>
        <v>0</v>
      </c>
      <c r="BJ1313" s="25" t="s">
        <v>45</v>
      </c>
      <c r="BK1313" s="195">
        <f>ROUND(I1313*H1313,2)</f>
        <v>0</v>
      </c>
      <c r="BL1313" s="25" t="s">
        <v>259</v>
      </c>
      <c r="BM1313" s="25" t="s">
        <v>3405</v>
      </c>
    </row>
    <row r="1314" spans="2:65" s="1" customFormat="1" ht="44.25" customHeight="1">
      <c r="B1314" s="183"/>
      <c r="C1314" s="184" t="s">
        <v>3406</v>
      </c>
      <c r="D1314" s="184" t="s">
        <v>154</v>
      </c>
      <c r="E1314" s="185" t="s">
        <v>3407</v>
      </c>
      <c r="F1314" s="186" t="s">
        <v>3408</v>
      </c>
      <c r="G1314" s="187" t="s">
        <v>193</v>
      </c>
      <c r="H1314" s="188">
        <v>0.20399999999999999</v>
      </c>
      <c r="I1314" s="189"/>
      <c r="J1314" s="190">
        <f>ROUND(I1314*H1314,2)</f>
        <v>0</v>
      </c>
      <c r="K1314" s="186" t="s">
        <v>158</v>
      </c>
      <c r="L1314" s="43"/>
      <c r="M1314" s="191" t="s">
        <v>5</v>
      </c>
      <c r="N1314" s="192" t="s">
        <v>53</v>
      </c>
      <c r="O1314" s="44"/>
      <c r="P1314" s="193">
        <f>O1314*H1314</f>
        <v>0</v>
      </c>
      <c r="Q1314" s="193">
        <v>0</v>
      </c>
      <c r="R1314" s="193">
        <f>Q1314*H1314</f>
        <v>0</v>
      </c>
      <c r="S1314" s="193">
        <v>0</v>
      </c>
      <c r="T1314" s="194">
        <f>S1314*H1314</f>
        <v>0</v>
      </c>
      <c r="AR1314" s="25" t="s">
        <v>259</v>
      </c>
      <c r="AT1314" s="25" t="s">
        <v>154</v>
      </c>
      <c r="AU1314" s="25" t="s">
        <v>89</v>
      </c>
      <c r="AY1314" s="25" t="s">
        <v>152</v>
      </c>
      <c r="BE1314" s="195">
        <f>IF(N1314="základní",J1314,0)</f>
        <v>0</v>
      </c>
      <c r="BF1314" s="195">
        <f>IF(N1314="snížená",J1314,0)</f>
        <v>0</v>
      </c>
      <c r="BG1314" s="195">
        <f>IF(N1314="zákl. přenesená",J1314,0)</f>
        <v>0</v>
      </c>
      <c r="BH1314" s="195">
        <f>IF(N1314="sníž. přenesená",J1314,0)</f>
        <v>0</v>
      </c>
      <c r="BI1314" s="195">
        <f>IF(N1314="nulová",J1314,0)</f>
        <v>0</v>
      </c>
      <c r="BJ1314" s="25" t="s">
        <v>45</v>
      </c>
      <c r="BK1314" s="195">
        <f>ROUND(I1314*H1314,2)</f>
        <v>0</v>
      </c>
      <c r="BL1314" s="25" t="s">
        <v>259</v>
      </c>
      <c r="BM1314" s="25" t="s">
        <v>3409</v>
      </c>
    </row>
    <row r="1315" spans="2:65" s="1" customFormat="1" ht="121.5">
      <c r="B1315" s="43"/>
      <c r="D1315" s="225" t="s">
        <v>161</v>
      </c>
      <c r="F1315" s="236" t="s">
        <v>3410</v>
      </c>
      <c r="I1315" s="198"/>
      <c r="L1315" s="43"/>
      <c r="M1315" s="199"/>
      <c r="N1315" s="44"/>
      <c r="O1315" s="44"/>
      <c r="P1315" s="44"/>
      <c r="Q1315" s="44"/>
      <c r="R1315" s="44"/>
      <c r="S1315" s="44"/>
      <c r="T1315" s="72"/>
      <c r="AT1315" s="25" t="s">
        <v>161</v>
      </c>
      <c r="AU1315" s="25" t="s">
        <v>89</v>
      </c>
    </row>
    <row r="1316" spans="2:65" s="1" customFormat="1" ht="44.25" customHeight="1">
      <c r="B1316" s="183"/>
      <c r="C1316" s="184" t="s">
        <v>3411</v>
      </c>
      <c r="D1316" s="184" t="s">
        <v>154</v>
      </c>
      <c r="E1316" s="185" t="s">
        <v>3412</v>
      </c>
      <c r="F1316" s="186" t="s">
        <v>3413</v>
      </c>
      <c r="G1316" s="187" t="s">
        <v>193</v>
      </c>
      <c r="H1316" s="188">
        <v>0.20399999999999999</v>
      </c>
      <c r="I1316" s="189"/>
      <c r="J1316" s="190">
        <f>ROUND(I1316*H1316,2)</f>
        <v>0</v>
      </c>
      <c r="K1316" s="186" t="s">
        <v>158</v>
      </c>
      <c r="L1316" s="43"/>
      <c r="M1316" s="191" t="s">
        <v>5</v>
      </c>
      <c r="N1316" s="192" t="s">
        <v>53</v>
      </c>
      <c r="O1316" s="44"/>
      <c r="P1316" s="193">
        <f>O1316*H1316</f>
        <v>0</v>
      </c>
      <c r="Q1316" s="193">
        <v>0</v>
      </c>
      <c r="R1316" s="193">
        <f>Q1316*H1316</f>
        <v>0</v>
      </c>
      <c r="S1316" s="193">
        <v>0</v>
      </c>
      <c r="T1316" s="194">
        <f>S1316*H1316</f>
        <v>0</v>
      </c>
      <c r="AR1316" s="25" t="s">
        <v>259</v>
      </c>
      <c r="AT1316" s="25" t="s">
        <v>154</v>
      </c>
      <c r="AU1316" s="25" t="s">
        <v>89</v>
      </c>
      <c r="AY1316" s="25" t="s">
        <v>152</v>
      </c>
      <c r="BE1316" s="195">
        <f>IF(N1316="základní",J1316,0)</f>
        <v>0</v>
      </c>
      <c r="BF1316" s="195">
        <f>IF(N1316="snížená",J1316,0)</f>
        <v>0</v>
      </c>
      <c r="BG1316" s="195">
        <f>IF(N1316="zákl. přenesená",J1316,0)</f>
        <v>0</v>
      </c>
      <c r="BH1316" s="195">
        <f>IF(N1316="sníž. přenesená",J1316,0)</f>
        <v>0</v>
      </c>
      <c r="BI1316" s="195">
        <f>IF(N1316="nulová",J1316,0)</f>
        <v>0</v>
      </c>
      <c r="BJ1316" s="25" t="s">
        <v>45</v>
      </c>
      <c r="BK1316" s="195">
        <f>ROUND(I1316*H1316,2)</f>
        <v>0</v>
      </c>
      <c r="BL1316" s="25" t="s">
        <v>259</v>
      </c>
      <c r="BM1316" s="25" t="s">
        <v>3414</v>
      </c>
    </row>
    <row r="1317" spans="2:65" s="1" customFormat="1" ht="121.5">
      <c r="B1317" s="43"/>
      <c r="D1317" s="225" t="s">
        <v>161</v>
      </c>
      <c r="F1317" s="236" t="s">
        <v>3410</v>
      </c>
      <c r="I1317" s="198"/>
      <c r="L1317" s="43"/>
      <c r="M1317" s="199"/>
      <c r="N1317" s="44"/>
      <c r="O1317" s="44"/>
      <c r="P1317" s="44"/>
      <c r="Q1317" s="44"/>
      <c r="R1317" s="44"/>
      <c r="S1317" s="44"/>
      <c r="T1317" s="72"/>
      <c r="AT1317" s="25" t="s">
        <v>161</v>
      </c>
      <c r="AU1317" s="25" t="s">
        <v>89</v>
      </c>
    </row>
    <row r="1318" spans="2:65" s="1" customFormat="1" ht="44.25" customHeight="1">
      <c r="B1318" s="183"/>
      <c r="C1318" s="184" t="s">
        <v>3415</v>
      </c>
      <c r="D1318" s="184" t="s">
        <v>154</v>
      </c>
      <c r="E1318" s="185" t="s">
        <v>3416</v>
      </c>
      <c r="F1318" s="186" t="s">
        <v>3417</v>
      </c>
      <c r="G1318" s="187" t="s">
        <v>193</v>
      </c>
      <c r="H1318" s="188">
        <v>0.20399999999999999</v>
      </c>
      <c r="I1318" s="189"/>
      <c r="J1318" s="190">
        <f>ROUND(I1318*H1318,2)</f>
        <v>0</v>
      </c>
      <c r="K1318" s="186" t="s">
        <v>158</v>
      </c>
      <c r="L1318" s="43"/>
      <c r="M1318" s="191" t="s">
        <v>5</v>
      </c>
      <c r="N1318" s="192" t="s">
        <v>53</v>
      </c>
      <c r="O1318" s="44"/>
      <c r="P1318" s="193">
        <f>O1318*H1318</f>
        <v>0</v>
      </c>
      <c r="Q1318" s="193">
        <v>0</v>
      </c>
      <c r="R1318" s="193">
        <f>Q1318*H1318</f>
        <v>0</v>
      </c>
      <c r="S1318" s="193">
        <v>0</v>
      </c>
      <c r="T1318" s="194">
        <f>S1318*H1318</f>
        <v>0</v>
      </c>
      <c r="AR1318" s="25" t="s">
        <v>259</v>
      </c>
      <c r="AT1318" s="25" t="s">
        <v>154</v>
      </c>
      <c r="AU1318" s="25" t="s">
        <v>89</v>
      </c>
      <c r="AY1318" s="25" t="s">
        <v>152</v>
      </c>
      <c r="BE1318" s="195">
        <f>IF(N1318="základní",J1318,0)</f>
        <v>0</v>
      </c>
      <c r="BF1318" s="195">
        <f>IF(N1318="snížená",J1318,0)</f>
        <v>0</v>
      </c>
      <c r="BG1318" s="195">
        <f>IF(N1318="zákl. přenesená",J1318,0)</f>
        <v>0</v>
      </c>
      <c r="BH1318" s="195">
        <f>IF(N1318="sníž. přenesená",J1318,0)</f>
        <v>0</v>
      </c>
      <c r="BI1318" s="195">
        <f>IF(N1318="nulová",J1318,0)</f>
        <v>0</v>
      </c>
      <c r="BJ1318" s="25" t="s">
        <v>45</v>
      </c>
      <c r="BK1318" s="195">
        <f>ROUND(I1318*H1318,2)</f>
        <v>0</v>
      </c>
      <c r="BL1318" s="25" t="s">
        <v>259</v>
      </c>
      <c r="BM1318" s="25" t="s">
        <v>3418</v>
      </c>
    </row>
    <row r="1319" spans="2:65" s="1" customFormat="1" ht="121.5">
      <c r="B1319" s="43"/>
      <c r="D1319" s="196" t="s">
        <v>161</v>
      </c>
      <c r="F1319" s="197" t="s">
        <v>3410</v>
      </c>
      <c r="I1319" s="198"/>
      <c r="L1319" s="43"/>
      <c r="M1319" s="199"/>
      <c r="N1319" s="44"/>
      <c r="O1319" s="44"/>
      <c r="P1319" s="44"/>
      <c r="Q1319" s="44"/>
      <c r="R1319" s="44"/>
      <c r="S1319" s="44"/>
      <c r="T1319" s="72"/>
      <c r="AT1319" s="25" t="s">
        <v>161</v>
      </c>
      <c r="AU1319" s="25" t="s">
        <v>89</v>
      </c>
    </row>
    <row r="1320" spans="2:65" s="11" customFormat="1" ht="29.85" customHeight="1">
      <c r="B1320" s="169"/>
      <c r="D1320" s="180" t="s">
        <v>81</v>
      </c>
      <c r="E1320" s="181" t="s">
        <v>3419</v>
      </c>
      <c r="F1320" s="181" t="s">
        <v>3420</v>
      </c>
      <c r="I1320" s="172"/>
      <c r="J1320" s="182">
        <f>BK1320</f>
        <v>0</v>
      </c>
      <c r="L1320" s="169"/>
      <c r="M1320" s="174"/>
      <c r="N1320" s="175"/>
      <c r="O1320" s="175"/>
      <c r="P1320" s="176">
        <f>SUM(P1321:P1325)</f>
        <v>0</v>
      </c>
      <c r="Q1320" s="175"/>
      <c r="R1320" s="176">
        <f>SUM(R1321:R1325)</f>
        <v>0</v>
      </c>
      <c r="S1320" s="175"/>
      <c r="T1320" s="177">
        <f>SUM(T1321:T1325)</f>
        <v>0</v>
      </c>
      <c r="AR1320" s="170" t="s">
        <v>89</v>
      </c>
      <c r="AT1320" s="178" t="s">
        <v>81</v>
      </c>
      <c r="AU1320" s="178" t="s">
        <v>45</v>
      </c>
      <c r="AY1320" s="170" t="s">
        <v>152</v>
      </c>
      <c r="BK1320" s="179">
        <f>SUM(BK1321:BK1325)</f>
        <v>0</v>
      </c>
    </row>
    <row r="1321" spans="2:65" s="1" customFormat="1" ht="22.5" customHeight="1">
      <c r="B1321" s="183"/>
      <c r="C1321" s="184" t="s">
        <v>3421</v>
      </c>
      <c r="D1321" s="184" t="s">
        <v>154</v>
      </c>
      <c r="E1321" s="185" t="s">
        <v>3422</v>
      </c>
      <c r="F1321" s="186" t="s">
        <v>3423</v>
      </c>
      <c r="G1321" s="187" t="s">
        <v>293</v>
      </c>
      <c r="H1321" s="188">
        <v>1</v>
      </c>
      <c r="I1321" s="189"/>
      <c r="J1321" s="190">
        <f>ROUND(I1321*H1321,2)</f>
        <v>0</v>
      </c>
      <c r="K1321" s="186" t="s">
        <v>5</v>
      </c>
      <c r="L1321" s="43"/>
      <c r="M1321" s="191" t="s">
        <v>5</v>
      </c>
      <c r="N1321" s="192" t="s">
        <v>53</v>
      </c>
      <c r="O1321" s="44"/>
      <c r="P1321" s="193">
        <f>O1321*H1321</f>
        <v>0</v>
      </c>
      <c r="Q1321" s="193">
        <v>0</v>
      </c>
      <c r="R1321" s="193">
        <f>Q1321*H1321</f>
        <v>0</v>
      </c>
      <c r="S1321" s="193">
        <v>0</v>
      </c>
      <c r="T1321" s="194">
        <f>S1321*H1321</f>
        <v>0</v>
      </c>
      <c r="AR1321" s="25" t="s">
        <v>259</v>
      </c>
      <c r="AT1321" s="25" t="s">
        <v>154</v>
      </c>
      <c r="AU1321" s="25" t="s">
        <v>89</v>
      </c>
      <c r="AY1321" s="25" t="s">
        <v>152</v>
      </c>
      <c r="BE1321" s="195">
        <f>IF(N1321="základní",J1321,0)</f>
        <v>0</v>
      </c>
      <c r="BF1321" s="195">
        <f>IF(N1321="snížená",J1321,0)</f>
        <v>0</v>
      </c>
      <c r="BG1321" s="195">
        <f>IF(N1321="zákl. přenesená",J1321,0)</f>
        <v>0</v>
      </c>
      <c r="BH1321" s="195">
        <f>IF(N1321="sníž. přenesená",J1321,0)</f>
        <v>0</v>
      </c>
      <c r="BI1321" s="195">
        <f>IF(N1321="nulová",J1321,0)</f>
        <v>0</v>
      </c>
      <c r="BJ1321" s="25" t="s">
        <v>45</v>
      </c>
      <c r="BK1321" s="195">
        <f>ROUND(I1321*H1321,2)</f>
        <v>0</v>
      </c>
      <c r="BL1321" s="25" t="s">
        <v>259</v>
      </c>
      <c r="BM1321" s="25" t="s">
        <v>3424</v>
      </c>
    </row>
    <row r="1322" spans="2:65" s="1" customFormat="1" ht="22.5" customHeight="1">
      <c r="B1322" s="183"/>
      <c r="C1322" s="184" t="s">
        <v>3425</v>
      </c>
      <c r="D1322" s="184" t="s">
        <v>154</v>
      </c>
      <c r="E1322" s="185" t="s">
        <v>3426</v>
      </c>
      <c r="F1322" s="186" t="s">
        <v>3427</v>
      </c>
      <c r="G1322" s="187" t="s">
        <v>293</v>
      </c>
      <c r="H1322" s="188">
        <v>1</v>
      </c>
      <c r="I1322" s="189"/>
      <c r="J1322" s="190">
        <f>ROUND(I1322*H1322,2)</f>
        <v>0</v>
      </c>
      <c r="K1322" s="186" t="s">
        <v>5</v>
      </c>
      <c r="L1322" s="43"/>
      <c r="M1322" s="191" t="s">
        <v>5</v>
      </c>
      <c r="N1322" s="192" t="s">
        <v>53</v>
      </c>
      <c r="O1322" s="44"/>
      <c r="P1322" s="193">
        <f>O1322*H1322</f>
        <v>0</v>
      </c>
      <c r="Q1322" s="193">
        <v>0</v>
      </c>
      <c r="R1322" s="193">
        <f>Q1322*H1322</f>
        <v>0</v>
      </c>
      <c r="S1322" s="193">
        <v>0</v>
      </c>
      <c r="T1322" s="194">
        <f>S1322*H1322</f>
        <v>0</v>
      </c>
      <c r="AR1322" s="25" t="s">
        <v>259</v>
      </c>
      <c r="AT1322" s="25" t="s">
        <v>154</v>
      </c>
      <c r="AU1322" s="25" t="s">
        <v>89</v>
      </c>
      <c r="AY1322" s="25" t="s">
        <v>152</v>
      </c>
      <c r="BE1322" s="195">
        <f>IF(N1322="základní",J1322,0)</f>
        <v>0</v>
      </c>
      <c r="BF1322" s="195">
        <f>IF(N1322="snížená",J1322,0)</f>
        <v>0</v>
      </c>
      <c r="BG1322" s="195">
        <f>IF(N1322="zákl. přenesená",J1322,0)</f>
        <v>0</v>
      </c>
      <c r="BH1322" s="195">
        <f>IF(N1322="sníž. přenesená",J1322,0)</f>
        <v>0</v>
      </c>
      <c r="BI1322" s="195">
        <f>IF(N1322="nulová",J1322,0)</f>
        <v>0</v>
      </c>
      <c r="BJ1322" s="25" t="s">
        <v>45</v>
      </c>
      <c r="BK1322" s="195">
        <f>ROUND(I1322*H1322,2)</f>
        <v>0</v>
      </c>
      <c r="BL1322" s="25" t="s">
        <v>259</v>
      </c>
      <c r="BM1322" s="25" t="s">
        <v>3428</v>
      </c>
    </row>
    <row r="1323" spans="2:65" s="1" customFormat="1" ht="22.5" customHeight="1">
      <c r="B1323" s="183"/>
      <c r="C1323" s="184" t="s">
        <v>3429</v>
      </c>
      <c r="D1323" s="184" t="s">
        <v>154</v>
      </c>
      <c r="E1323" s="185" t="s">
        <v>3430</v>
      </c>
      <c r="F1323" s="186" t="s">
        <v>3431</v>
      </c>
      <c r="G1323" s="187" t="s">
        <v>293</v>
      </c>
      <c r="H1323" s="188">
        <v>1</v>
      </c>
      <c r="I1323" s="189"/>
      <c r="J1323" s="190">
        <f>ROUND(I1323*H1323,2)</f>
        <v>0</v>
      </c>
      <c r="K1323" s="186" t="s">
        <v>5</v>
      </c>
      <c r="L1323" s="43"/>
      <c r="M1323" s="191" t="s">
        <v>5</v>
      </c>
      <c r="N1323" s="192" t="s">
        <v>53</v>
      </c>
      <c r="O1323" s="44"/>
      <c r="P1323" s="193">
        <f>O1323*H1323</f>
        <v>0</v>
      </c>
      <c r="Q1323" s="193">
        <v>0</v>
      </c>
      <c r="R1323" s="193">
        <f>Q1323*H1323</f>
        <v>0</v>
      </c>
      <c r="S1323" s="193">
        <v>0</v>
      </c>
      <c r="T1323" s="194">
        <f>S1323*H1323</f>
        <v>0</v>
      </c>
      <c r="AR1323" s="25" t="s">
        <v>259</v>
      </c>
      <c r="AT1323" s="25" t="s">
        <v>154</v>
      </c>
      <c r="AU1323" s="25" t="s">
        <v>89</v>
      </c>
      <c r="AY1323" s="25" t="s">
        <v>152</v>
      </c>
      <c r="BE1323" s="195">
        <f>IF(N1323="základní",J1323,0)</f>
        <v>0</v>
      </c>
      <c r="BF1323" s="195">
        <f>IF(N1323="snížená",J1323,0)</f>
        <v>0</v>
      </c>
      <c r="BG1323" s="195">
        <f>IF(N1323="zákl. přenesená",J1323,0)</f>
        <v>0</v>
      </c>
      <c r="BH1323" s="195">
        <f>IF(N1323="sníž. přenesená",J1323,0)</f>
        <v>0</v>
      </c>
      <c r="BI1323" s="195">
        <f>IF(N1323="nulová",J1323,0)</f>
        <v>0</v>
      </c>
      <c r="BJ1323" s="25" t="s">
        <v>45</v>
      </c>
      <c r="BK1323" s="195">
        <f>ROUND(I1323*H1323,2)</f>
        <v>0</v>
      </c>
      <c r="BL1323" s="25" t="s">
        <v>259</v>
      </c>
      <c r="BM1323" s="25" t="s">
        <v>3432</v>
      </c>
    </row>
    <row r="1324" spans="2:65" s="1" customFormat="1" ht="22.5" customHeight="1">
      <c r="B1324" s="183"/>
      <c r="C1324" s="184" t="s">
        <v>3433</v>
      </c>
      <c r="D1324" s="184" t="s">
        <v>154</v>
      </c>
      <c r="E1324" s="185" t="s">
        <v>3434</v>
      </c>
      <c r="F1324" s="186" t="s">
        <v>3435</v>
      </c>
      <c r="G1324" s="187" t="s">
        <v>293</v>
      </c>
      <c r="H1324" s="188">
        <v>1</v>
      </c>
      <c r="I1324" s="189"/>
      <c r="J1324" s="190">
        <f>ROUND(I1324*H1324,2)</f>
        <v>0</v>
      </c>
      <c r="K1324" s="186" t="s">
        <v>5</v>
      </c>
      <c r="L1324" s="43"/>
      <c r="M1324" s="191" t="s">
        <v>5</v>
      </c>
      <c r="N1324" s="192" t="s">
        <v>53</v>
      </c>
      <c r="O1324" s="44"/>
      <c r="P1324" s="193">
        <f>O1324*H1324</f>
        <v>0</v>
      </c>
      <c r="Q1324" s="193">
        <v>0</v>
      </c>
      <c r="R1324" s="193">
        <f>Q1324*H1324</f>
        <v>0</v>
      </c>
      <c r="S1324" s="193">
        <v>0</v>
      </c>
      <c r="T1324" s="194">
        <f>S1324*H1324</f>
        <v>0</v>
      </c>
      <c r="AR1324" s="25" t="s">
        <v>259</v>
      </c>
      <c r="AT1324" s="25" t="s">
        <v>154</v>
      </c>
      <c r="AU1324" s="25" t="s">
        <v>89</v>
      </c>
      <c r="AY1324" s="25" t="s">
        <v>152</v>
      </c>
      <c r="BE1324" s="195">
        <f>IF(N1324="základní",J1324,0)</f>
        <v>0</v>
      </c>
      <c r="BF1324" s="195">
        <f>IF(N1324="snížená",J1324,0)</f>
        <v>0</v>
      </c>
      <c r="BG1324" s="195">
        <f>IF(N1324="zákl. přenesená",J1324,0)</f>
        <v>0</v>
      </c>
      <c r="BH1324" s="195">
        <f>IF(N1324="sníž. přenesená",J1324,0)</f>
        <v>0</v>
      </c>
      <c r="BI1324" s="195">
        <f>IF(N1324="nulová",J1324,0)</f>
        <v>0</v>
      </c>
      <c r="BJ1324" s="25" t="s">
        <v>45</v>
      </c>
      <c r="BK1324" s="195">
        <f>ROUND(I1324*H1324,2)</f>
        <v>0</v>
      </c>
      <c r="BL1324" s="25" t="s">
        <v>259</v>
      </c>
      <c r="BM1324" s="25" t="s">
        <v>3436</v>
      </c>
    </row>
    <row r="1325" spans="2:65" s="1" customFormat="1" ht="22.5" customHeight="1">
      <c r="B1325" s="183"/>
      <c r="C1325" s="184" t="s">
        <v>3437</v>
      </c>
      <c r="D1325" s="184" t="s">
        <v>154</v>
      </c>
      <c r="E1325" s="185" t="s">
        <v>3438</v>
      </c>
      <c r="F1325" s="186" t="s">
        <v>3439</v>
      </c>
      <c r="G1325" s="187" t="s">
        <v>3440</v>
      </c>
      <c r="H1325" s="261"/>
      <c r="I1325" s="189"/>
      <c r="J1325" s="190">
        <f>ROUND(I1325*H1325,2)</f>
        <v>0</v>
      </c>
      <c r="K1325" s="186" t="s">
        <v>5</v>
      </c>
      <c r="L1325" s="43"/>
      <c r="M1325" s="191" t="s">
        <v>5</v>
      </c>
      <c r="N1325" s="192" t="s">
        <v>53</v>
      </c>
      <c r="O1325" s="44"/>
      <c r="P1325" s="193">
        <f>O1325*H1325</f>
        <v>0</v>
      </c>
      <c r="Q1325" s="193">
        <v>0</v>
      </c>
      <c r="R1325" s="193">
        <f>Q1325*H1325</f>
        <v>0</v>
      </c>
      <c r="S1325" s="193">
        <v>0</v>
      </c>
      <c r="T1325" s="194">
        <f>S1325*H1325</f>
        <v>0</v>
      </c>
      <c r="AR1325" s="25" t="s">
        <v>259</v>
      </c>
      <c r="AT1325" s="25" t="s">
        <v>154</v>
      </c>
      <c r="AU1325" s="25" t="s">
        <v>89</v>
      </c>
      <c r="AY1325" s="25" t="s">
        <v>152</v>
      </c>
      <c r="BE1325" s="195">
        <f>IF(N1325="základní",J1325,0)</f>
        <v>0</v>
      </c>
      <c r="BF1325" s="195">
        <f>IF(N1325="snížená",J1325,0)</f>
        <v>0</v>
      </c>
      <c r="BG1325" s="195">
        <f>IF(N1325="zákl. přenesená",J1325,0)</f>
        <v>0</v>
      </c>
      <c r="BH1325" s="195">
        <f>IF(N1325="sníž. přenesená",J1325,0)</f>
        <v>0</v>
      </c>
      <c r="BI1325" s="195">
        <f>IF(N1325="nulová",J1325,0)</f>
        <v>0</v>
      </c>
      <c r="BJ1325" s="25" t="s">
        <v>45</v>
      </c>
      <c r="BK1325" s="195">
        <f>ROUND(I1325*H1325,2)</f>
        <v>0</v>
      </c>
      <c r="BL1325" s="25" t="s">
        <v>259</v>
      </c>
      <c r="BM1325" s="25" t="s">
        <v>3441</v>
      </c>
    </row>
    <row r="1326" spans="2:65" s="11" customFormat="1" ht="29.85" customHeight="1">
      <c r="B1326" s="169"/>
      <c r="D1326" s="180" t="s">
        <v>81</v>
      </c>
      <c r="E1326" s="181" t="s">
        <v>3442</v>
      </c>
      <c r="F1326" s="181" t="s">
        <v>3443</v>
      </c>
      <c r="I1326" s="172"/>
      <c r="J1326" s="182">
        <f>BK1326</f>
        <v>0</v>
      </c>
      <c r="L1326" s="169"/>
      <c r="M1326" s="174"/>
      <c r="N1326" s="175"/>
      <c r="O1326" s="175"/>
      <c r="P1326" s="176">
        <f>SUM(P1327:P1329)</f>
        <v>0</v>
      </c>
      <c r="Q1326" s="175"/>
      <c r="R1326" s="176">
        <f>SUM(R1327:R1329)</f>
        <v>0</v>
      </c>
      <c r="S1326" s="175"/>
      <c r="T1326" s="177">
        <f>SUM(T1327:T1329)</f>
        <v>0</v>
      </c>
      <c r="AR1326" s="170" t="s">
        <v>89</v>
      </c>
      <c r="AT1326" s="178" t="s">
        <v>81</v>
      </c>
      <c r="AU1326" s="178" t="s">
        <v>45</v>
      </c>
      <c r="AY1326" s="170" t="s">
        <v>152</v>
      </c>
      <c r="BK1326" s="179">
        <f>SUM(BK1327:BK1329)</f>
        <v>0</v>
      </c>
    </row>
    <row r="1327" spans="2:65" s="1" customFormat="1" ht="31.5" customHeight="1">
      <c r="B1327" s="183"/>
      <c r="C1327" s="184" t="s">
        <v>3444</v>
      </c>
      <c r="D1327" s="184" t="s">
        <v>154</v>
      </c>
      <c r="E1327" s="185" t="s">
        <v>3445</v>
      </c>
      <c r="F1327" s="186" t="s">
        <v>3446</v>
      </c>
      <c r="G1327" s="187" t="s">
        <v>3447</v>
      </c>
      <c r="H1327" s="188">
        <v>1</v>
      </c>
      <c r="I1327" s="189"/>
      <c r="J1327" s="190">
        <f>ROUND(I1327*H1327,2)</f>
        <v>0</v>
      </c>
      <c r="K1327" s="186" t="s">
        <v>3448</v>
      </c>
      <c r="L1327" s="43"/>
      <c r="M1327" s="191" t="s">
        <v>5</v>
      </c>
      <c r="N1327" s="192" t="s">
        <v>53</v>
      </c>
      <c r="O1327" s="44"/>
      <c r="P1327" s="193">
        <f>O1327*H1327</f>
        <v>0</v>
      </c>
      <c r="Q1327" s="193">
        <v>0</v>
      </c>
      <c r="R1327" s="193">
        <f>Q1327*H1327</f>
        <v>0</v>
      </c>
      <c r="S1327" s="193">
        <v>0</v>
      </c>
      <c r="T1327" s="194">
        <f>S1327*H1327</f>
        <v>0</v>
      </c>
      <c r="AR1327" s="25" t="s">
        <v>259</v>
      </c>
      <c r="AT1327" s="25" t="s">
        <v>154</v>
      </c>
      <c r="AU1327" s="25" t="s">
        <v>89</v>
      </c>
      <c r="AY1327" s="25" t="s">
        <v>152</v>
      </c>
      <c r="BE1327" s="195">
        <f>IF(N1327="základní",J1327,0)</f>
        <v>0</v>
      </c>
      <c r="BF1327" s="195">
        <f>IF(N1327="snížená",J1327,0)</f>
        <v>0</v>
      </c>
      <c r="BG1327" s="195">
        <f>IF(N1327="zákl. přenesená",J1327,0)</f>
        <v>0</v>
      </c>
      <c r="BH1327" s="195">
        <f>IF(N1327="sníž. přenesená",J1327,0)</f>
        <v>0</v>
      </c>
      <c r="BI1327" s="195">
        <f>IF(N1327="nulová",J1327,0)</f>
        <v>0</v>
      </c>
      <c r="BJ1327" s="25" t="s">
        <v>45</v>
      </c>
      <c r="BK1327" s="195">
        <f>ROUND(I1327*H1327,2)</f>
        <v>0</v>
      </c>
      <c r="BL1327" s="25" t="s">
        <v>259</v>
      </c>
      <c r="BM1327" s="25" t="s">
        <v>3449</v>
      </c>
    </row>
    <row r="1328" spans="2:65" s="1" customFormat="1" ht="31.5" customHeight="1">
      <c r="B1328" s="183"/>
      <c r="C1328" s="184" t="s">
        <v>3450</v>
      </c>
      <c r="D1328" s="184" t="s">
        <v>154</v>
      </c>
      <c r="E1328" s="185" t="s">
        <v>3451</v>
      </c>
      <c r="F1328" s="186" t="s">
        <v>3452</v>
      </c>
      <c r="G1328" s="187" t="s">
        <v>3440</v>
      </c>
      <c r="H1328" s="261"/>
      <c r="I1328" s="189"/>
      <c r="J1328" s="190">
        <f>ROUND(I1328*H1328,2)</f>
        <v>0</v>
      </c>
      <c r="K1328" s="186" t="s">
        <v>1163</v>
      </c>
      <c r="L1328" s="43"/>
      <c r="M1328" s="191" t="s">
        <v>5</v>
      </c>
      <c r="N1328" s="192" t="s">
        <v>53</v>
      </c>
      <c r="O1328" s="44"/>
      <c r="P1328" s="193">
        <f>O1328*H1328</f>
        <v>0</v>
      </c>
      <c r="Q1328" s="193">
        <v>0</v>
      </c>
      <c r="R1328" s="193">
        <f>Q1328*H1328</f>
        <v>0</v>
      </c>
      <c r="S1328" s="193">
        <v>0</v>
      </c>
      <c r="T1328" s="194">
        <f>S1328*H1328</f>
        <v>0</v>
      </c>
      <c r="AR1328" s="25" t="s">
        <v>259</v>
      </c>
      <c r="AT1328" s="25" t="s">
        <v>154</v>
      </c>
      <c r="AU1328" s="25" t="s">
        <v>89</v>
      </c>
      <c r="AY1328" s="25" t="s">
        <v>152</v>
      </c>
      <c r="BE1328" s="195">
        <f>IF(N1328="základní",J1328,0)</f>
        <v>0</v>
      </c>
      <c r="BF1328" s="195">
        <f>IF(N1328="snížená",J1328,0)</f>
        <v>0</v>
      </c>
      <c r="BG1328" s="195">
        <f>IF(N1328="zákl. přenesená",J1328,0)</f>
        <v>0</v>
      </c>
      <c r="BH1328" s="195">
        <f>IF(N1328="sníž. přenesená",J1328,0)</f>
        <v>0</v>
      </c>
      <c r="BI1328" s="195">
        <f>IF(N1328="nulová",J1328,0)</f>
        <v>0</v>
      </c>
      <c r="BJ1328" s="25" t="s">
        <v>45</v>
      </c>
      <c r="BK1328" s="195">
        <f>ROUND(I1328*H1328,2)</f>
        <v>0</v>
      </c>
      <c r="BL1328" s="25" t="s">
        <v>259</v>
      </c>
      <c r="BM1328" s="25" t="s">
        <v>3453</v>
      </c>
    </row>
    <row r="1329" spans="2:65" s="1" customFormat="1" ht="27">
      <c r="B1329" s="43"/>
      <c r="D1329" s="196" t="s">
        <v>642</v>
      </c>
      <c r="F1329" s="197" t="s">
        <v>3454</v>
      </c>
      <c r="I1329" s="198"/>
      <c r="L1329" s="43"/>
      <c r="M1329" s="199"/>
      <c r="N1329" s="44"/>
      <c r="O1329" s="44"/>
      <c r="P1329" s="44"/>
      <c r="Q1329" s="44"/>
      <c r="R1329" s="44"/>
      <c r="S1329" s="44"/>
      <c r="T1329" s="72"/>
      <c r="AT1329" s="25" t="s">
        <v>642</v>
      </c>
      <c r="AU1329" s="25" t="s">
        <v>89</v>
      </c>
    </row>
    <row r="1330" spans="2:65" s="11" customFormat="1" ht="29.85" customHeight="1">
      <c r="B1330" s="169"/>
      <c r="D1330" s="180" t="s">
        <v>81</v>
      </c>
      <c r="E1330" s="181" t="s">
        <v>3455</v>
      </c>
      <c r="F1330" s="181" t="s">
        <v>3456</v>
      </c>
      <c r="I1330" s="172"/>
      <c r="J1330" s="182">
        <f>BK1330</f>
        <v>0</v>
      </c>
      <c r="L1330" s="169"/>
      <c r="M1330" s="174"/>
      <c r="N1330" s="175"/>
      <c r="O1330" s="175"/>
      <c r="P1330" s="176">
        <f>SUM(P1331:P1333)</f>
        <v>0</v>
      </c>
      <c r="Q1330" s="175"/>
      <c r="R1330" s="176">
        <f>SUM(R1331:R1333)</f>
        <v>0</v>
      </c>
      <c r="S1330" s="175"/>
      <c r="T1330" s="177">
        <f>SUM(T1331:T1333)</f>
        <v>0</v>
      </c>
      <c r="AR1330" s="170" t="s">
        <v>89</v>
      </c>
      <c r="AT1330" s="178" t="s">
        <v>81</v>
      </c>
      <c r="AU1330" s="178" t="s">
        <v>45</v>
      </c>
      <c r="AY1330" s="170" t="s">
        <v>152</v>
      </c>
      <c r="BK1330" s="179">
        <f>SUM(BK1331:BK1333)</f>
        <v>0</v>
      </c>
    </row>
    <row r="1331" spans="2:65" s="1" customFormat="1" ht="31.5" customHeight="1">
      <c r="B1331" s="183"/>
      <c r="C1331" s="184" t="s">
        <v>3457</v>
      </c>
      <c r="D1331" s="184" t="s">
        <v>154</v>
      </c>
      <c r="E1331" s="185" t="s">
        <v>3458</v>
      </c>
      <c r="F1331" s="186" t="s">
        <v>3459</v>
      </c>
      <c r="G1331" s="187" t="s">
        <v>3447</v>
      </c>
      <c r="H1331" s="188">
        <v>1</v>
      </c>
      <c r="I1331" s="189"/>
      <c r="J1331" s="190">
        <f>ROUND(I1331*H1331,2)</f>
        <v>0</v>
      </c>
      <c r="K1331" s="186" t="s">
        <v>3448</v>
      </c>
      <c r="L1331" s="43"/>
      <c r="M1331" s="191" t="s">
        <v>5</v>
      </c>
      <c r="N1331" s="192" t="s">
        <v>53</v>
      </c>
      <c r="O1331" s="44"/>
      <c r="P1331" s="193">
        <f>O1331*H1331</f>
        <v>0</v>
      </c>
      <c r="Q1331" s="193">
        <v>0</v>
      </c>
      <c r="R1331" s="193">
        <f>Q1331*H1331</f>
        <v>0</v>
      </c>
      <c r="S1331" s="193">
        <v>0</v>
      </c>
      <c r="T1331" s="194">
        <f>S1331*H1331</f>
        <v>0</v>
      </c>
      <c r="AR1331" s="25" t="s">
        <v>259</v>
      </c>
      <c r="AT1331" s="25" t="s">
        <v>154</v>
      </c>
      <c r="AU1331" s="25" t="s">
        <v>89</v>
      </c>
      <c r="AY1331" s="25" t="s">
        <v>152</v>
      </c>
      <c r="BE1331" s="195">
        <f>IF(N1331="základní",J1331,0)</f>
        <v>0</v>
      </c>
      <c r="BF1331" s="195">
        <f>IF(N1331="snížená",J1331,0)</f>
        <v>0</v>
      </c>
      <c r="BG1331" s="195">
        <f>IF(N1331="zákl. přenesená",J1331,0)</f>
        <v>0</v>
      </c>
      <c r="BH1331" s="195">
        <f>IF(N1331="sníž. přenesená",J1331,0)</f>
        <v>0</v>
      </c>
      <c r="BI1331" s="195">
        <f>IF(N1331="nulová",J1331,0)</f>
        <v>0</v>
      </c>
      <c r="BJ1331" s="25" t="s">
        <v>45</v>
      </c>
      <c r="BK1331" s="195">
        <f>ROUND(I1331*H1331,2)</f>
        <v>0</v>
      </c>
      <c r="BL1331" s="25" t="s">
        <v>259</v>
      </c>
      <c r="BM1331" s="25" t="s">
        <v>3460</v>
      </c>
    </row>
    <row r="1332" spans="2:65" s="1" customFormat="1" ht="31.5" customHeight="1">
      <c r="B1332" s="183"/>
      <c r="C1332" s="184" t="s">
        <v>3461</v>
      </c>
      <c r="D1332" s="184" t="s">
        <v>154</v>
      </c>
      <c r="E1332" s="185" t="s">
        <v>3462</v>
      </c>
      <c r="F1332" s="186" t="s">
        <v>3463</v>
      </c>
      <c r="G1332" s="187" t="s">
        <v>3440</v>
      </c>
      <c r="H1332" s="261"/>
      <c r="I1332" s="189"/>
      <c r="J1332" s="190">
        <f>ROUND(I1332*H1332,2)</f>
        <v>0</v>
      </c>
      <c r="K1332" s="186" t="s">
        <v>1163</v>
      </c>
      <c r="L1332" s="43"/>
      <c r="M1332" s="191" t="s">
        <v>5</v>
      </c>
      <c r="N1332" s="192" t="s">
        <v>53</v>
      </c>
      <c r="O1332" s="44"/>
      <c r="P1332" s="193">
        <f>O1332*H1332</f>
        <v>0</v>
      </c>
      <c r="Q1332" s="193">
        <v>0</v>
      </c>
      <c r="R1332" s="193">
        <f>Q1332*H1332</f>
        <v>0</v>
      </c>
      <c r="S1332" s="193">
        <v>0</v>
      </c>
      <c r="T1332" s="194">
        <f>S1332*H1332</f>
        <v>0</v>
      </c>
      <c r="AR1332" s="25" t="s">
        <v>259</v>
      </c>
      <c r="AT1332" s="25" t="s">
        <v>154</v>
      </c>
      <c r="AU1332" s="25" t="s">
        <v>89</v>
      </c>
      <c r="AY1332" s="25" t="s">
        <v>152</v>
      </c>
      <c r="BE1332" s="195">
        <f>IF(N1332="základní",J1332,0)</f>
        <v>0</v>
      </c>
      <c r="BF1332" s="195">
        <f>IF(N1332="snížená",J1332,0)</f>
        <v>0</v>
      </c>
      <c r="BG1332" s="195">
        <f>IF(N1332="zákl. přenesená",J1332,0)</f>
        <v>0</v>
      </c>
      <c r="BH1332" s="195">
        <f>IF(N1332="sníž. přenesená",J1332,0)</f>
        <v>0</v>
      </c>
      <c r="BI1332" s="195">
        <f>IF(N1332="nulová",J1332,0)</f>
        <v>0</v>
      </c>
      <c r="BJ1332" s="25" t="s">
        <v>45</v>
      </c>
      <c r="BK1332" s="195">
        <f>ROUND(I1332*H1332,2)</f>
        <v>0</v>
      </c>
      <c r="BL1332" s="25" t="s">
        <v>259</v>
      </c>
      <c r="BM1332" s="25" t="s">
        <v>3464</v>
      </c>
    </row>
    <row r="1333" spans="2:65" s="1" customFormat="1" ht="27">
      <c r="B1333" s="43"/>
      <c r="D1333" s="196" t="s">
        <v>642</v>
      </c>
      <c r="F1333" s="197" t="s">
        <v>3454</v>
      </c>
      <c r="I1333" s="198"/>
      <c r="L1333" s="43"/>
      <c r="M1333" s="199"/>
      <c r="N1333" s="44"/>
      <c r="O1333" s="44"/>
      <c r="P1333" s="44"/>
      <c r="Q1333" s="44"/>
      <c r="R1333" s="44"/>
      <c r="S1333" s="44"/>
      <c r="T1333" s="72"/>
      <c r="AT1333" s="25" t="s">
        <v>642</v>
      </c>
      <c r="AU1333" s="25" t="s">
        <v>89</v>
      </c>
    </row>
    <row r="1334" spans="2:65" s="11" customFormat="1" ht="29.85" customHeight="1">
      <c r="B1334" s="169"/>
      <c r="D1334" s="180" t="s">
        <v>81</v>
      </c>
      <c r="E1334" s="181" t="s">
        <v>3465</v>
      </c>
      <c r="F1334" s="181" t="s">
        <v>3466</v>
      </c>
      <c r="I1334" s="172"/>
      <c r="J1334" s="182">
        <f>BK1334</f>
        <v>0</v>
      </c>
      <c r="L1334" s="169"/>
      <c r="M1334" s="174"/>
      <c r="N1334" s="175"/>
      <c r="O1334" s="175"/>
      <c r="P1334" s="176">
        <f>SUM(P1335:P1391)</f>
        <v>0</v>
      </c>
      <c r="Q1334" s="175"/>
      <c r="R1334" s="176">
        <f>SUM(R1335:R1391)</f>
        <v>23.366830539999999</v>
      </c>
      <c r="S1334" s="175"/>
      <c r="T1334" s="177">
        <f>SUM(T1335:T1391)</f>
        <v>0</v>
      </c>
      <c r="AR1334" s="170" t="s">
        <v>89</v>
      </c>
      <c r="AT1334" s="178" t="s">
        <v>81</v>
      </c>
      <c r="AU1334" s="178" t="s">
        <v>45</v>
      </c>
      <c r="AY1334" s="170" t="s">
        <v>152</v>
      </c>
      <c r="BK1334" s="179">
        <f>SUM(BK1335:BK1391)</f>
        <v>0</v>
      </c>
    </row>
    <row r="1335" spans="2:65" s="1" customFormat="1" ht="31.5" customHeight="1">
      <c r="B1335" s="183"/>
      <c r="C1335" s="184" t="s">
        <v>3467</v>
      </c>
      <c r="D1335" s="184" t="s">
        <v>154</v>
      </c>
      <c r="E1335" s="185" t="s">
        <v>3468</v>
      </c>
      <c r="F1335" s="186" t="s">
        <v>3469</v>
      </c>
      <c r="G1335" s="187" t="s">
        <v>247</v>
      </c>
      <c r="H1335" s="188">
        <v>1093.3399999999999</v>
      </c>
      <c r="I1335" s="189"/>
      <c r="J1335" s="190">
        <f>ROUND(I1335*H1335,2)</f>
        <v>0</v>
      </c>
      <c r="K1335" s="186" t="s">
        <v>158</v>
      </c>
      <c r="L1335" s="43"/>
      <c r="M1335" s="191" t="s">
        <v>5</v>
      </c>
      <c r="N1335" s="192" t="s">
        <v>53</v>
      </c>
      <c r="O1335" s="44"/>
      <c r="P1335" s="193">
        <f>O1335*H1335</f>
        <v>0</v>
      </c>
      <c r="Q1335" s="193">
        <v>1.438E-2</v>
      </c>
      <c r="R1335" s="193">
        <f>Q1335*H1335</f>
        <v>15.722229199999999</v>
      </c>
      <c r="S1335" s="193">
        <v>0</v>
      </c>
      <c r="T1335" s="194">
        <f>S1335*H1335</f>
        <v>0</v>
      </c>
      <c r="AR1335" s="25" t="s">
        <v>259</v>
      </c>
      <c r="AT1335" s="25" t="s">
        <v>154</v>
      </c>
      <c r="AU1335" s="25" t="s">
        <v>89</v>
      </c>
      <c r="AY1335" s="25" t="s">
        <v>152</v>
      </c>
      <c r="BE1335" s="195">
        <f>IF(N1335="základní",J1335,0)</f>
        <v>0</v>
      </c>
      <c r="BF1335" s="195">
        <f>IF(N1335="snížená",J1335,0)</f>
        <v>0</v>
      </c>
      <c r="BG1335" s="195">
        <f>IF(N1335="zákl. přenesená",J1335,0)</f>
        <v>0</v>
      </c>
      <c r="BH1335" s="195">
        <f>IF(N1335="sníž. přenesená",J1335,0)</f>
        <v>0</v>
      </c>
      <c r="BI1335" s="195">
        <f>IF(N1335="nulová",J1335,0)</f>
        <v>0</v>
      </c>
      <c r="BJ1335" s="25" t="s">
        <v>45</v>
      </c>
      <c r="BK1335" s="195">
        <f>ROUND(I1335*H1335,2)</f>
        <v>0</v>
      </c>
      <c r="BL1335" s="25" t="s">
        <v>259</v>
      </c>
      <c r="BM1335" s="25" t="s">
        <v>3470</v>
      </c>
    </row>
    <row r="1336" spans="2:65" s="1" customFormat="1" ht="54">
      <c r="B1336" s="43"/>
      <c r="D1336" s="196" t="s">
        <v>161</v>
      </c>
      <c r="F1336" s="197" t="s">
        <v>3471</v>
      </c>
      <c r="I1336" s="198"/>
      <c r="L1336" s="43"/>
      <c r="M1336" s="199"/>
      <c r="N1336" s="44"/>
      <c r="O1336" s="44"/>
      <c r="P1336" s="44"/>
      <c r="Q1336" s="44"/>
      <c r="R1336" s="44"/>
      <c r="S1336" s="44"/>
      <c r="T1336" s="72"/>
      <c r="AT1336" s="25" t="s">
        <v>161</v>
      </c>
      <c r="AU1336" s="25" t="s">
        <v>89</v>
      </c>
    </row>
    <row r="1337" spans="2:65" s="12" customFormat="1">
      <c r="B1337" s="200"/>
      <c r="D1337" s="196" t="s">
        <v>163</v>
      </c>
      <c r="E1337" s="201" t="s">
        <v>5</v>
      </c>
      <c r="F1337" s="202" t="s">
        <v>3342</v>
      </c>
      <c r="H1337" s="203" t="s">
        <v>5</v>
      </c>
      <c r="I1337" s="204"/>
      <c r="L1337" s="200"/>
      <c r="M1337" s="205"/>
      <c r="N1337" s="206"/>
      <c r="O1337" s="206"/>
      <c r="P1337" s="206"/>
      <c r="Q1337" s="206"/>
      <c r="R1337" s="206"/>
      <c r="S1337" s="206"/>
      <c r="T1337" s="207"/>
      <c r="AT1337" s="203" t="s">
        <v>163</v>
      </c>
      <c r="AU1337" s="203" t="s">
        <v>89</v>
      </c>
      <c r="AV1337" s="12" t="s">
        <v>45</v>
      </c>
      <c r="AW1337" s="12" t="s">
        <v>42</v>
      </c>
      <c r="AX1337" s="12" t="s">
        <v>82</v>
      </c>
      <c r="AY1337" s="203" t="s">
        <v>152</v>
      </c>
    </row>
    <row r="1338" spans="2:65" s="12" customFormat="1">
      <c r="B1338" s="200"/>
      <c r="D1338" s="196" t="s">
        <v>163</v>
      </c>
      <c r="E1338" s="201" t="s">
        <v>5</v>
      </c>
      <c r="F1338" s="202" t="s">
        <v>3472</v>
      </c>
      <c r="H1338" s="203" t="s">
        <v>5</v>
      </c>
      <c r="I1338" s="204"/>
      <c r="L1338" s="200"/>
      <c r="M1338" s="205"/>
      <c r="N1338" s="206"/>
      <c r="O1338" s="206"/>
      <c r="P1338" s="206"/>
      <c r="Q1338" s="206"/>
      <c r="R1338" s="206"/>
      <c r="S1338" s="206"/>
      <c r="T1338" s="207"/>
      <c r="AT1338" s="203" t="s">
        <v>163</v>
      </c>
      <c r="AU1338" s="203" t="s">
        <v>89</v>
      </c>
      <c r="AV1338" s="12" t="s">
        <v>45</v>
      </c>
      <c r="AW1338" s="12" t="s">
        <v>42</v>
      </c>
      <c r="AX1338" s="12" t="s">
        <v>82</v>
      </c>
      <c r="AY1338" s="203" t="s">
        <v>152</v>
      </c>
    </row>
    <row r="1339" spans="2:65" s="13" customFormat="1">
      <c r="B1339" s="208"/>
      <c r="D1339" s="196" t="s">
        <v>163</v>
      </c>
      <c r="E1339" s="209" t="s">
        <v>5</v>
      </c>
      <c r="F1339" s="210" t="s">
        <v>3364</v>
      </c>
      <c r="H1339" s="211">
        <v>619.44000000000005</v>
      </c>
      <c r="I1339" s="212"/>
      <c r="L1339" s="208"/>
      <c r="M1339" s="213"/>
      <c r="N1339" s="214"/>
      <c r="O1339" s="214"/>
      <c r="P1339" s="214"/>
      <c r="Q1339" s="214"/>
      <c r="R1339" s="214"/>
      <c r="S1339" s="214"/>
      <c r="T1339" s="215"/>
      <c r="AT1339" s="209" t="s">
        <v>163</v>
      </c>
      <c r="AU1339" s="209" t="s">
        <v>89</v>
      </c>
      <c r="AV1339" s="13" t="s">
        <v>89</v>
      </c>
      <c r="AW1339" s="13" t="s">
        <v>42</v>
      </c>
      <c r="AX1339" s="13" t="s">
        <v>82</v>
      </c>
      <c r="AY1339" s="209" t="s">
        <v>152</v>
      </c>
    </row>
    <row r="1340" spans="2:65" s="12" customFormat="1">
      <c r="B1340" s="200"/>
      <c r="D1340" s="196" t="s">
        <v>163</v>
      </c>
      <c r="E1340" s="201" t="s">
        <v>5</v>
      </c>
      <c r="F1340" s="202" t="s">
        <v>3473</v>
      </c>
      <c r="H1340" s="203" t="s">
        <v>5</v>
      </c>
      <c r="I1340" s="204"/>
      <c r="L1340" s="200"/>
      <c r="M1340" s="205"/>
      <c r="N1340" s="206"/>
      <c r="O1340" s="206"/>
      <c r="P1340" s="206"/>
      <c r="Q1340" s="206"/>
      <c r="R1340" s="206"/>
      <c r="S1340" s="206"/>
      <c r="T1340" s="207"/>
      <c r="AT1340" s="203" t="s">
        <v>163</v>
      </c>
      <c r="AU1340" s="203" t="s">
        <v>89</v>
      </c>
      <c r="AV1340" s="12" t="s">
        <v>45</v>
      </c>
      <c r="AW1340" s="12" t="s">
        <v>42</v>
      </c>
      <c r="AX1340" s="12" t="s">
        <v>82</v>
      </c>
      <c r="AY1340" s="203" t="s">
        <v>152</v>
      </c>
    </row>
    <row r="1341" spans="2:65" s="13" customFormat="1">
      <c r="B1341" s="208"/>
      <c r="D1341" s="196" t="s">
        <v>163</v>
      </c>
      <c r="E1341" s="209" t="s">
        <v>5</v>
      </c>
      <c r="F1341" s="210" t="s">
        <v>3344</v>
      </c>
      <c r="H1341" s="211">
        <v>3.96</v>
      </c>
      <c r="I1341" s="212"/>
      <c r="L1341" s="208"/>
      <c r="M1341" s="213"/>
      <c r="N1341" s="214"/>
      <c r="O1341" s="214"/>
      <c r="P1341" s="214"/>
      <c r="Q1341" s="214"/>
      <c r="R1341" s="214"/>
      <c r="S1341" s="214"/>
      <c r="T1341" s="215"/>
      <c r="AT1341" s="209" t="s">
        <v>163</v>
      </c>
      <c r="AU1341" s="209" t="s">
        <v>89</v>
      </c>
      <c r="AV1341" s="13" t="s">
        <v>89</v>
      </c>
      <c r="AW1341" s="13" t="s">
        <v>42</v>
      </c>
      <c r="AX1341" s="13" t="s">
        <v>82</v>
      </c>
      <c r="AY1341" s="209" t="s">
        <v>152</v>
      </c>
    </row>
    <row r="1342" spans="2:65" s="13" customFormat="1">
      <c r="B1342" s="208"/>
      <c r="D1342" s="196" t="s">
        <v>163</v>
      </c>
      <c r="E1342" s="209" t="s">
        <v>5</v>
      </c>
      <c r="F1342" s="210" t="s">
        <v>3345</v>
      </c>
      <c r="H1342" s="211">
        <v>5.72</v>
      </c>
      <c r="I1342" s="212"/>
      <c r="L1342" s="208"/>
      <c r="M1342" s="213"/>
      <c r="N1342" s="214"/>
      <c r="O1342" s="214"/>
      <c r="P1342" s="214"/>
      <c r="Q1342" s="214"/>
      <c r="R1342" s="214"/>
      <c r="S1342" s="214"/>
      <c r="T1342" s="215"/>
      <c r="AT1342" s="209" t="s">
        <v>163</v>
      </c>
      <c r="AU1342" s="209" t="s">
        <v>89</v>
      </c>
      <c r="AV1342" s="13" t="s">
        <v>89</v>
      </c>
      <c r="AW1342" s="13" t="s">
        <v>42</v>
      </c>
      <c r="AX1342" s="13" t="s">
        <v>82</v>
      </c>
      <c r="AY1342" s="209" t="s">
        <v>152</v>
      </c>
    </row>
    <row r="1343" spans="2:65" s="13" customFormat="1">
      <c r="B1343" s="208"/>
      <c r="D1343" s="196" t="s">
        <v>163</v>
      </c>
      <c r="E1343" s="209" t="s">
        <v>5</v>
      </c>
      <c r="F1343" s="210" t="s">
        <v>3346</v>
      </c>
      <c r="H1343" s="211">
        <v>6.76</v>
      </c>
      <c r="I1343" s="212"/>
      <c r="L1343" s="208"/>
      <c r="M1343" s="213"/>
      <c r="N1343" s="214"/>
      <c r="O1343" s="214"/>
      <c r="P1343" s="214"/>
      <c r="Q1343" s="214"/>
      <c r="R1343" s="214"/>
      <c r="S1343" s="214"/>
      <c r="T1343" s="215"/>
      <c r="AT1343" s="209" t="s">
        <v>163</v>
      </c>
      <c r="AU1343" s="209" t="s">
        <v>89</v>
      </c>
      <c r="AV1343" s="13" t="s">
        <v>89</v>
      </c>
      <c r="AW1343" s="13" t="s">
        <v>42</v>
      </c>
      <c r="AX1343" s="13" t="s">
        <v>82</v>
      </c>
      <c r="AY1343" s="209" t="s">
        <v>152</v>
      </c>
    </row>
    <row r="1344" spans="2:65" s="13" customFormat="1">
      <c r="B1344" s="208"/>
      <c r="D1344" s="196" t="s">
        <v>163</v>
      </c>
      <c r="E1344" s="209" t="s">
        <v>5</v>
      </c>
      <c r="F1344" s="210" t="s">
        <v>3347</v>
      </c>
      <c r="H1344" s="211">
        <v>3.24</v>
      </c>
      <c r="I1344" s="212"/>
      <c r="L1344" s="208"/>
      <c r="M1344" s="213"/>
      <c r="N1344" s="214"/>
      <c r="O1344" s="214"/>
      <c r="P1344" s="214"/>
      <c r="Q1344" s="214"/>
      <c r="R1344" s="214"/>
      <c r="S1344" s="214"/>
      <c r="T1344" s="215"/>
      <c r="AT1344" s="209" t="s">
        <v>163</v>
      </c>
      <c r="AU1344" s="209" t="s">
        <v>89</v>
      </c>
      <c r="AV1344" s="13" t="s">
        <v>89</v>
      </c>
      <c r="AW1344" s="13" t="s">
        <v>42</v>
      </c>
      <c r="AX1344" s="13" t="s">
        <v>82</v>
      </c>
      <c r="AY1344" s="209" t="s">
        <v>152</v>
      </c>
    </row>
    <row r="1345" spans="2:65" s="13" customFormat="1">
      <c r="B1345" s="208"/>
      <c r="D1345" s="196" t="s">
        <v>163</v>
      </c>
      <c r="E1345" s="209" t="s">
        <v>5</v>
      </c>
      <c r="F1345" s="210" t="s">
        <v>3348</v>
      </c>
      <c r="H1345" s="211">
        <v>313.27999999999997</v>
      </c>
      <c r="I1345" s="212"/>
      <c r="L1345" s="208"/>
      <c r="M1345" s="213"/>
      <c r="N1345" s="214"/>
      <c r="O1345" s="214"/>
      <c r="P1345" s="214"/>
      <c r="Q1345" s="214"/>
      <c r="R1345" s="214"/>
      <c r="S1345" s="214"/>
      <c r="T1345" s="215"/>
      <c r="AT1345" s="209" t="s">
        <v>163</v>
      </c>
      <c r="AU1345" s="209" t="s">
        <v>89</v>
      </c>
      <c r="AV1345" s="13" t="s">
        <v>89</v>
      </c>
      <c r="AW1345" s="13" t="s">
        <v>42</v>
      </c>
      <c r="AX1345" s="13" t="s">
        <v>82</v>
      </c>
      <c r="AY1345" s="209" t="s">
        <v>152</v>
      </c>
    </row>
    <row r="1346" spans="2:65" s="13" customFormat="1">
      <c r="B1346" s="208"/>
      <c r="D1346" s="196" t="s">
        <v>163</v>
      </c>
      <c r="E1346" s="209" t="s">
        <v>5</v>
      </c>
      <c r="F1346" s="210" t="s">
        <v>3349</v>
      </c>
      <c r="H1346" s="211">
        <v>63.18</v>
      </c>
      <c r="I1346" s="212"/>
      <c r="L1346" s="208"/>
      <c r="M1346" s="213"/>
      <c r="N1346" s="214"/>
      <c r="O1346" s="214"/>
      <c r="P1346" s="214"/>
      <c r="Q1346" s="214"/>
      <c r="R1346" s="214"/>
      <c r="S1346" s="214"/>
      <c r="T1346" s="215"/>
      <c r="AT1346" s="209" t="s">
        <v>163</v>
      </c>
      <c r="AU1346" s="209" t="s">
        <v>89</v>
      </c>
      <c r="AV1346" s="13" t="s">
        <v>89</v>
      </c>
      <c r="AW1346" s="13" t="s">
        <v>42</v>
      </c>
      <c r="AX1346" s="13" t="s">
        <v>82</v>
      </c>
      <c r="AY1346" s="209" t="s">
        <v>152</v>
      </c>
    </row>
    <row r="1347" spans="2:65" s="13" customFormat="1">
      <c r="B1347" s="208"/>
      <c r="D1347" s="196" t="s">
        <v>163</v>
      </c>
      <c r="E1347" s="209" t="s">
        <v>5</v>
      </c>
      <c r="F1347" s="210" t="s">
        <v>3350</v>
      </c>
      <c r="H1347" s="211">
        <v>77.760000000000005</v>
      </c>
      <c r="I1347" s="212"/>
      <c r="L1347" s="208"/>
      <c r="M1347" s="213"/>
      <c r="N1347" s="214"/>
      <c r="O1347" s="214"/>
      <c r="P1347" s="214"/>
      <c r="Q1347" s="214"/>
      <c r="R1347" s="214"/>
      <c r="S1347" s="214"/>
      <c r="T1347" s="215"/>
      <c r="AT1347" s="209" t="s">
        <v>163</v>
      </c>
      <c r="AU1347" s="209" t="s">
        <v>89</v>
      </c>
      <c r="AV1347" s="13" t="s">
        <v>89</v>
      </c>
      <c r="AW1347" s="13" t="s">
        <v>42</v>
      </c>
      <c r="AX1347" s="13" t="s">
        <v>82</v>
      </c>
      <c r="AY1347" s="209" t="s">
        <v>152</v>
      </c>
    </row>
    <row r="1348" spans="2:65" s="14" customFormat="1">
      <c r="B1348" s="216"/>
      <c r="D1348" s="196" t="s">
        <v>163</v>
      </c>
      <c r="E1348" s="217" t="s">
        <v>5</v>
      </c>
      <c r="F1348" s="218" t="s">
        <v>3351</v>
      </c>
      <c r="H1348" s="219">
        <v>1093.3399999999999</v>
      </c>
      <c r="I1348" s="220"/>
      <c r="L1348" s="216"/>
      <c r="M1348" s="221"/>
      <c r="N1348" s="222"/>
      <c r="O1348" s="222"/>
      <c r="P1348" s="222"/>
      <c r="Q1348" s="222"/>
      <c r="R1348" s="222"/>
      <c r="S1348" s="222"/>
      <c r="T1348" s="223"/>
      <c r="AT1348" s="217" t="s">
        <v>163</v>
      </c>
      <c r="AU1348" s="217" t="s">
        <v>89</v>
      </c>
      <c r="AV1348" s="14" t="s">
        <v>169</v>
      </c>
      <c r="AW1348" s="14" t="s">
        <v>42</v>
      </c>
      <c r="AX1348" s="14" t="s">
        <v>82</v>
      </c>
      <c r="AY1348" s="217" t="s">
        <v>152</v>
      </c>
    </row>
    <row r="1349" spans="2:65" s="15" customFormat="1">
      <c r="B1349" s="224"/>
      <c r="D1349" s="225" t="s">
        <v>163</v>
      </c>
      <c r="E1349" s="226" t="s">
        <v>5</v>
      </c>
      <c r="F1349" s="227" t="s">
        <v>170</v>
      </c>
      <c r="H1349" s="228">
        <v>1093.3399999999999</v>
      </c>
      <c r="I1349" s="229"/>
      <c r="L1349" s="224"/>
      <c r="M1349" s="230"/>
      <c r="N1349" s="231"/>
      <c r="O1349" s="231"/>
      <c r="P1349" s="231"/>
      <c r="Q1349" s="231"/>
      <c r="R1349" s="231"/>
      <c r="S1349" s="231"/>
      <c r="T1349" s="232"/>
      <c r="AT1349" s="233" t="s">
        <v>163</v>
      </c>
      <c r="AU1349" s="233" t="s">
        <v>89</v>
      </c>
      <c r="AV1349" s="15" t="s">
        <v>159</v>
      </c>
      <c r="AW1349" s="15" t="s">
        <v>42</v>
      </c>
      <c r="AX1349" s="15" t="s">
        <v>45</v>
      </c>
      <c r="AY1349" s="233" t="s">
        <v>152</v>
      </c>
    </row>
    <row r="1350" spans="2:65" s="1" customFormat="1" ht="22.5" customHeight="1">
      <c r="B1350" s="183"/>
      <c r="C1350" s="184" t="s">
        <v>3474</v>
      </c>
      <c r="D1350" s="184" t="s">
        <v>154</v>
      </c>
      <c r="E1350" s="185" t="s">
        <v>3475</v>
      </c>
      <c r="F1350" s="186" t="s">
        <v>3476</v>
      </c>
      <c r="G1350" s="187" t="s">
        <v>201</v>
      </c>
      <c r="H1350" s="188">
        <v>1214.8230000000001</v>
      </c>
      <c r="I1350" s="189"/>
      <c r="J1350" s="190">
        <f>ROUND(I1350*H1350,2)</f>
        <v>0</v>
      </c>
      <c r="K1350" s="186" t="s">
        <v>158</v>
      </c>
      <c r="L1350" s="43"/>
      <c r="M1350" s="191" t="s">
        <v>5</v>
      </c>
      <c r="N1350" s="192" t="s">
        <v>53</v>
      </c>
      <c r="O1350" s="44"/>
      <c r="P1350" s="193">
        <f>O1350*H1350</f>
        <v>0</v>
      </c>
      <c r="Q1350" s="193">
        <v>0</v>
      </c>
      <c r="R1350" s="193">
        <f>Q1350*H1350</f>
        <v>0</v>
      </c>
      <c r="S1350" s="193">
        <v>0</v>
      </c>
      <c r="T1350" s="194">
        <f>S1350*H1350</f>
        <v>0</v>
      </c>
      <c r="AR1350" s="25" t="s">
        <v>259</v>
      </c>
      <c r="AT1350" s="25" t="s">
        <v>154</v>
      </c>
      <c r="AU1350" s="25" t="s">
        <v>89</v>
      </c>
      <c r="AY1350" s="25" t="s">
        <v>152</v>
      </c>
      <c r="BE1350" s="195">
        <f>IF(N1350="základní",J1350,0)</f>
        <v>0</v>
      </c>
      <c r="BF1350" s="195">
        <f>IF(N1350="snížená",J1350,0)</f>
        <v>0</v>
      </c>
      <c r="BG1350" s="195">
        <f>IF(N1350="zákl. přenesená",J1350,0)</f>
        <v>0</v>
      </c>
      <c r="BH1350" s="195">
        <f>IF(N1350="sníž. přenesená",J1350,0)</f>
        <v>0</v>
      </c>
      <c r="BI1350" s="195">
        <f>IF(N1350="nulová",J1350,0)</f>
        <v>0</v>
      </c>
      <c r="BJ1350" s="25" t="s">
        <v>45</v>
      </c>
      <c r="BK1350" s="195">
        <f>ROUND(I1350*H1350,2)</f>
        <v>0</v>
      </c>
      <c r="BL1350" s="25" t="s">
        <v>259</v>
      </c>
      <c r="BM1350" s="25" t="s">
        <v>3477</v>
      </c>
    </row>
    <row r="1351" spans="2:65" s="1" customFormat="1" ht="54">
      <c r="B1351" s="43"/>
      <c r="D1351" s="196" t="s">
        <v>161</v>
      </c>
      <c r="F1351" s="197" t="s">
        <v>3471</v>
      </c>
      <c r="I1351" s="198"/>
      <c r="L1351" s="43"/>
      <c r="M1351" s="199"/>
      <c r="N1351" s="44"/>
      <c r="O1351" s="44"/>
      <c r="P1351" s="44"/>
      <c r="Q1351" s="44"/>
      <c r="R1351" s="44"/>
      <c r="S1351" s="44"/>
      <c r="T1351" s="72"/>
      <c r="AT1351" s="25" t="s">
        <v>161</v>
      </c>
      <c r="AU1351" s="25" t="s">
        <v>89</v>
      </c>
    </row>
    <row r="1352" spans="2:65" s="12" customFormat="1">
      <c r="B1352" s="200"/>
      <c r="D1352" s="196" t="s">
        <v>163</v>
      </c>
      <c r="E1352" s="201" t="s">
        <v>5</v>
      </c>
      <c r="F1352" s="202" t="s">
        <v>3478</v>
      </c>
      <c r="H1352" s="203" t="s">
        <v>5</v>
      </c>
      <c r="I1352" s="204"/>
      <c r="L1352" s="200"/>
      <c r="M1352" s="205"/>
      <c r="N1352" s="206"/>
      <c r="O1352" s="206"/>
      <c r="P1352" s="206"/>
      <c r="Q1352" s="206"/>
      <c r="R1352" s="206"/>
      <c r="S1352" s="206"/>
      <c r="T1352" s="207"/>
      <c r="AT1352" s="203" t="s">
        <v>163</v>
      </c>
      <c r="AU1352" s="203" t="s">
        <v>89</v>
      </c>
      <c r="AV1352" s="12" t="s">
        <v>45</v>
      </c>
      <c r="AW1352" s="12" t="s">
        <v>42</v>
      </c>
      <c r="AX1352" s="12" t="s">
        <v>82</v>
      </c>
      <c r="AY1352" s="203" t="s">
        <v>152</v>
      </c>
    </row>
    <row r="1353" spans="2:65" s="13" customFormat="1">
      <c r="B1353" s="208"/>
      <c r="D1353" s="196" t="s">
        <v>163</v>
      </c>
      <c r="E1353" s="209" t="s">
        <v>5</v>
      </c>
      <c r="F1353" s="210" t="s">
        <v>3479</v>
      </c>
      <c r="H1353" s="211">
        <v>4.4000000000000004</v>
      </c>
      <c r="I1353" s="212"/>
      <c r="L1353" s="208"/>
      <c r="M1353" s="213"/>
      <c r="N1353" s="214"/>
      <c r="O1353" s="214"/>
      <c r="P1353" s="214"/>
      <c r="Q1353" s="214"/>
      <c r="R1353" s="214"/>
      <c r="S1353" s="214"/>
      <c r="T1353" s="215"/>
      <c r="AT1353" s="209" t="s">
        <v>163</v>
      </c>
      <c r="AU1353" s="209" t="s">
        <v>89</v>
      </c>
      <c r="AV1353" s="13" t="s">
        <v>89</v>
      </c>
      <c r="AW1353" s="13" t="s">
        <v>42</v>
      </c>
      <c r="AX1353" s="13" t="s">
        <v>82</v>
      </c>
      <c r="AY1353" s="209" t="s">
        <v>152</v>
      </c>
    </row>
    <row r="1354" spans="2:65" s="13" customFormat="1">
      <c r="B1354" s="208"/>
      <c r="D1354" s="196" t="s">
        <v>163</v>
      </c>
      <c r="E1354" s="209" t="s">
        <v>5</v>
      </c>
      <c r="F1354" s="210" t="s">
        <v>3480</v>
      </c>
      <c r="H1354" s="211">
        <v>6.3559999999999999</v>
      </c>
      <c r="I1354" s="212"/>
      <c r="L1354" s="208"/>
      <c r="M1354" s="213"/>
      <c r="N1354" s="214"/>
      <c r="O1354" s="214"/>
      <c r="P1354" s="214"/>
      <c r="Q1354" s="214"/>
      <c r="R1354" s="214"/>
      <c r="S1354" s="214"/>
      <c r="T1354" s="215"/>
      <c r="AT1354" s="209" t="s">
        <v>163</v>
      </c>
      <c r="AU1354" s="209" t="s">
        <v>89</v>
      </c>
      <c r="AV1354" s="13" t="s">
        <v>89</v>
      </c>
      <c r="AW1354" s="13" t="s">
        <v>42</v>
      </c>
      <c r="AX1354" s="13" t="s">
        <v>82</v>
      </c>
      <c r="AY1354" s="209" t="s">
        <v>152</v>
      </c>
    </row>
    <row r="1355" spans="2:65" s="13" customFormat="1">
      <c r="B1355" s="208"/>
      <c r="D1355" s="196" t="s">
        <v>163</v>
      </c>
      <c r="E1355" s="209" t="s">
        <v>5</v>
      </c>
      <c r="F1355" s="210" t="s">
        <v>3481</v>
      </c>
      <c r="H1355" s="211">
        <v>7.5110000000000001</v>
      </c>
      <c r="I1355" s="212"/>
      <c r="L1355" s="208"/>
      <c r="M1355" s="213"/>
      <c r="N1355" s="214"/>
      <c r="O1355" s="214"/>
      <c r="P1355" s="214"/>
      <c r="Q1355" s="214"/>
      <c r="R1355" s="214"/>
      <c r="S1355" s="214"/>
      <c r="T1355" s="215"/>
      <c r="AT1355" s="209" t="s">
        <v>163</v>
      </c>
      <c r="AU1355" s="209" t="s">
        <v>89</v>
      </c>
      <c r="AV1355" s="13" t="s">
        <v>89</v>
      </c>
      <c r="AW1355" s="13" t="s">
        <v>42</v>
      </c>
      <c r="AX1355" s="13" t="s">
        <v>82</v>
      </c>
      <c r="AY1355" s="209" t="s">
        <v>152</v>
      </c>
    </row>
    <row r="1356" spans="2:65" s="13" customFormat="1">
      <c r="B1356" s="208"/>
      <c r="D1356" s="196" t="s">
        <v>163</v>
      </c>
      <c r="E1356" s="209" t="s">
        <v>5</v>
      </c>
      <c r="F1356" s="210" t="s">
        <v>3482</v>
      </c>
      <c r="H1356" s="211">
        <v>3.6</v>
      </c>
      <c r="I1356" s="212"/>
      <c r="L1356" s="208"/>
      <c r="M1356" s="213"/>
      <c r="N1356" s="214"/>
      <c r="O1356" s="214"/>
      <c r="P1356" s="214"/>
      <c r="Q1356" s="214"/>
      <c r="R1356" s="214"/>
      <c r="S1356" s="214"/>
      <c r="T1356" s="215"/>
      <c r="AT1356" s="209" t="s">
        <v>163</v>
      </c>
      <c r="AU1356" s="209" t="s">
        <v>89</v>
      </c>
      <c r="AV1356" s="13" t="s">
        <v>89</v>
      </c>
      <c r="AW1356" s="13" t="s">
        <v>42</v>
      </c>
      <c r="AX1356" s="13" t="s">
        <v>82</v>
      </c>
      <c r="AY1356" s="209" t="s">
        <v>152</v>
      </c>
    </row>
    <row r="1357" spans="2:65" s="13" customFormat="1">
      <c r="B1357" s="208"/>
      <c r="D1357" s="196" t="s">
        <v>163</v>
      </c>
      <c r="E1357" s="209" t="s">
        <v>5</v>
      </c>
      <c r="F1357" s="210" t="s">
        <v>3483</v>
      </c>
      <c r="H1357" s="211">
        <v>348.089</v>
      </c>
      <c r="I1357" s="212"/>
      <c r="L1357" s="208"/>
      <c r="M1357" s="213"/>
      <c r="N1357" s="214"/>
      <c r="O1357" s="214"/>
      <c r="P1357" s="214"/>
      <c r="Q1357" s="214"/>
      <c r="R1357" s="214"/>
      <c r="S1357" s="214"/>
      <c r="T1357" s="215"/>
      <c r="AT1357" s="209" t="s">
        <v>163</v>
      </c>
      <c r="AU1357" s="209" t="s">
        <v>89</v>
      </c>
      <c r="AV1357" s="13" t="s">
        <v>89</v>
      </c>
      <c r="AW1357" s="13" t="s">
        <v>42</v>
      </c>
      <c r="AX1357" s="13" t="s">
        <v>82</v>
      </c>
      <c r="AY1357" s="209" t="s">
        <v>152</v>
      </c>
    </row>
    <row r="1358" spans="2:65" s="13" customFormat="1">
      <c r="B1358" s="208"/>
      <c r="D1358" s="196" t="s">
        <v>163</v>
      </c>
      <c r="E1358" s="209" t="s">
        <v>5</v>
      </c>
      <c r="F1358" s="210" t="s">
        <v>3484</v>
      </c>
      <c r="H1358" s="211">
        <v>70.2</v>
      </c>
      <c r="I1358" s="212"/>
      <c r="L1358" s="208"/>
      <c r="M1358" s="213"/>
      <c r="N1358" s="214"/>
      <c r="O1358" s="214"/>
      <c r="P1358" s="214"/>
      <c r="Q1358" s="214"/>
      <c r="R1358" s="214"/>
      <c r="S1358" s="214"/>
      <c r="T1358" s="215"/>
      <c r="AT1358" s="209" t="s">
        <v>163</v>
      </c>
      <c r="AU1358" s="209" t="s">
        <v>89</v>
      </c>
      <c r="AV1358" s="13" t="s">
        <v>89</v>
      </c>
      <c r="AW1358" s="13" t="s">
        <v>42</v>
      </c>
      <c r="AX1358" s="13" t="s">
        <v>82</v>
      </c>
      <c r="AY1358" s="209" t="s">
        <v>152</v>
      </c>
    </row>
    <row r="1359" spans="2:65" s="13" customFormat="1">
      <c r="B1359" s="208"/>
      <c r="D1359" s="196" t="s">
        <v>163</v>
      </c>
      <c r="E1359" s="209" t="s">
        <v>5</v>
      </c>
      <c r="F1359" s="210" t="s">
        <v>3485</v>
      </c>
      <c r="H1359" s="211">
        <v>86.4</v>
      </c>
      <c r="I1359" s="212"/>
      <c r="L1359" s="208"/>
      <c r="M1359" s="213"/>
      <c r="N1359" s="214"/>
      <c r="O1359" s="214"/>
      <c r="P1359" s="214"/>
      <c r="Q1359" s="214"/>
      <c r="R1359" s="214"/>
      <c r="S1359" s="214"/>
      <c r="T1359" s="215"/>
      <c r="AT1359" s="209" t="s">
        <v>163</v>
      </c>
      <c r="AU1359" s="209" t="s">
        <v>89</v>
      </c>
      <c r="AV1359" s="13" t="s">
        <v>89</v>
      </c>
      <c r="AW1359" s="13" t="s">
        <v>42</v>
      </c>
      <c r="AX1359" s="13" t="s">
        <v>82</v>
      </c>
      <c r="AY1359" s="209" t="s">
        <v>152</v>
      </c>
    </row>
    <row r="1360" spans="2:65" s="14" customFormat="1">
      <c r="B1360" s="216"/>
      <c r="D1360" s="196" t="s">
        <v>163</v>
      </c>
      <c r="E1360" s="217" t="s">
        <v>5</v>
      </c>
      <c r="F1360" s="218" t="s">
        <v>373</v>
      </c>
      <c r="H1360" s="219">
        <v>526.55600000000004</v>
      </c>
      <c r="I1360" s="220"/>
      <c r="L1360" s="216"/>
      <c r="M1360" s="221"/>
      <c r="N1360" s="222"/>
      <c r="O1360" s="222"/>
      <c r="P1360" s="222"/>
      <c r="Q1360" s="222"/>
      <c r="R1360" s="222"/>
      <c r="S1360" s="222"/>
      <c r="T1360" s="223"/>
      <c r="AT1360" s="217" t="s">
        <v>163</v>
      </c>
      <c r="AU1360" s="217" t="s">
        <v>89</v>
      </c>
      <c r="AV1360" s="14" t="s">
        <v>169</v>
      </c>
      <c r="AW1360" s="14" t="s">
        <v>42</v>
      </c>
      <c r="AX1360" s="14" t="s">
        <v>82</v>
      </c>
      <c r="AY1360" s="217" t="s">
        <v>152</v>
      </c>
    </row>
    <row r="1361" spans="2:65" s="12" customFormat="1">
      <c r="B1361" s="200"/>
      <c r="D1361" s="196" t="s">
        <v>163</v>
      </c>
      <c r="E1361" s="201" t="s">
        <v>5</v>
      </c>
      <c r="F1361" s="202" t="s">
        <v>3486</v>
      </c>
      <c r="H1361" s="203" t="s">
        <v>5</v>
      </c>
      <c r="I1361" s="204"/>
      <c r="L1361" s="200"/>
      <c r="M1361" s="205"/>
      <c r="N1361" s="206"/>
      <c r="O1361" s="206"/>
      <c r="P1361" s="206"/>
      <c r="Q1361" s="206"/>
      <c r="R1361" s="206"/>
      <c r="S1361" s="206"/>
      <c r="T1361" s="207"/>
      <c r="AT1361" s="203" t="s">
        <v>163</v>
      </c>
      <c r="AU1361" s="203" t="s">
        <v>89</v>
      </c>
      <c r="AV1361" s="12" t="s">
        <v>45</v>
      </c>
      <c r="AW1361" s="12" t="s">
        <v>42</v>
      </c>
      <c r="AX1361" s="12" t="s">
        <v>82</v>
      </c>
      <c r="AY1361" s="203" t="s">
        <v>152</v>
      </c>
    </row>
    <row r="1362" spans="2:65" s="13" customFormat="1">
      <c r="B1362" s="208"/>
      <c r="D1362" s="196" t="s">
        <v>163</v>
      </c>
      <c r="E1362" s="209" t="s">
        <v>5</v>
      </c>
      <c r="F1362" s="210" t="s">
        <v>3487</v>
      </c>
      <c r="H1362" s="211">
        <v>688.26700000000005</v>
      </c>
      <c r="I1362" s="212"/>
      <c r="L1362" s="208"/>
      <c r="M1362" s="213"/>
      <c r="N1362" s="214"/>
      <c r="O1362" s="214"/>
      <c r="P1362" s="214"/>
      <c r="Q1362" s="214"/>
      <c r="R1362" s="214"/>
      <c r="S1362" s="214"/>
      <c r="T1362" s="215"/>
      <c r="AT1362" s="209" t="s">
        <v>163</v>
      </c>
      <c r="AU1362" s="209" t="s">
        <v>89</v>
      </c>
      <c r="AV1362" s="13" t="s">
        <v>89</v>
      </c>
      <c r="AW1362" s="13" t="s">
        <v>42</v>
      </c>
      <c r="AX1362" s="13" t="s">
        <v>82</v>
      </c>
      <c r="AY1362" s="209" t="s">
        <v>152</v>
      </c>
    </row>
    <row r="1363" spans="2:65" s="14" customFormat="1">
      <c r="B1363" s="216"/>
      <c r="D1363" s="196" t="s">
        <v>163</v>
      </c>
      <c r="E1363" s="217" t="s">
        <v>5</v>
      </c>
      <c r="F1363" s="218" t="s">
        <v>373</v>
      </c>
      <c r="H1363" s="219">
        <v>688.26700000000005</v>
      </c>
      <c r="I1363" s="220"/>
      <c r="L1363" s="216"/>
      <c r="M1363" s="221"/>
      <c r="N1363" s="222"/>
      <c r="O1363" s="222"/>
      <c r="P1363" s="222"/>
      <c r="Q1363" s="222"/>
      <c r="R1363" s="222"/>
      <c r="S1363" s="222"/>
      <c r="T1363" s="223"/>
      <c r="AT1363" s="217" t="s">
        <v>163</v>
      </c>
      <c r="AU1363" s="217" t="s">
        <v>89</v>
      </c>
      <c r="AV1363" s="14" t="s">
        <v>169</v>
      </c>
      <c r="AW1363" s="14" t="s">
        <v>42</v>
      </c>
      <c r="AX1363" s="14" t="s">
        <v>82</v>
      </c>
      <c r="AY1363" s="217" t="s">
        <v>152</v>
      </c>
    </row>
    <row r="1364" spans="2:65" s="15" customFormat="1">
      <c r="B1364" s="224"/>
      <c r="D1364" s="225" t="s">
        <v>163</v>
      </c>
      <c r="E1364" s="226" t="s">
        <v>5</v>
      </c>
      <c r="F1364" s="227" t="s">
        <v>170</v>
      </c>
      <c r="H1364" s="228">
        <v>1214.8230000000001</v>
      </c>
      <c r="I1364" s="229"/>
      <c r="L1364" s="224"/>
      <c r="M1364" s="230"/>
      <c r="N1364" s="231"/>
      <c r="O1364" s="231"/>
      <c r="P1364" s="231"/>
      <c r="Q1364" s="231"/>
      <c r="R1364" s="231"/>
      <c r="S1364" s="231"/>
      <c r="T1364" s="232"/>
      <c r="AT1364" s="233" t="s">
        <v>163</v>
      </c>
      <c r="AU1364" s="233" t="s">
        <v>89</v>
      </c>
      <c r="AV1364" s="15" t="s">
        <v>159</v>
      </c>
      <c r="AW1364" s="15" t="s">
        <v>42</v>
      </c>
      <c r="AX1364" s="15" t="s">
        <v>45</v>
      </c>
      <c r="AY1364" s="233" t="s">
        <v>152</v>
      </c>
    </row>
    <row r="1365" spans="2:65" s="1" customFormat="1" ht="22.5" customHeight="1">
      <c r="B1365" s="183"/>
      <c r="C1365" s="237" t="s">
        <v>3488</v>
      </c>
      <c r="D1365" s="237" t="s">
        <v>266</v>
      </c>
      <c r="E1365" s="238" t="s">
        <v>3489</v>
      </c>
      <c r="F1365" s="239" t="s">
        <v>3490</v>
      </c>
      <c r="G1365" s="240" t="s">
        <v>157</v>
      </c>
      <c r="H1365" s="241">
        <v>4.173</v>
      </c>
      <c r="I1365" s="242"/>
      <c r="J1365" s="243">
        <f>ROUND(I1365*H1365,2)</f>
        <v>0</v>
      </c>
      <c r="K1365" s="239" t="s">
        <v>158</v>
      </c>
      <c r="L1365" s="244"/>
      <c r="M1365" s="245" t="s">
        <v>5</v>
      </c>
      <c r="N1365" s="246" t="s">
        <v>53</v>
      </c>
      <c r="O1365" s="44"/>
      <c r="P1365" s="193">
        <f>O1365*H1365</f>
        <v>0</v>
      </c>
      <c r="Q1365" s="193">
        <v>0.55000000000000004</v>
      </c>
      <c r="R1365" s="193">
        <f>Q1365*H1365</f>
        <v>2.29515</v>
      </c>
      <c r="S1365" s="193">
        <v>0</v>
      </c>
      <c r="T1365" s="194">
        <f>S1365*H1365</f>
        <v>0</v>
      </c>
      <c r="AR1365" s="25" t="s">
        <v>377</v>
      </c>
      <c r="AT1365" s="25" t="s">
        <v>266</v>
      </c>
      <c r="AU1365" s="25" t="s">
        <v>89</v>
      </c>
      <c r="AY1365" s="25" t="s">
        <v>152</v>
      </c>
      <c r="BE1365" s="195">
        <f>IF(N1365="základní",J1365,0)</f>
        <v>0</v>
      </c>
      <c r="BF1365" s="195">
        <f>IF(N1365="snížená",J1365,0)</f>
        <v>0</v>
      </c>
      <c r="BG1365" s="195">
        <f>IF(N1365="zákl. přenesená",J1365,0)</f>
        <v>0</v>
      </c>
      <c r="BH1365" s="195">
        <f>IF(N1365="sníž. přenesená",J1365,0)</f>
        <v>0</v>
      </c>
      <c r="BI1365" s="195">
        <f>IF(N1365="nulová",J1365,0)</f>
        <v>0</v>
      </c>
      <c r="BJ1365" s="25" t="s">
        <v>45</v>
      </c>
      <c r="BK1365" s="195">
        <f>ROUND(I1365*H1365,2)</f>
        <v>0</v>
      </c>
      <c r="BL1365" s="25" t="s">
        <v>259</v>
      </c>
      <c r="BM1365" s="25" t="s">
        <v>3491</v>
      </c>
    </row>
    <row r="1366" spans="2:65" s="13" customFormat="1">
      <c r="B1366" s="208"/>
      <c r="D1366" s="196" t="s">
        <v>163</v>
      </c>
      <c r="E1366" s="209" t="s">
        <v>5</v>
      </c>
      <c r="F1366" s="210" t="s">
        <v>3492</v>
      </c>
      <c r="H1366" s="211">
        <v>1.3160000000000001</v>
      </c>
      <c r="I1366" s="212"/>
      <c r="L1366" s="208"/>
      <c r="M1366" s="213"/>
      <c r="N1366" s="214"/>
      <c r="O1366" s="214"/>
      <c r="P1366" s="214"/>
      <c r="Q1366" s="214"/>
      <c r="R1366" s="214"/>
      <c r="S1366" s="214"/>
      <c r="T1366" s="215"/>
      <c r="AT1366" s="209" t="s">
        <v>163</v>
      </c>
      <c r="AU1366" s="209" t="s">
        <v>89</v>
      </c>
      <c r="AV1366" s="13" t="s">
        <v>89</v>
      </c>
      <c r="AW1366" s="13" t="s">
        <v>42</v>
      </c>
      <c r="AX1366" s="13" t="s">
        <v>82</v>
      </c>
      <c r="AY1366" s="209" t="s">
        <v>152</v>
      </c>
    </row>
    <row r="1367" spans="2:65" s="13" customFormat="1">
      <c r="B1367" s="208"/>
      <c r="D1367" s="196" t="s">
        <v>163</v>
      </c>
      <c r="E1367" s="209" t="s">
        <v>5</v>
      </c>
      <c r="F1367" s="210" t="s">
        <v>3493</v>
      </c>
      <c r="H1367" s="211">
        <v>2.4780000000000002</v>
      </c>
      <c r="I1367" s="212"/>
      <c r="L1367" s="208"/>
      <c r="M1367" s="213"/>
      <c r="N1367" s="214"/>
      <c r="O1367" s="214"/>
      <c r="P1367" s="214"/>
      <c r="Q1367" s="214"/>
      <c r="R1367" s="214"/>
      <c r="S1367" s="214"/>
      <c r="T1367" s="215"/>
      <c r="AT1367" s="209" t="s">
        <v>163</v>
      </c>
      <c r="AU1367" s="209" t="s">
        <v>89</v>
      </c>
      <c r="AV1367" s="13" t="s">
        <v>89</v>
      </c>
      <c r="AW1367" s="13" t="s">
        <v>42</v>
      </c>
      <c r="AX1367" s="13" t="s">
        <v>82</v>
      </c>
      <c r="AY1367" s="209" t="s">
        <v>152</v>
      </c>
    </row>
    <row r="1368" spans="2:65" s="15" customFormat="1">
      <c r="B1368" s="224"/>
      <c r="D1368" s="196" t="s">
        <v>163</v>
      </c>
      <c r="E1368" s="247" t="s">
        <v>5</v>
      </c>
      <c r="F1368" s="248" t="s">
        <v>170</v>
      </c>
      <c r="H1368" s="249">
        <v>3.794</v>
      </c>
      <c r="I1368" s="229"/>
      <c r="L1368" s="224"/>
      <c r="M1368" s="230"/>
      <c r="N1368" s="231"/>
      <c r="O1368" s="231"/>
      <c r="P1368" s="231"/>
      <c r="Q1368" s="231"/>
      <c r="R1368" s="231"/>
      <c r="S1368" s="231"/>
      <c r="T1368" s="232"/>
      <c r="AT1368" s="233" t="s">
        <v>163</v>
      </c>
      <c r="AU1368" s="233" t="s">
        <v>89</v>
      </c>
      <c r="AV1368" s="15" t="s">
        <v>159</v>
      </c>
      <c r="AW1368" s="15" t="s">
        <v>42</v>
      </c>
      <c r="AX1368" s="15" t="s">
        <v>45</v>
      </c>
      <c r="AY1368" s="233" t="s">
        <v>152</v>
      </c>
    </row>
    <row r="1369" spans="2:65" s="13" customFormat="1">
      <c r="B1369" s="208"/>
      <c r="D1369" s="225" t="s">
        <v>163</v>
      </c>
      <c r="F1369" s="234" t="s">
        <v>3494</v>
      </c>
      <c r="H1369" s="235">
        <v>4.173</v>
      </c>
      <c r="I1369" s="212"/>
      <c r="L1369" s="208"/>
      <c r="M1369" s="213"/>
      <c r="N1369" s="214"/>
      <c r="O1369" s="214"/>
      <c r="P1369" s="214"/>
      <c r="Q1369" s="214"/>
      <c r="R1369" s="214"/>
      <c r="S1369" s="214"/>
      <c r="T1369" s="215"/>
      <c r="AT1369" s="209" t="s">
        <v>163</v>
      </c>
      <c r="AU1369" s="209" t="s">
        <v>89</v>
      </c>
      <c r="AV1369" s="13" t="s">
        <v>89</v>
      </c>
      <c r="AW1369" s="13" t="s">
        <v>6</v>
      </c>
      <c r="AX1369" s="13" t="s">
        <v>45</v>
      </c>
      <c r="AY1369" s="209" t="s">
        <v>152</v>
      </c>
    </row>
    <row r="1370" spans="2:65" s="1" customFormat="1" ht="31.5" customHeight="1">
      <c r="B1370" s="183"/>
      <c r="C1370" s="184" t="s">
        <v>3495</v>
      </c>
      <c r="D1370" s="184" t="s">
        <v>154</v>
      </c>
      <c r="E1370" s="185" t="s">
        <v>3496</v>
      </c>
      <c r="F1370" s="186" t="s">
        <v>3497</v>
      </c>
      <c r="G1370" s="187" t="s">
        <v>157</v>
      </c>
      <c r="H1370" s="188">
        <v>28.225999999999999</v>
      </c>
      <c r="I1370" s="189"/>
      <c r="J1370" s="190">
        <f>ROUND(I1370*H1370,2)</f>
        <v>0</v>
      </c>
      <c r="K1370" s="186" t="s">
        <v>158</v>
      </c>
      <c r="L1370" s="43"/>
      <c r="M1370" s="191" t="s">
        <v>5</v>
      </c>
      <c r="N1370" s="192" t="s">
        <v>53</v>
      </c>
      <c r="O1370" s="44"/>
      <c r="P1370" s="193">
        <f>O1370*H1370</f>
        <v>0</v>
      </c>
      <c r="Q1370" s="193">
        <v>2.3369999999999998E-2</v>
      </c>
      <c r="R1370" s="193">
        <f>Q1370*H1370</f>
        <v>0.65964161999999993</v>
      </c>
      <c r="S1370" s="193">
        <v>0</v>
      </c>
      <c r="T1370" s="194">
        <f>S1370*H1370</f>
        <v>0</v>
      </c>
      <c r="AR1370" s="25" t="s">
        <v>259</v>
      </c>
      <c r="AT1370" s="25" t="s">
        <v>154</v>
      </c>
      <c r="AU1370" s="25" t="s">
        <v>89</v>
      </c>
      <c r="AY1370" s="25" t="s">
        <v>152</v>
      </c>
      <c r="BE1370" s="195">
        <f>IF(N1370="základní",J1370,0)</f>
        <v>0</v>
      </c>
      <c r="BF1370" s="195">
        <f>IF(N1370="snížená",J1370,0)</f>
        <v>0</v>
      </c>
      <c r="BG1370" s="195">
        <f>IF(N1370="zákl. přenesená",J1370,0)</f>
        <v>0</v>
      </c>
      <c r="BH1370" s="195">
        <f>IF(N1370="sníž. přenesená",J1370,0)</f>
        <v>0</v>
      </c>
      <c r="BI1370" s="195">
        <f>IF(N1370="nulová",J1370,0)</f>
        <v>0</v>
      </c>
      <c r="BJ1370" s="25" t="s">
        <v>45</v>
      </c>
      <c r="BK1370" s="195">
        <f>ROUND(I1370*H1370,2)</f>
        <v>0</v>
      </c>
      <c r="BL1370" s="25" t="s">
        <v>259</v>
      </c>
      <c r="BM1370" s="25" t="s">
        <v>3498</v>
      </c>
    </row>
    <row r="1371" spans="2:65" s="1" customFormat="1" ht="81">
      <c r="B1371" s="43"/>
      <c r="D1371" s="196" t="s">
        <v>161</v>
      </c>
      <c r="F1371" s="197" t="s">
        <v>3499</v>
      </c>
      <c r="I1371" s="198"/>
      <c r="L1371" s="43"/>
      <c r="M1371" s="199"/>
      <c r="N1371" s="44"/>
      <c r="O1371" s="44"/>
      <c r="P1371" s="44"/>
      <c r="Q1371" s="44"/>
      <c r="R1371" s="44"/>
      <c r="S1371" s="44"/>
      <c r="T1371" s="72"/>
      <c r="AT1371" s="25" t="s">
        <v>161</v>
      </c>
      <c r="AU1371" s="25" t="s">
        <v>89</v>
      </c>
    </row>
    <row r="1372" spans="2:65" s="13" customFormat="1">
      <c r="B1372" s="208"/>
      <c r="D1372" s="196" t="s">
        <v>163</v>
      </c>
      <c r="E1372" s="209" t="s">
        <v>5</v>
      </c>
      <c r="F1372" s="210" t="s">
        <v>3500</v>
      </c>
      <c r="H1372" s="211">
        <v>24.053000000000001</v>
      </c>
      <c r="I1372" s="212"/>
      <c r="L1372" s="208"/>
      <c r="M1372" s="213"/>
      <c r="N1372" s="214"/>
      <c r="O1372" s="214"/>
      <c r="P1372" s="214"/>
      <c r="Q1372" s="214"/>
      <c r="R1372" s="214"/>
      <c r="S1372" s="214"/>
      <c r="T1372" s="215"/>
      <c r="AT1372" s="209" t="s">
        <v>163</v>
      </c>
      <c r="AU1372" s="209" t="s">
        <v>89</v>
      </c>
      <c r="AV1372" s="13" t="s">
        <v>89</v>
      </c>
      <c r="AW1372" s="13" t="s">
        <v>42</v>
      </c>
      <c r="AX1372" s="13" t="s">
        <v>82</v>
      </c>
      <c r="AY1372" s="209" t="s">
        <v>152</v>
      </c>
    </row>
    <row r="1373" spans="2:65" s="13" customFormat="1">
      <c r="B1373" s="208"/>
      <c r="D1373" s="196" t="s">
        <v>163</v>
      </c>
      <c r="E1373" s="209" t="s">
        <v>5</v>
      </c>
      <c r="F1373" s="210" t="s">
        <v>3501</v>
      </c>
      <c r="H1373" s="211">
        <v>4.173</v>
      </c>
      <c r="I1373" s="212"/>
      <c r="L1373" s="208"/>
      <c r="M1373" s="213"/>
      <c r="N1373" s="214"/>
      <c r="O1373" s="214"/>
      <c r="P1373" s="214"/>
      <c r="Q1373" s="214"/>
      <c r="R1373" s="214"/>
      <c r="S1373" s="214"/>
      <c r="T1373" s="215"/>
      <c r="AT1373" s="209" t="s">
        <v>163</v>
      </c>
      <c r="AU1373" s="209" t="s">
        <v>89</v>
      </c>
      <c r="AV1373" s="13" t="s">
        <v>89</v>
      </c>
      <c r="AW1373" s="13" t="s">
        <v>42</v>
      </c>
      <c r="AX1373" s="13" t="s">
        <v>82</v>
      </c>
      <c r="AY1373" s="209" t="s">
        <v>152</v>
      </c>
    </row>
    <row r="1374" spans="2:65" s="15" customFormat="1">
      <c r="B1374" s="224"/>
      <c r="D1374" s="225" t="s">
        <v>163</v>
      </c>
      <c r="E1374" s="226" t="s">
        <v>5</v>
      </c>
      <c r="F1374" s="227" t="s">
        <v>170</v>
      </c>
      <c r="H1374" s="228">
        <v>28.225999999999999</v>
      </c>
      <c r="I1374" s="229"/>
      <c r="L1374" s="224"/>
      <c r="M1374" s="230"/>
      <c r="N1374" s="231"/>
      <c r="O1374" s="231"/>
      <c r="P1374" s="231"/>
      <c r="Q1374" s="231"/>
      <c r="R1374" s="231"/>
      <c r="S1374" s="231"/>
      <c r="T1374" s="232"/>
      <c r="AT1374" s="233" t="s">
        <v>163</v>
      </c>
      <c r="AU1374" s="233" t="s">
        <v>89</v>
      </c>
      <c r="AV1374" s="15" t="s">
        <v>159</v>
      </c>
      <c r="AW1374" s="15" t="s">
        <v>42</v>
      </c>
      <c r="AX1374" s="15" t="s">
        <v>45</v>
      </c>
      <c r="AY1374" s="233" t="s">
        <v>152</v>
      </c>
    </row>
    <row r="1375" spans="2:65" s="1" customFormat="1" ht="31.5" customHeight="1">
      <c r="B1375" s="183"/>
      <c r="C1375" s="184" t="s">
        <v>3502</v>
      </c>
      <c r="D1375" s="184" t="s">
        <v>154</v>
      </c>
      <c r="E1375" s="185" t="s">
        <v>3503</v>
      </c>
      <c r="F1375" s="186" t="s">
        <v>3504</v>
      </c>
      <c r="G1375" s="187" t="s">
        <v>247</v>
      </c>
      <c r="H1375" s="188">
        <v>349.20400000000001</v>
      </c>
      <c r="I1375" s="189"/>
      <c r="J1375" s="190">
        <f>ROUND(I1375*H1375,2)</f>
        <v>0</v>
      </c>
      <c r="K1375" s="186" t="s">
        <v>158</v>
      </c>
      <c r="L1375" s="43"/>
      <c r="M1375" s="191" t="s">
        <v>5</v>
      </c>
      <c r="N1375" s="192" t="s">
        <v>53</v>
      </c>
      <c r="O1375" s="44"/>
      <c r="P1375" s="193">
        <f>O1375*H1375</f>
        <v>0</v>
      </c>
      <c r="Q1375" s="193">
        <v>1.3429999999999999E-2</v>
      </c>
      <c r="R1375" s="193">
        <f>Q1375*H1375</f>
        <v>4.6898097199999995</v>
      </c>
      <c r="S1375" s="193">
        <v>0</v>
      </c>
      <c r="T1375" s="194">
        <f>S1375*H1375</f>
        <v>0</v>
      </c>
      <c r="AR1375" s="25" t="s">
        <v>259</v>
      </c>
      <c r="AT1375" s="25" t="s">
        <v>154</v>
      </c>
      <c r="AU1375" s="25" t="s">
        <v>89</v>
      </c>
      <c r="AY1375" s="25" t="s">
        <v>152</v>
      </c>
      <c r="BE1375" s="195">
        <f>IF(N1375="základní",J1375,0)</f>
        <v>0</v>
      </c>
      <c r="BF1375" s="195">
        <f>IF(N1375="snížená",J1375,0)</f>
        <v>0</v>
      </c>
      <c r="BG1375" s="195">
        <f>IF(N1375="zákl. přenesená",J1375,0)</f>
        <v>0</v>
      </c>
      <c r="BH1375" s="195">
        <f>IF(N1375="sníž. přenesená",J1375,0)</f>
        <v>0</v>
      </c>
      <c r="BI1375" s="195">
        <f>IF(N1375="nulová",J1375,0)</f>
        <v>0</v>
      </c>
      <c r="BJ1375" s="25" t="s">
        <v>45</v>
      </c>
      <c r="BK1375" s="195">
        <f>ROUND(I1375*H1375,2)</f>
        <v>0</v>
      </c>
      <c r="BL1375" s="25" t="s">
        <v>259</v>
      </c>
      <c r="BM1375" s="25" t="s">
        <v>3505</v>
      </c>
    </row>
    <row r="1376" spans="2:65" s="1" customFormat="1" ht="162">
      <c r="B1376" s="43"/>
      <c r="D1376" s="196" t="s">
        <v>161</v>
      </c>
      <c r="F1376" s="197" t="s">
        <v>3506</v>
      </c>
      <c r="I1376" s="198"/>
      <c r="L1376" s="43"/>
      <c r="M1376" s="199"/>
      <c r="N1376" s="44"/>
      <c r="O1376" s="44"/>
      <c r="P1376" s="44"/>
      <c r="Q1376" s="44"/>
      <c r="R1376" s="44"/>
      <c r="S1376" s="44"/>
      <c r="T1376" s="72"/>
      <c r="AT1376" s="25" t="s">
        <v>161</v>
      </c>
      <c r="AU1376" s="25" t="s">
        <v>89</v>
      </c>
    </row>
    <row r="1377" spans="2:65" s="12" customFormat="1">
      <c r="B1377" s="200"/>
      <c r="D1377" s="196" t="s">
        <v>163</v>
      </c>
      <c r="E1377" s="201" t="s">
        <v>5</v>
      </c>
      <c r="F1377" s="202" t="s">
        <v>2775</v>
      </c>
      <c r="H1377" s="203" t="s">
        <v>5</v>
      </c>
      <c r="I1377" s="204"/>
      <c r="L1377" s="200"/>
      <c r="M1377" s="205"/>
      <c r="N1377" s="206"/>
      <c r="O1377" s="206"/>
      <c r="P1377" s="206"/>
      <c r="Q1377" s="206"/>
      <c r="R1377" s="206"/>
      <c r="S1377" s="206"/>
      <c r="T1377" s="207"/>
      <c r="AT1377" s="203" t="s">
        <v>163</v>
      </c>
      <c r="AU1377" s="203" t="s">
        <v>89</v>
      </c>
      <c r="AV1377" s="12" t="s">
        <v>45</v>
      </c>
      <c r="AW1377" s="12" t="s">
        <v>42</v>
      </c>
      <c r="AX1377" s="12" t="s">
        <v>82</v>
      </c>
      <c r="AY1377" s="203" t="s">
        <v>152</v>
      </c>
    </row>
    <row r="1378" spans="2:65" s="12" customFormat="1">
      <c r="B1378" s="200"/>
      <c r="D1378" s="196" t="s">
        <v>163</v>
      </c>
      <c r="E1378" s="201" t="s">
        <v>5</v>
      </c>
      <c r="F1378" s="202" t="s">
        <v>3015</v>
      </c>
      <c r="H1378" s="203" t="s">
        <v>5</v>
      </c>
      <c r="I1378" s="204"/>
      <c r="L1378" s="200"/>
      <c r="M1378" s="205"/>
      <c r="N1378" s="206"/>
      <c r="O1378" s="206"/>
      <c r="P1378" s="206"/>
      <c r="Q1378" s="206"/>
      <c r="R1378" s="206"/>
      <c r="S1378" s="206"/>
      <c r="T1378" s="207"/>
      <c r="AT1378" s="203" t="s">
        <v>163</v>
      </c>
      <c r="AU1378" s="203" t="s">
        <v>89</v>
      </c>
      <c r="AV1378" s="12" t="s">
        <v>45</v>
      </c>
      <c r="AW1378" s="12" t="s">
        <v>42</v>
      </c>
      <c r="AX1378" s="12" t="s">
        <v>82</v>
      </c>
      <c r="AY1378" s="203" t="s">
        <v>152</v>
      </c>
    </row>
    <row r="1379" spans="2:65" s="12" customFormat="1">
      <c r="B1379" s="200"/>
      <c r="D1379" s="196" t="s">
        <v>163</v>
      </c>
      <c r="E1379" s="201" t="s">
        <v>5</v>
      </c>
      <c r="F1379" s="202" t="s">
        <v>3325</v>
      </c>
      <c r="H1379" s="203" t="s">
        <v>5</v>
      </c>
      <c r="I1379" s="204"/>
      <c r="L1379" s="200"/>
      <c r="M1379" s="205"/>
      <c r="N1379" s="206"/>
      <c r="O1379" s="206"/>
      <c r="P1379" s="206"/>
      <c r="Q1379" s="206"/>
      <c r="R1379" s="206"/>
      <c r="S1379" s="206"/>
      <c r="T1379" s="207"/>
      <c r="AT1379" s="203" t="s">
        <v>163</v>
      </c>
      <c r="AU1379" s="203" t="s">
        <v>89</v>
      </c>
      <c r="AV1379" s="12" t="s">
        <v>45</v>
      </c>
      <c r="AW1379" s="12" t="s">
        <v>42</v>
      </c>
      <c r="AX1379" s="12" t="s">
        <v>82</v>
      </c>
      <c r="AY1379" s="203" t="s">
        <v>152</v>
      </c>
    </row>
    <row r="1380" spans="2:65" s="13" customFormat="1">
      <c r="B1380" s="208"/>
      <c r="D1380" s="196" t="s">
        <v>163</v>
      </c>
      <c r="E1380" s="209" t="s">
        <v>5</v>
      </c>
      <c r="F1380" s="210" t="s">
        <v>3017</v>
      </c>
      <c r="H1380" s="211">
        <v>384.72399999999999</v>
      </c>
      <c r="I1380" s="212"/>
      <c r="L1380" s="208"/>
      <c r="M1380" s="213"/>
      <c r="N1380" s="214"/>
      <c r="O1380" s="214"/>
      <c r="P1380" s="214"/>
      <c r="Q1380" s="214"/>
      <c r="R1380" s="214"/>
      <c r="S1380" s="214"/>
      <c r="T1380" s="215"/>
      <c r="AT1380" s="209" t="s">
        <v>163</v>
      </c>
      <c r="AU1380" s="209" t="s">
        <v>89</v>
      </c>
      <c r="AV1380" s="13" t="s">
        <v>89</v>
      </c>
      <c r="AW1380" s="13" t="s">
        <v>42</v>
      </c>
      <c r="AX1380" s="13" t="s">
        <v>82</v>
      </c>
      <c r="AY1380" s="209" t="s">
        <v>152</v>
      </c>
    </row>
    <row r="1381" spans="2:65" s="12" customFormat="1">
      <c r="B1381" s="200"/>
      <c r="D1381" s="196" t="s">
        <v>163</v>
      </c>
      <c r="E1381" s="201" t="s">
        <v>5</v>
      </c>
      <c r="F1381" s="202" t="s">
        <v>3018</v>
      </c>
      <c r="H1381" s="203" t="s">
        <v>5</v>
      </c>
      <c r="I1381" s="204"/>
      <c r="L1381" s="200"/>
      <c r="M1381" s="205"/>
      <c r="N1381" s="206"/>
      <c r="O1381" s="206"/>
      <c r="P1381" s="206"/>
      <c r="Q1381" s="206"/>
      <c r="R1381" s="206"/>
      <c r="S1381" s="206"/>
      <c r="T1381" s="207"/>
      <c r="AT1381" s="203" t="s">
        <v>163</v>
      </c>
      <c r="AU1381" s="203" t="s">
        <v>89</v>
      </c>
      <c r="AV1381" s="12" t="s">
        <v>45</v>
      </c>
      <c r="AW1381" s="12" t="s">
        <v>42</v>
      </c>
      <c r="AX1381" s="12" t="s">
        <v>82</v>
      </c>
      <c r="AY1381" s="203" t="s">
        <v>152</v>
      </c>
    </row>
    <row r="1382" spans="2:65" s="13" customFormat="1">
      <c r="B1382" s="208"/>
      <c r="D1382" s="196" t="s">
        <v>163</v>
      </c>
      <c r="E1382" s="209" t="s">
        <v>5</v>
      </c>
      <c r="F1382" s="210" t="s">
        <v>3019</v>
      </c>
      <c r="H1382" s="211">
        <v>-0.96</v>
      </c>
      <c r="I1382" s="212"/>
      <c r="L1382" s="208"/>
      <c r="M1382" s="213"/>
      <c r="N1382" s="214"/>
      <c r="O1382" s="214"/>
      <c r="P1382" s="214"/>
      <c r="Q1382" s="214"/>
      <c r="R1382" s="214"/>
      <c r="S1382" s="214"/>
      <c r="T1382" s="215"/>
      <c r="AT1382" s="209" t="s">
        <v>163</v>
      </c>
      <c r="AU1382" s="209" t="s">
        <v>89</v>
      </c>
      <c r="AV1382" s="13" t="s">
        <v>89</v>
      </c>
      <c r="AW1382" s="13" t="s">
        <v>42</v>
      </c>
      <c r="AX1382" s="13" t="s">
        <v>82</v>
      </c>
      <c r="AY1382" s="209" t="s">
        <v>152</v>
      </c>
    </row>
    <row r="1383" spans="2:65" s="13" customFormat="1">
      <c r="B1383" s="208"/>
      <c r="D1383" s="196" t="s">
        <v>163</v>
      </c>
      <c r="E1383" s="209" t="s">
        <v>5</v>
      </c>
      <c r="F1383" s="210" t="s">
        <v>3020</v>
      </c>
      <c r="H1383" s="211">
        <v>-3.84</v>
      </c>
      <c r="I1383" s="212"/>
      <c r="L1383" s="208"/>
      <c r="M1383" s="213"/>
      <c r="N1383" s="214"/>
      <c r="O1383" s="214"/>
      <c r="P1383" s="214"/>
      <c r="Q1383" s="214"/>
      <c r="R1383" s="214"/>
      <c r="S1383" s="214"/>
      <c r="T1383" s="215"/>
      <c r="AT1383" s="209" t="s">
        <v>163</v>
      </c>
      <c r="AU1383" s="209" t="s">
        <v>89</v>
      </c>
      <c r="AV1383" s="13" t="s">
        <v>89</v>
      </c>
      <c r="AW1383" s="13" t="s">
        <v>42</v>
      </c>
      <c r="AX1383" s="13" t="s">
        <v>82</v>
      </c>
      <c r="AY1383" s="209" t="s">
        <v>152</v>
      </c>
    </row>
    <row r="1384" spans="2:65" s="13" customFormat="1">
      <c r="B1384" s="208"/>
      <c r="D1384" s="196" t="s">
        <v>163</v>
      </c>
      <c r="E1384" s="209" t="s">
        <v>5</v>
      </c>
      <c r="F1384" s="210" t="s">
        <v>3021</v>
      </c>
      <c r="H1384" s="211">
        <v>-13.44</v>
      </c>
      <c r="I1384" s="212"/>
      <c r="L1384" s="208"/>
      <c r="M1384" s="213"/>
      <c r="N1384" s="214"/>
      <c r="O1384" s="214"/>
      <c r="P1384" s="214"/>
      <c r="Q1384" s="214"/>
      <c r="R1384" s="214"/>
      <c r="S1384" s="214"/>
      <c r="T1384" s="215"/>
      <c r="AT1384" s="209" t="s">
        <v>163</v>
      </c>
      <c r="AU1384" s="209" t="s">
        <v>89</v>
      </c>
      <c r="AV1384" s="13" t="s">
        <v>89</v>
      </c>
      <c r="AW1384" s="13" t="s">
        <v>42</v>
      </c>
      <c r="AX1384" s="13" t="s">
        <v>82</v>
      </c>
      <c r="AY1384" s="209" t="s">
        <v>152</v>
      </c>
    </row>
    <row r="1385" spans="2:65" s="13" customFormat="1">
      <c r="B1385" s="208"/>
      <c r="D1385" s="196" t="s">
        <v>163</v>
      </c>
      <c r="E1385" s="209" t="s">
        <v>5</v>
      </c>
      <c r="F1385" s="210" t="s">
        <v>3022</v>
      </c>
      <c r="H1385" s="211">
        <v>-17.28</v>
      </c>
      <c r="I1385" s="212"/>
      <c r="L1385" s="208"/>
      <c r="M1385" s="213"/>
      <c r="N1385" s="214"/>
      <c r="O1385" s="214"/>
      <c r="P1385" s="214"/>
      <c r="Q1385" s="214"/>
      <c r="R1385" s="214"/>
      <c r="S1385" s="214"/>
      <c r="T1385" s="215"/>
      <c r="AT1385" s="209" t="s">
        <v>163</v>
      </c>
      <c r="AU1385" s="209" t="s">
        <v>89</v>
      </c>
      <c r="AV1385" s="13" t="s">
        <v>89</v>
      </c>
      <c r="AW1385" s="13" t="s">
        <v>42</v>
      </c>
      <c r="AX1385" s="13" t="s">
        <v>82</v>
      </c>
      <c r="AY1385" s="209" t="s">
        <v>152</v>
      </c>
    </row>
    <row r="1386" spans="2:65" s="14" customFormat="1">
      <c r="B1386" s="216"/>
      <c r="D1386" s="196" t="s">
        <v>163</v>
      </c>
      <c r="E1386" s="217" t="s">
        <v>5</v>
      </c>
      <c r="F1386" s="218" t="s">
        <v>2780</v>
      </c>
      <c r="H1386" s="219">
        <v>349.20400000000001</v>
      </c>
      <c r="I1386" s="220"/>
      <c r="L1386" s="216"/>
      <c r="M1386" s="221"/>
      <c r="N1386" s="222"/>
      <c r="O1386" s="222"/>
      <c r="P1386" s="222"/>
      <c r="Q1386" s="222"/>
      <c r="R1386" s="222"/>
      <c r="S1386" s="222"/>
      <c r="T1386" s="223"/>
      <c r="AT1386" s="217" t="s">
        <v>163</v>
      </c>
      <c r="AU1386" s="217" t="s">
        <v>89</v>
      </c>
      <c r="AV1386" s="14" t="s">
        <v>169</v>
      </c>
      <c r="AW1386" s="14" t="s">
        <v>42</v>
      </c>
      <c r="AX1386" s="14" t="s">
        <v>82</v>
      </c>
      <c r="AY1386" s="217" t="s">
        <v>152</v>
      </c>
    </row>
    <row r="1387" spans="2:65" s="15" customFormat="1">
      <c r="B1387" s="224"/>
      <c r="D1387" s="225" t="s">
        <v>163</v>
      </c>
      <c r="E1387" s="226" t="s">
        <v>5</v>
      </c>
      <c r="F1387" s="227" t="s">
        <v>170</v>
      </c>
      <c r="H1387" s="228">
        <v>349.20400000000001</v>
      </c>
      <c r="I1387" s="229"/>
      <c r="L1387" s="224"/>
      <c r="M1387" s="230"/>
      <c r="N1387" s="231"/>
      <c r="O1387" s="231"/>
      <c r="P1387" s="231"/>
      <c r="Q1387" s="231"/>
      <c r="R1387" s="231"/>
      <c r="S1387" s="231"/>
      <c r="T1387" s="232"/>
      <c r="AT1387" s="233" t="s">
        <v>163</v>
      </c>
      <c r="AU1387" s="233" t="s">
        <v>89</v>
      </c>
      <c r="AV1387" s="15" t="s">
        <v>159</v>
      </c>
      <c r="AW1387" s="15" t="s">
        <v>42</v>
      </c>
      <c r="AX1387" s="15" t="s">
        <v>45</v>
      </c>
      <c r="AY1387" s="233" t="s">
        <v>152</v>
      </c>
    </row>
    <row r="1388" spans="2:65" s="1" customFormat="1" ht="31.5" customHeight="1">
      <c r="B1388" s="183"/>
      <c r="C1388" s="184" t="s">
        <v>3507</v>
      </c>
      <c r="D1388" s="184" t="s">
        <v>154</v>
      </c>
      <c r="E1388" s="185" t="s">
        <v>3508</v>
      </c>
      <c r="F1388" s="186" t="s">
        <v>3509</v>
      </c>
      <c r="G1388" s="187" t="s">
        <v>193</v>
      </c>
      <c r="H1388" s="188">
        <v>23.367000000000001</v>
      </c>
      <c r="I1388" s="189"/>
      <c r="J1388" s="190">
        <f>ROUND(I1388*H1388,2)</f>
        <v>0</v>
      </c>
      <c r="K1388" s="186" t="s">
        <v>158</v>
      </c>
      <c r="L1388" s="43"/>
      <c r="M1388" s="191" t="s">
        <v>5</v>
      </c>
      <c r="N1388" s="192" t="s">
        <v>53</v>
      </c>
      <c r="O1388" s="44"/>
      <c r="P1388" s="193">
        <f>O1388*H1388</f>
        <v>0</v>
      </c>
      <c r="Q1388" s="193">
        <v>0</v>
      </c>
      <c r="R1388" s="193">
        <f>Q1388*H1388</f>
        <v>0</v>
      </c>
      <c r="S1388" s="193">
        <v>0</v>
      </c>
      <c r="T1388" s="194">
        <f>S1388*H1388</f>
        <v>0</v>
      </c>
      <c r="AR1388" s="25" t="s">
        <v>259</v>
      </c>
      <c r="AT1388" s="25" t="s">
        <v>154</v>
      </c>
      <c r="AU1388" s="25" t="s">
        <v>89</v>
      </c>
      <c r="AY1388" s="25" t="s">
        <v>152</v>
      </c>
      <c r="BE1388" s="195">
        <f>IF(N1388="základní",J1388,0)</f>
        <v>0</v>
      </c>
      <c r="BF1388" s="195">
        <f>IF(N1388="snížená",J1388,0)</f>
        <v>0</v>
      </c>
      <c r="BG1388" s="195">
        <f>IF(N1388="zákl. přenesená",J1388,0)</f>
        <v>0</v>
      </c>
      <c r="BH1388" s="195">
        <f>IF(N1388="sníž. přenesená",J1388,0)</f>
        <v>0</v>
      </c>
      <c r="BI1388" s="195">
        <f>IF(N1388="nulová",J1388,0)</f>
        <v>0</v>
      </c>
      <c r="BJ1388" s="25" t="s">
        <v>45</v>
      </c>
      <c r="BK1388" s="195">
        <f>ROUND(I1388*H1388,2)</f>
        <v>0</v>
      </c>
      <c r="BL1388" s="25" t="s">
        <v>259</v>
      </c>
      <c r="BM1388" s="25" t="s">
        <v>3510</v>
      </c>
    </row>
    <row r="1389" spans="2:65" s="1" customFormat="1" ht="121.5">
      <c r="B1389" s="43"/>
      <c r="D1389" s="225" t="s">
        <v>161</v>
      </c>
      <c r="F1389" s="236" t="s">
        <v>3287</v>
      </c>
      <c r="I1389" s="198"/>
      <c r="L1389" s="43"/>
      <c r="M1389" s="199"/>
      <c r="N1389" s="44"/>
      <c r="O1389" s="44"/>
      <c r="P1389" s="44"/>
      <c r="Q1389" s="44"/>
      <c r="R1389" s="44"/>
      <c r="S1389" s="44"/>
      <c r="T1389" s="72"/>
      <c r="AT1389" s="25" t="s">
        <v>161</v>
      </c>
      <c r="AU1389" s="25" t="s">
        <v>89</v>
      </c>
    </row>
    <row r="1390" spans="2:65" s="1" customFormat="1" ht="44.25" customHeight="1">
      <c r="B1390" s="183"/>
      <c r="C1390" s="184" t="s">
        <v>3511</v>
      </c>
      <c r="D1390" s="184" t="s">
        <v>154</v>
      </c>
      <c r="E1390" s="185" t="s">
        <v>3512</v>
      </c>
      <c r="F1390" s="186" t="s">
        <v>3513</v>
      </c>
      <c r="G1390" s="187" t="s">
        <v>193</v>
      </c>
      <c r="H1390" s="188">
        <v>23.367000000000001</v>
      </c>
      <c r="I1390" s="189"/>
      <c r="J1390" s="190">
        <f>ROUND(I1390*H1390,2)</f>
        <v>0</v>
      </c>
      <c r="K1390" s="186" t="s">
        <v>158</v>
      </c>
      <c r="L1390" s="43"/>
      <c r="M1390" s="191" t="s">
        <v>5</v>
      </c>
      <c r="N1390" s="192" t="s">
        <v>53</v>
      </c>
      <c r="O1390" s="44"/>
      <c r="P1390" s="193">
        <f>O1390*H1390</f>
        <v>0</v>
      </c>
      <c r="Q1390" s="193">
        <v>0</v>
      </c>
      <c r="R1390" s="193">
        <f>Q1390*H1390</f>
        <v>0</v>
      </c>
      <c r="S1390" s="193">
        <v>0</v>
      </c>
      <c r="T1390" s="194">
        <f>S1390*H1390</f>
        <v>0</v>
      </c>
      <c r="AR1390" s="25" t="s">
        <v>259</v>
      </c>
      <c r="AT1390" s="25" t="s">
        <v>154</v>
      </c>
      <c r="AU1390" s="25" t="s">
        <v>89</v>
      </c>
      <c r="AY1390" s="25" t="s">
        <v>152</v>
      </c>
      <c r="BE1390" s="195">
        <f>IF(N1390="základní",J1390,0)</f>
        <v>0</v>
      </c>
      <c r="BF1390" s="195">
        <f>IF(N1390="snížená",J1390,0)</f>
        <v>0</v>
      </c>
      <c r="BG1390" s="195">
        <f>IF(N1390="zákl. přenesená",J1390,0)</f>
        <v>0</v>
      </c>
      <c r="BH1390" s="195">
        <f>IF(N1390="sníž. přenesená",J1390,0)</f>
        <v>0</v>
      </c>
      <c r="BI1390" s="195">
        <f>IF(N1390="nulová",J1390,0)</f>
        <v>0</v>
      </c>
      <c r="BJ1390" s="25" t="s">
        <v>45</v>
      </c>
      <c r="BK1390" s="195">
        <f>ROUND(I1390*H1390,2)</f>
        <v>0</v>
      </c>
      <c r="BL1390" s="25" t="s">
        <v>259</v>
      </c>
      <c r="BM1390" s="25" t="s">
        <v>3514</v>
      </c>
    </row>
    <row r="1391" spans="2:65" s="1" customFormat="1" ht="121.5">
      <c r="B1391" s="43"/>
      <c r="D1391" s="196" t="s">
        <v>161</v>
      </c>
      <c r="F1391" s="197" t="s">
        <v>3287</v>
      </c>
      <c r="I1391" s="198"/>
      <c r="L1391" s="43"/>
      <c r="M1391" s="199"/>
      <c r="N1391" s="44"/>
      <c r="O1391" s="44"/>
      <c r="P1391" s="44"/>
      <c r="Q1391" s="44"/>
      <c r="R1391" s="44"/>
      <c r="S1391" s="44"/>
      <c r="T1391" s="72"/>
      <c r="AT1391" s="25" t="s">
        <v>161</v>
      </c>
      <c r="AU1391" s="25" t="s">
        <v>89</v>
      </c>
    </row>
    <row r="1392" spans="2:65" s="11" customFormat="1" ht="29.85" customHeight="1">
      <c r="B1392" s="169"/>
      <c r="D1392" s="180" t="s">
        <v>81</v>
      </c>
      <c r="E1392" s="181" t="s">
        <v>693</v>
      </c>
      <c r="F1392" s="181" t="s">
        <v>694</v>
      </c>
      <c r="I1392" s="172"/>
      <c r="J1392" s="182">
        <f>BK1392</f>
        <v>0</v>
      </c>
      <c r="L1392" s="169"/>
      <c r="M1392" s="174"/>
      <c r="N1392" s="175"/>
      <c r="O1392" s="175"/>
      <c r="P1392" s="176">
        <f>SUM(P1393:P1847)</f>
        <v>0</v>
      </c>
      <c r="Q1392" s="175"/>
      <c r="R1392" s="176">
        <f>SUM(R1393:R1847)</f>
        <v>39.293988460000001</v>
      </c>
      <c r="S1392" s="175"/>
      <c r="T1392" s="177">
        <f>SUM(T1393:T1847)</f>
        <v>0</v>
      </c>
      <c r="AR1392" s="170" t="s">
        <v>89</v>
      </c>
      <c r="AT1392" s="178" t="s">
        <v>81</v>
      </c>
      <c r="AU1392" s="178" t="s">
        <v>45</v>
      </c>
      <c r="AY1392" s="170" t="s">
        <v>152</v>
      </c>
      <c r="BK1392" s="179">
        <f>SUM(BK1393:BK1847)</f>
        <v>0</v>
      </c>
    </row>
    <row r="1393" spans="2:65" s="1" customFormat="1" ht="44.25" customHeight="1">
      <c r="B1393" s="183"/>
      <c r="C1393" s="184" t="s">
        <v>3515</v>
      </c>
      <c r="D1393" s="184" t="s">
        <v>154</v>
      </c>
      <c r="E1393" s="185" t="s">
        <v>3516</v>
      </c>
      <c r="F1393" s="186" t="s">
        <v>3517</v>
      </c>
      <c r="G1393" s="187" t="s">
        <v>247</v>
      </c>
      <c r="H1393" s="188">
        <v>92.856999999999999</v>
      </c>
      <c r="I1393" s="189"/>
      <c r="J1393" s="190">
        <f>ROUND(I1393*H1393,2)</f>
        <v>0</v>
      </c>
      <c r="K1393" s="186" t="s">
        <v>158</v>
      </c>
      <c r="L1393" s="43"/>
      <c r="M1393" s="191" t="s">
        <v>5</v>
      </c>
      <c r="N1393" s="192" t="s">
        <v>53</v>
      </c>
      <c r="O1393" s="44"/>
      <c r="P1393" s="193">
        <f>O1393*H1393</f>
        <v>0</v>
      </c>
      <c r="Q1393" s="193">
        <v>2.75E-2</v>
      </c>
      <c r="R1393" s="193">
        <f>Q1393*H1393</f>
        <v>2.5535675000000002</v>
      </c>
      <c r="S1393" s="193">
        <v>0</v>
      </c>
      <c r="T1393" s="194">
        <f>S1393*H1393</f>
        <v>0</v>
      </c>
      <c r="AR1393" s="25" t="s">
        <v>259</v>
      </c>
      <c r="AT1393" s="25" t="s">
        <v>154</v>
      </c>
      <c r="AU1393" s="25" t="s">
        <v>89</v>
      </c>
      <c r="AY1393" s="25" t="s">
        <v>152</v>
      </c>
      <c r="BE1393" s="195">
        <f>IF(N1393="základní",J1393,0)</f>
        <v>0</v>
      </c>
      <c r="BF1393" s="195">
        <f>IF(N1393="snížená",J1393,0)</f>
        <v>0</v>
      </c>
      <c r="BG1393" s="195">
        <f>IF(N1393="zákl. přenesená",J1393,0)</f>
        <v>0</v>
      </c>
      <c r="BH1393" s="195">
        <f>IF(N1393="sníž. přenesená",J1393,0)</f>
        <v>0</v>
      </c>
      <c r="BI1393" s="195">
        <f>IF(N1393="nulová",J1393,0)</f>
        <v>0</v>
      </c>
      <c r="BJ1393" s="25" t="s">
        <v>45</v>
      </c>
      <c r="BK1393" s="195">
        <f>ROUND(I1393*H1393,2)</f>
        <v>0</v>
      </c>
      <c r="BL1393" s="25" t="s">
        <v>259</v>
      </c>
      <c r="BM1393" s="25" t="s">
        <v>3518</v>
      </c>
    </row>
    <row r="1394" spans="2:65" s="1" customFormat="1" ht="135">
      <c r="B1394" s="43"/>
      <c r="D1394" s="196" t="s">
        <v>161</v>
      </c>
      <c r="F1394" s="197" t="s">
        <v>699</v>
      </c>
      <c r="I1394" s="198"/>
      <c r="L1394" s="43"/>
      <c r="M1394" s="199"/>
      <c r="N1394" s="44"/>
      <c r="O1394" s="44"/>
      <c r="P1394" s="44"/>
      <c r="Q1394" s="44"/>
      <c r="R1394" s="44"/>
      <c r="S1394" s="44"/>
      <c r="T1394" s="72"/>
      <c r="AT1394" s="25" t="s">
        <v>161</v>
      </c>
      <c r="AU1394" s="25" t="s">
        <v>89</v>
      </c>
    </row>
    <row r="1395" spans="2:65" s="12" customFormat="1">
      <c r="B1395" s="200"/>
      <c r="D1395" s="196" t="s">
        <v>163</v>
      </c>
      <c r="E1395" s="201" t="s">
        <v>5</v>
      </c>
      <c r="F1395" s="202" t="s">
        <v>2775</v>
      </c>
      <c r="H1395" s="203" t="s">
        <v>5</v>
      </c>
      <c r="I1395" s="204"/>
      <c r="L1395" s="200"/>
      <c r="M1395" s="205"/>
      <c r="N1395" s="206"/>
      <c r="O1395" s="206"/>
      <c r="P1395" s="206"/>
      <c r="Q1395" s="206"/>
      <c r="R1395" s="206"/>
      <c r="S1395" s="206"/>
      <c r="T1395" s="207"/>
      <c r="AT1395" s="203" t="s">
        <v>163</v>
      </c>
      <c r="AU1395" s="203" t="s">
        <v>89</v>
      </c>
      <c r="AV1395" s="12" t="s">
        <v>45</v>
      </c>
      <c r="AW1395" s="12" t="s">
        <v>42</v>
      </c>
      <c r="AX1395" s="12" t="s">
        <v>82</v>
      </c>
      <c r="AY1395" s="203" t="s">
        <v>152</v>
      </c>
    </row>
    <row r="1396" spans="2:65" s="12" customFormat="1">
      <c r="B1396" s="200"/>
      <c r="D1396" s="196" t="s">
        <v>163</v>
      </c>
      <c r="E1396" s="201" t="s">
        <v>5</v>
      </c>
      <c r="F1396" s="202" t="s">
        <v>2777</v>
      </c>
      <c r="H1396" s="203" t="s">
        <v>5</v>
      </c>
      <c r="I1396" s="204"/>
      <c r="L1396" s="200"/>
      <c r="M1396" s="205"/>
      <c r="N1396" s="206"/>
      <c r="O1396" s="206"/>
      <c r="P1396" s="206"/>
      <c r="Q1396" s="206"/>
      <c r="R1396" s="206"/>
      <c r="S1396" s="206"/>
      <c r="T1396" s="207"/>
      <c r="AT1396" s="203" t="s">
        <v>163</v>
      </c>
      <c r="AU1396" s="203" t="s">
        <v>89</v>
      </c>
      <c r="AV1396" s="12" t="s">
        <v>45</v>
      </c>
      <c r="AW1396" s="12" t="s">
        <v>42</v>
      </c>
      <c r="AX1396" s="12" t="s">
        <v>82</v>
      </c>
      <c r="AY1396" s="203" t="s">
        <v>152</v>
      </c>
    </row>
    <row r="1397" spans="2:65" s="12" customFormat="1">
      <c r="B1397" s="200"/>
      <c r="D1397" s="196" t="s">
        <v>163</v>
      </c>
      <c r="E1397" s="201" t="s">
        <v>5</v>
      </c>
      <c r="F1397" s="202" t="s">
        <v>3324</v>
      </c>
      <c r="H1397" s="203" t="s">
        <v>5</v>
      </c>
      <c r="I1397" s="204"/>
      <c r="L1397" s="200"/>
      <c r="M1397" s="205"/>
      <c r="N1397" s="206"/>
      <c r="O1397" s="206"/>
      <c r="P1397" s="206"/>
      <c r="Q1397" s="206"/>
      <c r="R1397" s="206"/>
      <c r="S1397" s="206"/>
      <c r="T1397" s="207"/>
      <c r="AT1397" s="203" t="s">
        <v>163</v>
      </c>
      <c r="AU1397" s="203" t="s">
        <v>89</v>
      </c>
      <c r="AV1397" s="12" t="s">
        <v>45</v>
      </c>
      <c r="AW1397" s="12" t="s">
        <v>42</v>
      </c>
      <c r="AX1397" s="12" t="s">
        <v>82</v>
      </c>
      <c r="AY1397" s="203" t="s">
        <v>152</v>
      </c>
    </row>
    <row r="1398" spans="2:65" s="12" customFormat="1">
      <c r="B1398" s="200"/>
      <c r="D1398" s="196" t="s">
        <v>163</v>
      </c>
      <c r="E1398" s="201" t="s">
        <v>5</v>
      </c>
      <c r="F1398" s="202" t="s">
        <v>3519</v>
      </c>
      <c r="H1398" s="203" t="s">
        <v>5</v>
      </c>
      <c r="I1398" s="204"/>
      <c r="L1398" s="200"/>
      <c r="M1398" s="205"/>
      <c r="N1398" s="206"/>
      <c r="O1398" s="206"/>
      <c r="P1398" s="206"/>
      <c r="Q1398" s="206"/>
      <c r="R1398" s="206"/>
      <c r="S1398" s="206"/>
      <c r="T1398" s="207"/>
      <c r="AT1398" s="203" t="s">
        <v>163</v>
      </c>
      <c r="AU1398" s="203" t="s">
        <v>89</v>
      </c>
      <c r="AV1398" s="12" t="s">
        <v>45</v>
      </c>
      <c r="AW1398" s="12" t="s">
        <v>42</v>
      </c>
      <c r="AX1398" s="12" t="s">
        <v>82</v>
      </c>
      <c r="AY1398" s="203" t="s">
        <v>152</v>
      </c>
    </row>
    <row r="1399" spans="2:65" s="13" customFormat="1">
      <c r="B1399" s="208"/>
      <c r="D1399" s="196" t="s">
        <v>163</v>
      </c>
      <c r="E1399" s="209" t="s">
        <v>5</v>
      </c>
      <c r="F1399" s="210" t="s">
        <v>3520</v>
      </c>
      <c r="H1399" s="211">
        <v>24.568000000000001</v>
      </c>
      <c r="I1399" s="212"/>
      <c r="L1399" s="208"/>
      <c r="M1399" s="213"/>
      <c r="N1399" s="214"/>
      <c r="O1399" s="214"/>
      <c r="P1399" s="214"/>
      <c r="Q1399" s="214"/>
      <c r="R1399" s="214"/>
      <c r="S1399" s="214"/>
      <c r="T1399" s="215"/>
      <c r="AT1399" s="209" t="s">
        <v>163</v>
      </c>
      <c r="AU1399" s="209" t="s">
        <v>89</v>
      </c>
      <c r="AV1399" s="13" t="s">
        <v>89</v>
      </c>
      <c r="AW1399" s="13" t="s">
        <v>42</v>
      </c>
      <c r="AX1399" s="13" t="s">
        <v>82</v>
      </c>
      <c r="AY1399" s="209" t="s">
        <v>152</v>
      </c>
    </row>
    <row r="1400" spans="2:65" s="13" customFormat="1">
      <c r="B1400" s="208"/>
      <c r="D1400" s="196" t="s">
        <v>163</v>
      </c>
      <c r="E1400" s="209" t="s">
        <v>5</v>
      </c>
      <c r="F1400" s="210" t="s">
        <v>702</v>
      </c>
      <c r="H1400" s="211">
        <v>-1.5760000000000001</v>
      </c>
      <c r="I1400" s="212"/>
      <c r="L1400" s="208"/>
      <c r="M1400" s="213"/>
      <c r="N1400" s="214"/>
      <c r="O1400" s="214"/>
      <c r="P1400" s="214"/>
      <c r="Q1400" s="214"/>
      <c r="R1400" s="214"/>
      <c r="S1400" s="214"/>
      <c r="T1400" s="215"/>
      <c r="AT1400" s="209" t="s">
        <v>163</v>
      </c>
      <c r="AU1400" s="209" t="s">
        <v>89</v>
      </c>
      <c r="AV1400" s="13" t="s">
        <v>89</v>
      </c>
      <c r="AW1400" s="13" t="s">
        <v>42</v>
      </c>
      <c r="AX1400" s="13" t="s">
        <v>82</v>
      </c>
      <c r="AY1400" s="209" t="s">
        <v>152</v>
      </c>
    </row>
    <row r="1401" spans="2:65" s="12" customFormat="1">
      <c r="B1401" s="200"/>
      <c r="D1401" s="196" t="s">
        <v>163</v>
      </c>
      <c r="E1401" s="201" t="s">
        <v>5</v>
      </c>
      <c r="F1401" s="202" t="s">
        <v>3521</v>
      </c>
      <c r="H1401" s="203" t="s">
        <v>5</v>
      </c>
      <c r="I1401" s="204"/>
      <c r="L1401" s="200"/>
      <c r="M1401" s="205"/>
      <c r="N1401" s="206"/>
      <c r="O1401" s="206"/>
      <c r="P1401" s="206"/>
      <c r="Q1401" s="206"/>
      <c r="R1401" s="206"/>
      <c r="S1401" s="206"/>
      <c r="T1401" s="207"/>
      <c r="AT1401" s="203" t="s">
        <v>163</v>
      </c>
      <c r="AU1401" s="203" t="s">
        <v>89</v>
      </c>
      <c r="AV1401" s="12" t="s">
        <v>45</v>
      </c>
      <c r="AW1401" s="12" t="s">
        <v>42</v>
      </c>
      <c r="AX1401" s="12" t="s">
        <v>82</v>
      </c>
      <c r="AY1401" s="203" t="s">
        <v>152</v>
      </c>
    </row>
    <row r="1402" spans="2:65" s="13" customFormat="1">
      <c r="B1402" s="208"/>
      <c r="D1402" s="196" t="s">
        <v>163</v>
      </c>
      <c r="E1402" s="209" t="s">
        <v>5</v>
      </c>
      <c r="F1402" s="210" t="s">
        <v>3522</v>
      </c>
      <c r="H1402" s="211">
        <v>37.664999999999999</v>
      </c>
      <c r="I1402" s="212"/>
      <c r="L1402" s="208"/>
      <c r="M1402" s="213"/>
      <c r="N1402" s="214"/>
      <c r="O1402" s="214"/>
      <c r="P1402" s="214"/>
      <c r="Q1402" s="214"/>
      <c r="R1402" s="214"/>
      <c r="S1402" s="214"/>
      <c r="T1402" s="215"/>
      <c r="AT1402" s="209" t="s">
        <v>163</v>
      </c>
      <c r="AU1402" s="209" t="s">
        <v>89</v>
      </c>
      <c r="AV1402" s="13" t="s">
        <v>89</v>
      </c>
      <c r="AW1402" s="13" t="s">
        <v>42</v>
      </c>
      <c r="AX1402" s="13" t="s">
        <v>82</v>
      </c>
      <c r="AY1402" s="209" t="s">
        <v>152</v>
      </c>
    </row>
    <row r="1403" spans="2:65" s="13" customFormat="1">
      <c r="B1403" s="208"/>
      <c r="D1403" s="196" t="s">
        <v>163</v>
      </c>
      <c r="E1403" s="209" t="s">
        <v>5</v>
      </c>
      <c r="F1403" s="210" t="s">
        <v>3523</v>
      </c>
      <c r="H1403" s="211">
        <v>-2.758</v>
      </c>
      <c r="I1403" s="212"/>
      <c r="L1403" s="208"/>
      <c r="M1403" s="213"/>
      <c r="N1403" s="214"/>
      <c r="O1403" s="214"/>
      <c r="P1403" s="214"/>
      <c r="Q1403" s="214"/>
      <c r="R1403" s="214"/>
      <c r="S1403" s="214"/>
      <c r="T1403" s="215"/>
      <c r="AT1403" s="209" t="s">
        <v>163</v>
      </c>
      <c r="AU1403" s="209" t="s">
        <v>89</v>
      </c>
      <c r="AV1403" s="13" t="s">
        <v>89</v>
      </c>
      <c r="AW1403" s="13" t="s">
        <v>42</v>
      </c>
      <c r="AX1403" s="13" t="s">
        <v>82</v>
      </c>
      <c r="AY1403" s="209" t="s">
        <v>152</v>
      </c>
    </row>
    <row r="1404" spans="2:65" s="13" customFormat="1">
      <c r="B1404" s="208"/>
      <c r="D1404" s="196" t="s">
        <v>163</v>
      </c>
      <c r="E1404" s="209" t="s">
        <v>5</v>
      </c>
      <c r="F1404" s="210" t="s">
        <v>702</v>
      </c>
      <c r="H1404" s="211">
        <v>-1.5760000000000001</v>
      </c>
      <c r="I1404" s="212"/>
      <c r="L1404" s="208"/>
      <c r="M1404" s="213"/>
      <c r="N1404" s="214"/>
      <c r="O1404" s="214"/>
      <c r="P1404" s="214"/>
      <c r="Q1404" s="214"/>
      <c r="R1404" s="214"/>
      <c r="S1404" s="214"/>
      <c r="T1404" s="215"/>
      <c r="AT1404" s="209" t="s">
        <v>163</v>
      </c>
      <c r="AU1404" s="209" t="s">
        <v>89</v>
      </c>
      <c r="AV1404" s="13" t="s">
        <v>89</v>
      </c>
      <c r="AW1404" s="13" t="s">
        <v>42</v>
      </c>
      <c r="AX1404" s="13" t="s">
        <v>82</v>
      </c>
      <c r="AY1404" s="209" t="s">
        <v>152</v>
      </c>
    </row>
    <row r="1405" spans="2:65" s="13" customFormat="1">
      <c r="B1405" s="208"/>
      <c r="D1405" s="196" t="s">
        <v>163</v>
      </c>
      <c r="E1405" s="209" t="s">
        <v>5</v>
      </c>
      <c r="F1405" s="210" t="s">
        <v>303</v>
      </c>
      <c r="H1405" s="211">
        <v>-1.7729999999999999</v>
      </c>
      <c r="I1405" s="212"/>
      <c r="L1405" s="208"/>
      <c r="M1405" s="213"/>
      <c r="N1405" s="214"/>
      <c r="O1405" s="214"/>
      <c r="P1405" s="214"/>
      <c r="Q1405" s="214"/>
      <c r="R1405" s="214"/>
      <c r="S1405" s="214"/>
      <c r="T1405" s="215"/>
      <c r="AT1405" s="209" t="s">
        <v>163</v>
      </c>
      <c r="AU1405" s="209" t="s">
        <v>89</v>
      </c>
      <c r="AV1405" s="13" t="s">
        <v>89</v>
      </c>
      <c r="AW1405" s="13" t="s">
        <v>42</v>
      </c>
      <c r="AX1405" s="13" t="s">
        <v>82</v>
      </c>
      <c r="AY1405" s="209" t="s">
        <v>152</v>
      </c>
    </row>
    <row r="1406" spans="2:65" s="12" customFormat="1">
      <c r="B1406" s="200"/>
      <c r="D1406" s="196" t="s">
        <v>163</v>
      </c>
      <c r="E1406" s="201" t="s">
        <v>5</v>
      </c>
      <c r="F1406" s="202" t="s">
        <v>3524</v>
      </c>
      <c r="H1406" s="203" t="s">
        <v>5</v>
      </c>
      <c r="I1406" s="204"/>
      <c r="L1406" s="200"/>
      <c r="M1406" s="205"/>
      <c r="N1406" s="206"/>
      <c r="O1406" s="206"/>
      <c r="P1406" s="206"/>
      <c r="Q1406" s="206"/>
      <c r="R1406" s="206"/>
      <c r="S1406" s="206"/>
      <c r="T1406" s="207"/>
      <c r="AT1406" s="203" t="s">
        <v>163</v>
      </c>
      <c r="AU1406" s="203" t="s">
        <v>89</v>
      </c>
      <c r="AV1406" s="12" t="s">
        <v>45</v>
      </c>
      <c r="AW1406" s="12" t="s">
        <v>42</v>
      </c>
      <c r="AX1406" s="12" t="s">
        <v>82</v>
      </c>
      <c r="AY1406" s="203" t="s">
        <v>152</v>
      </c>
    </row>
    <row r="1407" spans="2:65" s="13" customFormat="1">
      <c r="B1407" s="208"/>
      <c r="D1407" s="196" t="s">
        <v>163</v>
      </c>
      <c r="E1407" s="209" t="s">
        <v>5</v>
      </c>
      <c r="F1407" s="210" t="s">
        <v>3525</v>
      </c>
      <c r="H1407" s="211">
        <v>22.32</v>
      </c>
      <c r="I1407" s="212"/>
      <c r="L1407" s="208"/>
      <c r="M1407" s="213"/>
      <c r="N1407" s="214"/>
      <c r="O1407" s="214"/>
      <c r="P1407" s="214"/>
      <c r="Q1407" s="214"/>
      <c r="R1407" s="214"/>
      <c r="S1407" s="214"/>
      <c r="T1407" s="215"/>
      <c r="AT1407" s="209" t="s">
        <v>163</v>
      </c>
      <c r="AU1407" s="209" t="s">
        <v>89</v>
      </c>
      <c r="AV1407" s="13" t="s">
        <v>89</v>
      </c>
      <c r="AW1407" s="13" t="s">
        <v>42</v>
      </c>
      <c r="AX1407" s="13" t="s">
        <v>82</v>
      </c>
      <c r="AY1407" s="209" t="s">
        <v>152</v>
      </c>
    </row>
    <row r="1408" spans="2:65" s="13" customFormat="1">
      <c r="B1408" s="208"/>
      <c r="D1408" s="196" t="s">
        <v>163</v>
      </c>
      <c r="E1408" s="209" t="s">
        <v>5</v>
      </c>
      <c r="F1408" s="210" t="s">
        <v>3523</v>
      </c>
      <c r="H1408" s="211">
        <v>-2.758</v>
      </c>
      <c r="I1408" s="212"/>
      <c r="L1408" s="208"/>
      <c r="M1408" s="213"/>
      <c r="N1408" s="214"/>
      <c r="O1408" s="214"/>
      <c r="P1408" s="214"/>
      <c r="Q1408" s="214"/>
      <c r="R1408" s="214"/>
      <c r="S1408" s="214"/>
      <c r="T1408" s="215"/>
      <c r="AT1408" s="209" t="s">
        <v>163</v>
      </c>
      <c r="AU1408" s="209" t="s">
        <v>89</v>
      </c>
      <c r="AV1408" s="13" t="s">
        <v>89</v>
      </c>
      <c r="AW1408" s="13" t="s">
        <v>42</v>
      </c>
      <c r="AX1408" s="13" t="s">
        <v>82</v>
      </c>
      <c r="AY1408" s="209" t="s">
        <v>152</v>
      </c>
    </row>
    <row r="1409" spans="2:65" s="13" customFormat="1">
      <c r="B1409" s="208"/>
      <c r="D1409" s="196" t="s">
        <v>163</v>
      </c>
      <c r="E1409" s="209" t="s">
        <v>5</v>
      </c>
      <c r="F1409" s="210" t="s">
        <v>702</v>
      </c>
      <c r="H1409" s="211">
        <v>-1.5760000000000001</v>
      </c>
      <c r="I1409" s="212"/>
      <c r="L1409" s="208"/>
      <c r="M1409" s="213"/>
      <c r="N1409" s="214"/>
      <c r="O1409" s="214"/>
      <c r="P1409" s="214"/>
      <c r="Q1409" s="214"/>
      <c r="R1409" s="214"/>
      <c r="S1409" s="214"/>
      <c r="T1409" s="215"/>
      <c r="AT1409" s="209" t="s">
        <v>163</v>
      </c>
      <c r="AU1409" s="209" t="s">
        <v>89</v>
      </c>
      <c r="AV1409" s="13" t="s">
        <v>89</v>
      </c>
      <c r="AW1409" s="13" t="s">
        <v>42</v>
      </c>
      <c r="AX1409" s="13" t="s">
        <v>82</v>
      </c>
      <c r="AY1409" s="209" t="s">
        <v>152</v>
      </c>
    </row>
    <row r="1410" spans="2:65" s="12" customFormat="1">
      <c r="B1410" s="200"/>
      <c r="D1410" s="196" t="s">
        <v>163</v>
      </c>
      <c r="E1410" s="201" t="s">
        <v>5</v>
      </c>
      <c r="F1410" s="202" t="s">
        <v>3526</v>
      </c>
      <c r="H1410" s="203" t="s">
        <v>5</v>
      </c>
      <c r="I1410" s="204"/>
      <c r="L1410" s="200"/>
      <c r="M1410" s="205"/>
      <c r="N1410" s="206"/>
      <c r="O1410" s="206"/>
      <c r="P1410" s="206"/>
      <c r="Q1410" s="206"/>
      <c r="R1410" s="206"/>
      <c r="S1410" s="206"/>
      <c r="T1410" s="207"/>
      <c r="AT1410" s="203" t="s">
        <v>163</v>
      </c>
      <c r="AU1410" s="203" t="s">
        <v>89</v>
      </c>
      <c r="AV1410" s="12" t="s">
        <v>45</v>
      </c>
      <c r="AW1410" s="12" t="s">
        <v>42</v>
      </c>
      <c r="AX1410" s="12" t="s">
        <v>82</v>
      </c>
      <c r="AY1410" s="203" t="s">
        <v>152</v>
      </c>
    </row>
    <row r="1411" spans="2:65" s="13" customFormat="1">
      <c r="B1411" s="208"/>
      <c r="D1411" s="196" t="s">
        <v>163</v>
      </c>
      <c r="E1411" s="209" t="s">
        <v>5</v>
      </c>
      <c r="F1411" s="210" t="s">
        <v>3527</v>
      </c>
      <c r="H1411" s="211">
        <v>21.7</v>
      </c>
      <c r="I1411" s="212"/>
      <c r="L1411" s="208"/>
      <c r="M1411" s="213"/>
      <c r="N1411" s="214"/>
      <c r="O1411" s="214"/>
      <c r="P1411" s="214"/>
      <c r="Q1411" s="214"/>
      <c r="R1411" s="214"/>
      <c r="S1411" s="214"/>
      <c r="T1411" s="215"/>
      <c r="AT1411" s="209" t="s">
        <v>163</v>
      </c>
      <c r="AU1411" s="209" t="s">
        <v>89</v>
      </c>
      <c r="AV1411" s="13" t="s">
        <v>89</v>
      </c>
      <c r="AW1411" s="13" t="s">
        <v>42</v>
      </c>
      <c r="AX1411" s="13" t="s">
        <v>82</v>
      </c>
      <c r="AY1411" s="209" t="s">
        <v>152</v>
      </c>
    </row>
    <row r="1412" spans="2:65" s="13" customFormat="1">
      <c r="B1412" s="208"/>
      <c r="D1412" s="196" t="s">
        <v>163</v>
      </c>
      <c r="E1412" s="209" t="s">
        <v>5</v>
      </c>
      <c r="F1412" s="210" t="s">
        <v>1680</v>
      </c>
      <c r="H1412" s="211">
        <v>-1.379</v>
      </c>
      <c r="I1412" s="212"/>
      <c r="L1412" s="208"/>
      <c r="M1412" s="213"/>
      <c r="N1412" s="214"/>
      <c r="O1412" s="214"/>
      <c r="P1412" s="214"/>
      <c r="Q1412" s="214"/>
      <c r="R1412" s="214"/>
      <c r="S1412" s="214"/>
      <c r="T1412" s="215"/>
      <c r="AT1412" s="209" t="s">
        <v>163</v>
      </c>
      <c r="AU1412" s="209" t="s">
        <v>89</v>
      </c>
      <c r="AV1412" s="13" t="s">
        <v>89</v>
      </c>
      <c r="AW1412" s="13" t="s">
        <v>42</v>
      </c>
      <c r="AX1412" s="13" t="s">
        <v>82</v>
      </c>
      <c r="AY1412" s="209" t="s">
        <v>152</v>
      </c>
    </row>
    <row r="1413" spans="2:65" s="14" customFormat="1">
      <c r="B1413" s="216"/>
      <c r="D1413" s="196" t="s">
        <v>163</v>
      </c>
      <c r="E1413" s="217" t="s">
        <v>5</v>
      </c>
      <c r="F1413" s="218" t="s">
        <v>2780</v>
      </c>
      <c r="H1413" s="219">
        <v>92.856999999999999</v>
      </c>
      <c r="I1413" s="220"/>
      <c r="L1413" s="216"/>
      <c r="M1413" s="221"/>
      <c r="N1413" s="222"/>
      <c r="O1413" s="222"/>
      <c r="P1413" s="222"/>
      <c r="Q1413" s="222"/>
      <c r="R1413" s="222"/>
      <c r="S1413" s="222"/>
      <c r="T1413" s="223"/>
      <c r="AT1413" s="217" t="s">
        <v>163</v>
      </c>
      <c r="AU1413" s="217" t="s">
        <v>89</v>
      </c>
      <c r="AV1413" s="14" t="s">
        <v>169</v>
      </c>
      <c r="AW1413" s="14" t="s">
        <v>42</v>
      </c>
      <c r="AX1413" s="14" t="s">
        <v>82</v>
      </c>
      <c r="AY1413" s="217" t="s">
        <v>152</v>
      </c>
    </row>
    <row r="1414" spans="2:65" s="15" customFormat="1">
      <c r="B1414" s="224"/>
      <c r="D1414" s="225" t="s">
        <v>163</v>
      </c>
      <c r="E1414" s="226" t="s">
        <v>5</v>
      </c>
      <c r="F1414" s="227" t="s">
        <v>170</v>
      </c>
      <c r="H1414" s="228">
        <v>92.856999999999999</v>
      </c>
      <c r="I1414" s="229"/>
      <c r="L1414" s="224"/>
      <c r="M1414" s="230"/>
      <c r="N1414" s="231"/>
      <c r="O1414" s="231"/>
      <c r="P1414" s="231"/>
      <c r="Q1414" s="231"/>
      <c r="R1414" s="231"/>
      <c r="S1414" s="231"/>
      <c r="T1414" s="232"/>
      <c r="AT1414" s="233" t="s">
        <v>163</v>
      </c>
      <c r="AU1414" s="233" t="s">
        <v>89</v>
      </c>
      <c r="AV1414" s="15" t="s">
        <v>159</v>
      </c>
      <c r="AW1414" s="15" t="s">
        <v>42</v>
      </c>
      <c r="AX1414" s="15" t="s">
        <v>45</v>
      </c>
      <c r="AY1414" s="233" t="s">
        <v>152</v>
      </c>
    </row>
    <row r="1415" spans="2:65" s="1" customFormat="1" ht="44.25" customHeight="1">
      <c r="B1415" s="183"/>
      <c r="C1415" s="184" t="s">
        <v>3528</v>
      </c>
      <c r="D1415" s="184" t="s">
        <v>154</v>
      </c>
      <c r="E1415" s="185" t="s">
        <v>3529</v>
      </c>
      <c r="F1415" s="186" t="s">
        <v>3530</v>
      </c>
      <c r="G1415" s="187" t="s">
        <v>247</v>
      </c>
      <c r="H1415" s="188">
        <v>252.02799999999999</v>
      </c>
      <c r="I1415" s="189"/>
      <c r="J1415" s="190">
        <f>ROUND(I1415*H1415,2)</f>
        <v>0</v>
      </c>
      <c r="K1415" s="186" t="s">
        <v>158</v>
      </c>
      <c r="L1415" s="43"/>
      <c r="M1415" s="191" t="s">
        <v>5</v>
      </c>
      <c r="N1415" s="192" t="s">
        <v>53</v>
      </c>
      <c r="O1415" s="44"/>
      <c r="P1415" s="193">
        <f>O1415*H1415</f>
        <v>0</v>
      </c>
      <c r="Q1415" s="193">
        <v>4.6190000000000002E-2</v>
      </c>
      <c r="R1415" s="193">
        <f>Q1415*H1415</f>
        <v>11.64117332</v>
      </c>
      <c r="S1415" s="193">
        <v>0</v>
      </c>
      <c r="T1415" s="194">
        <f>S1415*H1415</f>
        <v>0</v>
      </c>
      <c r="AR1415" s="25" t="s">
        <v>259</v>
      </c>
      <c r="AT1415" s="25" t="s">
        <v>154</v>
      </c>
      <c r="AU1415" s="25" t="s">
        <v>89</v>
      </c>
      <c r="AY1415" s="25" t="s">
        <v>152</v>
      </c>
      <c r="BE1415" s="195">
        <f>IF(N1415="základní",J1415,0)</f>
        <v>0</v>
      </c>
      <c r="BF1415" s="195">
        <f>IF(N1415="snížená",J1415,0)</f>
        <v>0</v>
      </c>
      <c r="BG1415" s="195">
        <f>IF(N1415="zákl. přenesená",J1415,0)</f>
        <v>0</v>
      </c>
      <c r="BH1415" s="195">
        <f>IF(N1415="sníž. přenesená",J1415,0)</f>
        <v>0</v>
      </c>
      <c r="BI1415" s="195">
        <f>IF(N1415="nulová",J1415,0)</f>
        <v>0</v>
      </c>
      <c r="BJ1415" s="25" t="s">
        <v>45</v>
      </c>
      <c r="BK1415" s="195">
        <f>ROUND(I1415*H1415,2)</f>
        <v>0</v>
      </c>
      <c r="BL1415" s="25" t="s">
        <v>259</v>
      </c>
      <c r="BM1415" s="25" t="s">
        <v>3531</v>
      </c>
    </row>
    <row r="1416" spans="2:65" s="1" customFormat="1" ht="135">
      <c r="B1416" s="43"/>
      <c r="D1416" s="196" t="s">
        <v>161</v>
      </c>
      <c r="F1416" s="197" t="s">
        <v>699</v>
      </c>
      <c r="I1416" s="198"/>
      <c r="L1416" s="43"/>
      <c r="M1416" s="199"/>
      <c r="N1416" s="44"/>
      <c r="O1416" s="44"/>
      <c r="P1416" s="44"/>
      <c r="Q1416" s="44"/>
      <c r="R1416" s="44"/>
      <c r="S1416" s="44"/>
      <c r="T1416" s="72"/>
      <c r="AT1416" s="25" t="s">
        <v>161</v>
      </c>
      <c r="AU1416" s="25" t="s">
        <v>89</v>
      </c>
    </row>
    <row r="1417" spans="2:65" s="12" customFormat="1">
      <c r="B1417" s="200"/>
      <c r="D1417" s="196" t="s">
        <v>163</v>
      </c>
      <c r="E1417" s="201" t="s">
        <v>5</v>
      </c>
      <c r="F1417" s="202" t="s">
        <v>2775</v>
      </c>
      <c r="H1417" s="203" t="s">
        <v>5</v>
      </c>
      <c r="I1417" s="204"/>
      <c r="L1417" s="200"/>
      <c r="M1417" s="205"/>
      <c r="N1417" s="206"/>
      <c r="O1417" s="206"/>
      <c r="P1417" s="206"/>
      <c r="Q1417" s="206"/>
      <c r="R1417" s="206"/>
      <c r="S1417" s="206"/>
      <c r="T1417" s="207"/>
      <c r="AT1417" s="203" t="s">
        <v>163</v>
      </c>
      <c r="AU1417" s="203" t="s">
        <v>89</v>
      </c>
      <c r="AV1417" s="12" t="s">
        <v>45</v>
      </c>
      <c r="AW1417" s="12" t="s">
        <v>42</v>
      </c>
      <c r="AX1417" s="12" t="s">
        <v>82</v>
      </c>
      <c r="AY1417" s="203" t="s">
        <v>152</v>
      </c>
    </row>
    <row r="1418" spans="2:65" s="12" customFormat="1">
      <c r="B1418" s="200"/>
      <c r="D1418" s="196" t="s">
        <v>163</v>
      </c>
      <c r="E1418" s="201" t="s">
        <v>5</v>
      </c>
      <c r="F1418" s="202" t="s">
        <v>2777</v>
      </c>
      <c r="H1418" s="203" t="s">
        <v>5</v>
      </c>
      <c r="I1418" s="204"/>
      <c r="L1418" s="200"/>
      <c r="M1418" s="205"/>
      <c r="N1418" s="206"/>
      <c r="O1418" s="206"/>
      <c r="P1418" s="206"/>
      <c r="Q1418" s="206"/>
      <c r="R1418" s="206"/>
      <c r="S1418" s="206"/>
      <c r="T1418" s="207"/>
      <c r="AT1418" s="203" t="s">
        <v>163</v>
      </c>
      <c r="AU1418" s="203" t="s">
        <v>89</v>
      </c>
      <c r="AV1418" s="12" t="s">
        <v>45</v>
      </c>
      <c r="AW1418" s="12" t="s">
        <v>42</v>
      </c>
      <c r="AX1418" s="12" t="s">
        <v>82</v>
      </c>
      <c r="AY1418" s="203" t="s">
        <v>152</v>
      </c>
    </row>
    <row r="1419" spans="2:65" s="12" customFormat="1">
      <c r="B1419" s="200"/>
      <c r="D1419" s="196" t="s">
        <v>163</v>
      </c>
      <c r="E1419" s="201" t="s">
        <v>5</v>
      </c>
      <c r="F1419" s="202" t="s">
        <v>3324</v>
      </c>
      <c r="H1419" s="203" t="s">
        <v>5</v>
      </c>
      <c r="I1419" s="204"/>
      <c r="L1419" s="200"/>
      <c r="M1419" s="205"/>
      <c r="N1419" s="206"/>
      <c r="O1419" s="206"/>
      <c r="P1419" s="206"/>
      <c r="Q1419" s="206"/>
      <c r="R1419" s="206"/>
      <c r="S1419" s="206"/>
      <c r="T1419" s="207"/>
      <c r="AT1419" s="203" t="s">
        <v>163</v>
      </c>
      <c r="AU1419" s="203" t="s">
        <v>89</v>
      </c>
      <c r="AV1419" s="12" t="s">
        <v>45</v>
      </c>
      <c r="AW1419" s="12" t="s">
        <v>42</v>
      </c>
      <c r="AX1419" s="12" t="s">
        <v>82</v>
      </c>
      <c r="AY1419" s="203" t="s">
        <v>152</v>
      </c>
    </row>
    <row r="1420" spans="2:65" s="12" customFormat="1">
      <c r="B1420" s="200"/>
      <c r="D1420" s="196" t="s">
        <v>163</v>
      </c>
      <c r="E1420" s="201" t="s">
        <v>5</v>
      </c>
      <c r="F1420" s="202" t="s">
        <v>3532</v>
      </c>
      <c r="H1420" s="203" t="s">
        <v>5</v>
      </c>
      <c r="I1420" s="204"/>
      <c r="L1420" s="200"/>
      <c r="M1420" s="205"/>
      <c r="N1420" s="206"/>
      <c r="O1420" s="206"/>
      <c r="P1420" s="206"/>
      <c r="Q1420" s="206"/>
      <c r="R1420" s="206"/>
      <c r="S1420" s="206"/>
      <c r="T1420" s="207"/>
      <c r="AT1420" s="203" t="s">
        <v>163</v>
      </c>
      <c r="AU1420" s="203" t="s">
        <v>89</v>
      </c>
      <c r="AV1420" s="12" t="s">
        <v>45</v>
      </c>
      <c r="AW1420" s="12" t="s">
        <v>42</v>
      </c>
      <c r="AX1420" s="12" t="s">
        <v>82</v>
      </c>
      <c r="AY1420" s="203" t="s">
        <v>152</v>
      </c>
    </row>
    <row r="1421" spans="2:65" s="13" customFormat="1">
      <c r="B1421" s="208"/>
      <c r="D1421" s="196" t="s">
        <v>163</v>
      </c>
      <c r="E1421" s="209" t="s">
        <v>5</v>
      </c>
      <c r="F1421" s="210" t="s">
        <v>3533</v>
      </c>
      <c r="H1421" s="211">
        <v>200.43100000000001</v>
      </c>
      <c r="I1421" s="212"/>
      <c r="L1421" s="208"/>
      <c r="M1421" s="213"/>
      <c r="N1421" s="214"/>
      <c r="O1421" s="214"/>
      <c r="P1421" s="214"/>
      <c r="Q1421" s="214"/>
      <c r="R1421" s="214"/>
      <c r="S1421" s="214"/>
      <c r="T1421" s="215"/>
      <c r="AT1421" s="209" t="s">
        <v>163</v>
      </c>
      <c r="AU1421" s="209" t="s">
        <v>89</v>
      </c>
      <c r="AV1421" s="13" t="s">
        <v>89</v>
      </c>
      <c r="AW1421" s="13" t="s">
        <v>42</v>
      </c>
      <c r="AX1421" s="13" t="s">
        <v>82</v>
      </c>
      <c r="AY1421" s="209" t="s">
        <v>152</v>
      </c>
    </row>
    <row r="1422" spans="2:65" s="13" customFormat="1">
      <c r="B1422" s="208"/>
      <c r="D1422" s="196" t="s">
        <v>163</v>
      </c>
      <c r="E1422" s="209" t="s">
        <v>5</v>
      </c>
      <c r="F1422" s="210" t="s">
        <v>3534</v>
      </c>
      <c r="H1422" s="211">
        <v>-18.911999999999999</v>
      </c>
      <c r="I1422" s="212"/>
      <c r="L1422" s="208"/>
      <c r="M1422" s="213"/>
      <c r="N1422" s="214"/>
      <c r="O1422" s="214"/>
      <c r="P1422" s="214"/>
      <c r="Q1422" s="214"/>
      <c r="R1422" s="214"/>
      <c r="S1422" s="214"/>
      <c r="T1422" s="215"/>
      <c r="AT1422" s="209" t="s">
        <v>163</v>
      </c>
      <c r="AU1422" s="209" t="s">
        <v>89</v>
      </c>
      <c r="AV1422" s="13" t="s">
        <v>89</v>
      </c>
      <c r="AW1422" s="13" t="s">
        <v>42</v>
      </c>
      <c r="AX1422" s="13" t="s">
        <v>82</v>
      </c>
      <c r="AY1422" s="209" t="s">
        <v>152</v>
      </c>
    </row>
    <row r="1423" spans="2:65" s="12" customFormat="1">
      <c r="B1423" s="200"/>
      <c r="D1423" s="196" t="s">
        <v>163</v>
      </c>
      <c r="E1423" s="201" t="s">
        <v>5</v>
      </c>
      <c r="F1423" s="202" t="s">
        <v>3535</v>
      </c>
      <c r="H1423" s="203" t="s">
        <v>5</v>
      </c>
      <c r="I1423" s="204"/>
      <c r="L1423" s="200"/>
      <c r="M1423" s="205"/>
      <c r="N1423" s="206"/>
      <c r="O1423" s="206"/>
      <c r="P1423" s="206"/>
      <c r="Q1423" s="206"/>
      <c r="R1423" s="206"/>
      <c r="S1423" s="206"/>
      <c r="T1423" s="207"/>
      <c r="AT1423" s="203" t="s">
        <v>163</v>
      </c>
      <c r="AU1423" s="203" t="s">
        <v>89</v>
      </c>
      <c r="AV1423" s="12" t="s">
        <v>45</v>
      </c>
      <c r="AW1423" s="12" t="s">
        <v>42</v>
      </c>
      <c r="AX1423" s="12" t="s">
        <v>82</v>
      </c>
      <c r="AY1423" s="203" t="s">
        <v>152</v>
      </c>
    </row>
    <row r="1424" spans="2:65" s="13" customFormat="1">
      <c r="B1424" s="208"/>
      <c r="D1424" s="196" t="s">
        <v>163</v>
      </c>
      <c r="E1424" s="209" t="s">
        <v>5</v>
      </c>
      <c r="F1424" s="210" t="s">
        <v>3536</v>
      </c>
      <c r="H1424" s="211">
        <v>79.965000000000003</v>
      </c>
      <c r="I1424" s="212"/>
      <c r="L1424" s="208"/>
      <c r="M1424" s="213"/>
      <c r="N1424" s="214"/>
      <c r="O1424" s="214"/>
      <c r="P1424" s="214"/>
      <c r="Q1424" s="214"/>
      <c r="R1424" s="214"/>
      <c r="S1424" s="214"/>
      <c r="T1424" s="215"/>
      <c r="AT1424" s="209" t="s">
        <v>163</v>
      </c>
      <c r="AU1424" s="209" t="s">
        <v>89</v>
      </c>
      <c r="AV1424" s="13" t="s">
        <v>89</v>
      </c>
      <c r="AW1424" s="13" t="s">
        <v>42</v>
      </c>
      <c r="AX1424" s="13" t="s">
        <v>82</v>
      </c>
      <c r="AY1424" s="209" t="s">
        <v>152</v>
      </c>
    </row>
    <row r="1425" spans="2:65" s="13" customFormat="1">
      <c r="B1425" s="208"/>
      <c r="D1425" s="196" t="s">
        <v>163</v>
      </c>
      <c r="E1425" s="209" t="s">
        <v>5</v>
      </c>
      <c r="F1425" s="210" t="s">
        <v>3537</v>
      </c>
      <c r="H1425" s="211">
        <v>-9.4559999999999995</v>
      </c>
      <c r="I1425" s="212"/>
      <c r="L1425" s="208"/>
      <c r="M1425" s="213"/>
      <c r="N1425" s="214"/>
      <c r="O1425" s="214"/>
      <c r="P1425" s="214"/>
      <c r="Q1425" s="214"/>
      <c r="R1425" s="214"/>
      <c r="S1425" s="214"/>
      <c r="T1425" s="215"/>
      <c r="AT1425" s="209" t="s">
        <v>163</v>
      </c>
      <c r="AU1425" s="209" t="s">
        <v>89</v>
      </c>
      <c r="AV1425" s="13" t="s">
        <v>89</v>
      </c>
      <c r="AW1425" s="13" t="s">
        <v>42</v>
      </c>
      <c r="AX1425" s="13" t="s">
        <v>82</v>
      </c>
      <c r="AY1425" s="209" t="s">
        <v>152</v>
      </c>
    </row>
    <row r="1426" spans="2:65" s="14" customFormat="1">
      <c r="B1426" s="216"/>
      <c r="D1426" s="196" t="s">
        <v>163</v>
      </c>
      <c r="E1426" s="217" t="s">
        <v>5</v>
      </c>
      <c r="F1426" s="218" t="s">
        <v>2780</v>
      </c>
      <c r="H1426" s="219">
        <v>252.02799999999999</v>
      </c>
      <c r="I1426" s="220"/>
      <c r="L1426" s="216"/>
      <c r="M1426" s="221"/>
      <c r="N1426" s="222"/>
      <c r="O1426" s="222"/>
      <c r="P1426" s="222"/>
      <c r="Q1426" s="222"/>
      <c r="R1426" s="222"/>
      <c r="S1426" s="222"/>
      <c r="T1426" s="223"/>
      <c r="AT1426" s="217" t="s">
        <v>163</v>
      </c>
      <c r="AU1426" s="217" t="s">
        <v>89</v>
      </c>
      <c r="AV1426" s="14" t="s">
        <v>169</v>
      </c>
      <c r="AW1426" s="14" t="s">
        <v>42</v>
      </c>
      <c r="AX1426" s="14" t="s">
        <v>82</v>
      </c>
      <c r="AY1426" s="217" t="s">
        <v>152</v>
      </c>
    </row>
    <row r="1427" spans="2:65" s="15" customFormat="1">
      <c r="B1427" s="224"/>
      <c r="D1427" s="225" t="s">
        <v>163</v>
      </c>
      <c r="E1427" s="226" t="s">
        <v>5</v>
      </c>
      <c r="F1427" s="227" t="s">
        <v>170</v>
      </c>
      <c r="H1427" s="228">
        <v>252.02799999999999</v>
      </c>
      <c r="I1427" s="229"/>
      <c r="L1427" s="224"/>
      <c r="M1427" s="230"/>
      <c r="N1427" s="231"/>
      <c r="O1427" s="231"/>
      <c r="P1427" s="231"/>
      <c r="Q1427" s="231"/>
      <c r="R1427" s="231"/>
      <c r="S1427" s="231"/>
      <c r="T1427" s="232"/>
      <c r="AT1427" s="233" t="s">
        <v>163</v>
      </c>
      <c r="AU1427" s="233" t="s">
        <v>89</v>
      </c>
      <c r="AV1427" s="15" t="s">
        <v>159</v>
      </c>
      <c r="AW1427" s="15" t="s">
        <v>42</v>
      </c>
      <c r="AX1427" s="15" t="s">
        <v>45</v>
      </c>
      <c r="AY1427" s="233" t="s">
        <v>152</v>
      </c>
    </row>
    <row r="1428" spans="2:65" s="1" customFormat="1" ht="44.25" customHeight="1">
      <c r="B1428" s="183"/>
      <c r="C1428" s="184" t="s">
        <v>3538</v>
      </c>
      <c r="D1428" s="184" t="s">
        <v>154</v>
      </c>
      <c r="E1428" s="185" t="s">
        <v>3539</v>
      </c>
      <c r="F1428" s="186" t="s">
        <v>3540</v>
      </c>
      <c r="G1428" s="187" t="s">
        <v>247</v>
      </c>
      <c r="H1428" s="188">
        <v>79.085999999999999</v>
      </c>
      <c r="I1428" s="189"/>
      <c r="J1428" s="190">
        <f>ROUND(I1428*H1428,2)</f>
        <v>0</v>
      </c>
      <c r="K1428" s="186" t="s">
        <v>158</v>
      </c>
      <c r="L1428" s="43"/>
      <c r="M1428" s="191" t="s">
        <v>5</v>
      </c>
      <c r="N1428" s="192" t="s">
        <v>53</v>
      </c>
      <c r="O1428" s="44"/>
      <c r="P1428" s="193">
        <f>O1428*H1428</f>
        <v>0</v>
      </c>
      <c r="Q1428" s="193">
        <v>4.7449999999999999E-2</v>
      </c>
      <c r="R1428" s="193">
        <f>Q1428*H1428</f>
        <v>3.7526306999999997</v>
      </c>
      <c r="S1428" s="193">
        <v>0</v>
      </c>
      <c r="T1428" s="194">
        <f>S1428*H1428</f>
        <v>0</v>
      </c>
      <c r="AR1428" s="25" t="s">
        <v>259</v>
      </c>
      <c r="AT1428" s="25" t="s">
        <v>154</v>
      </c>
      <c r="AU1428" s="25" t="s">
        <v>89</v>
      </c>
      <c r="AY1428" s="25" t="s">
        <v>152</v>
      </c>
      <c r="BE1428" s="195">
        <f>IF(N1428="základní",J1428,0)</f>
        <v>0</v>
      </c>
      <c r="BF1428" s="195">
        <f>IF(N1428="snížená",J1428,0)</f>
        <v>0</v>
      </c>
      <c r="BG1428" s="195">
        <f>IF(N1428="zákl. přenesená",J1428,0)</f>
        <v>0</v>
      </c>
      <c r="BH1428" s="195">
        <f>IF(N1428="sníž. přenesená",J1428,0)</f>
        <v>0</v>
      </c>
      <c r="BI1428" s="195">
        <f>IF(N1428="nulová",J1428,0)</f>
        <v>0</v>
      </c>
      <c r="BJ1428" s="25" t="s">
        <v>45</v>
      </c>
      <c r="BK1428" s="195">
        <f>ROUND(I1428*H1428,2)</f>
        <v>0</v>
      </c>
      <c r="BL1428" s="25" t="s">
        <v>259</v>
      </c>
      <c r="BM1428" s="25" t="s">
        <v>3541</v>
      </c>
    </row>
    <row r="1429" spans="2:65" s="1" customFormat="1" ht="135">
      <c r="B1429" s="43"/>
      <c r="D1429" s="196" t="s">
        <v>161</v>
      </c>
      <c r="F1429" s="197" t="s">
        <v>699</v>
      </c>
      <c r="I1429" s="198"/>
      <c r="L1429" s="43"/>
      <c r="M1429" s="199"/>
      <c r="N1429" s="44"/>
      <c r="O1429" s="44"/>
      <c r="P1429" s="44"/>
      <c r="Q1429" s="44"/>
      <c r="R1429" s="44"/>
      <c r="S1429" s="44"/>
      <c r="T1429" s="72"/>
      <c r="AT1429" s="25" t="s">
        <v>161</v>
      </c>
      <c r="AU1429" s="25" t="s">
        <v>89</v>
      </c>
    </row>
    <row r="1430" spans="2:65" s="12" customFormat="1">
      <c r="B1430" s="200"/>
      <c r="D1430" s="196" t="s">
        <v>163</v>
      </c>
      <c r="E1430" s="201" t="s">
        <v>5</v>
      </c>
      <c r="F1430" s="202" t="s">
        <v>2775</v>
      </c>
      <c r="H1430" s="203" t="s">
        <v>5</v>
      </c>
      <c r="I1430" s="204"/>
      <c r="L1430" s="200"/>
      <c r="M1430" s="205"/>
      <c r="N1430" s="206"/>
      <c r="O1430" s="206"/>
      <c r="P1430" s="206"/>
      <c r="Q1430" s="206"/>
      <c r="R1430" s="206"/>
      <c r="S1430" s="206"/>
      <c r="T1430" s="207"/>
      <c r="AT1430" s="203" t="s">
        <v>163</v>
      </c>
      <c r="AU1430" s="203" t="s">
        <v>89</v>
      </c>
      <c r="AV1430" s="12" t="s">
        <v>45</v>
      </c>
      <c r="AW1430" s="12" t="s">
        <v>42</v>
      </c>
      <c r="AX1430" s="12" t="s">
        <v>82</v>
      </c>
      <c r="AY1430" s="203" t="s">
        <v>152</v>
      </c>
    </row>
    <row r="1431" spans="2:65" s="12" customFormat="1">
      <c r="B1431" s="200"/>
      <c r="D1431" s="196" t="s">
        <v>163</v>
      </c>
      <c r="E1431" s="201" t="s">
        <v>5</v>
      </c>
      <c r="F1431" s="202" t="s">
        <v>2777</v>
      </c>
      <c r="H1431" s="203" t="s">
        <v>5</v>
      </c>
      <c r="I1431" s="204"/>
      <c r="L1431" s="200"/>
      <c r="M1431" s="205"/>
      <c r="N1431" s="206"/>
      <c r="O1431" s="206"/>
      <c r="P1431" s="206"/>
      <c r="Q1431" s="206"/>
      <c r="R1431" s="206"/>
      <c r="S1431" s="206"/>
      <c r="T1431" s="207"/>
      <c r="AT1431" s="203" t="s">
        <v>163</v>
      </c>
      <c r="AU1431" s="203" t="s">
        <v>89</v>
      </c>
      <c r="AV1431" s="12" t="s">
        <v>45</v>
      </c>
      <c r="AW1431" s="12" t="s">
        <v>42</v>
      </c>
      <c r="AX1431" s="12" t="s">
        <v>82</v>
      </c>
      <c r="AY1431" s="203" t="s">
        <v>152</v>
      </c>
    </row>
    <row r="1432" spans="2:65" s="12" customFormat="1">
      <c r="B1432" s="200"/>
      <c r="D1432" s="196" t="s">
        <v>163</v>
      </c>
      <c r="E1432" s="201" t="s">
        <v>5</v>
      </c>
      <c r="F1432" s="202" t="s">
        <v>3324</v>
      </c>
      <c r="H1432" s="203" t="s">
        <v>5</v>
      </c>
      <c r="I1432" s="204"/>
      <c r="L1432" s="200"/>
      <c r="M1432" s="205"/>
      <c r="N1432" s="206"/>
      <c r="O1432" s="206"/>
      <c r="P1432" s="206"/>
      <c r="Q1432" s="206"/>
      <c r="R1432" s="206"/>
      <c r="S1432" s="206"/>
      <c r="T1432" s="207"/>
      <c r="AT1432" s="203" t="s">
        <v>163</v>
      </c>
      <c r="AU1432" s="203" t="s">
        <v>89</v>
      </c>
      <c r="AV1432" s="12" t="s">
        <v>45</v>
      </c>
      <c r="AW1432" s="12" t="s">
        <v>42</v>
      </c>
      <c r="AX1432" s="12" t="s">
        <v>82</v>
      </c>
      <c r="AY1432" s="203" t="s">
        <v>152</v>
      </c>
    </row>
    <row r="1433" spans="2:65" s="12" customFormat="1">
      <c r="B1433" s="200"/>
      <c r="D1433" s="196" t="s">
        <v>163</v>
      </c>
      <c r="E1433" s="201" t="s">
        <v>5</v>
      </c>
      <c r="F1433" s="202" t="s">
        <v>3542</v>
      </c>
      <c r="H1433" s="203" t="s">
        <v>5</v>
      </c>
      <c r="I1433" s="204"/>
      <c r="L1433" s="200"/>
      <c r="M1433" s="205"/>
      <c r="N1433" s="206"/>
      <c r="O1433" s="206"/>
      <c r="P1433" s="206"/>
      <c r="Q1433" s="206"/>
      <c r="R1433" s="206"/>
      <c r="S1433" s="206"/>
      <c r="T1433" s="207"/>
      <c r="AT1433" s="203" t="s">
        <v>163</v>
      </c>
      <c r="AU1433" s="203" t="s">
        <v>89</v>
      </c>
      <c r="AV1433" s="12" t="s">
        <v>45</v>
      </c>
      <c r="AW1433" s="12" t="s">
        <v>42</v>
      </c>
      <c r="AX1433" s="12" t="s">
        <v>82</v>
      </c>
      <c r="AY1433" s="203" t="s">
        <v>152</v>
      </c>
    </row>
    <row r="1434" spans="2:65" s="13" customFormat="1">
      <c r="B1434" s="208"/>
      <c r="D1434" s="196" t="s">
        <v>163</v>
      </c>
      <c r="E1434" s="209" t="s">
        <v>5</v>
      </c>
      <c r="F1434" s="210" t="s">
        <v>3543</v>
      </c>
      <c r="H1434" s="211">
        <v>75.733000000000004</v>
      </c>
      <c r="I1434" s="212"/>
      <c r="L1434" s="208"/>
      <c r="M1434" s="213"/>
      <c r="N1434" s="214"/>
      <c r="O1434" s="214"/>
      <c r="P1434" s="214"/>
      <c r="Q1434" s="214"/>
      <c r="R1434" s="214"/>
      <c r="S1434" s="214"/>
      <c r="T1434" s="215"/>
      <c r="AT1434" s="209" t="s">
        <v>163</v>
      </c>
      <c r="AU1434" s="209" t="s">
        <v>89</v>
      </c>
      <c r="AV1434" s="13" t="s">
        <v>89</v>
      </c>
      <c r="AW1434" s="13" t="s">
        <v>42</v>
      </c>
      <c r="AX1434" s="13" t="s">
        <v>82</v>
      </c>
      <c r="AY1434" s="209" t="s">
        <v>152</v>
      </c>
    </row>
    <row r="1435" spans="2:65" s="13" customFormat="1">
      <c r="B1435" s="208"/>
      <c r="D1435" s="196" t="s">
        <v>163</v>
      </c>
      <c r="E1435" s="209" t="s">
        <v>5</v>
      </c>
      <c r="F1435" s="210" t="s">
        <v>331</v>
      </c>
      <c r="H1435" s="211">
        <v>-3.5459999999999998</v>
      </c>
      <c r="I1435" s="212"/>
      <c r="L1435" s="208"/>
      <c r="M1435" s="213"/>
      <c r="N1435" s="214"/>
      <c r="O1435" s="214"/>
      <c r="P1435" s="214"/>
      <c r="Q1435" s="214"/>
      <c r="R1435" s="214"/>
      <c r="S1435" s="214"/>
      <c r="T1435" s="215"/>
      <c r="AT1435" s="209" t="s">
        <v>163</v>
      </c>
      <c r="AU1435" s="209" t="s">
        <v>89</v>
      </c>
      <c r="AV1435" s="13" t="s">
        <v>89</v>
      </c>
      <c r="AW1435" s="13" t="s">
        <v>42</v>
      </c>
      <c r="AX1435" s="13" t="s">
        <v>82</v>
      </c>
      <c r="AY1435" s="209" t="s">
        <v>152</v>
      </c>
    </row>
    <row r="1436" spans="2:65" s="12" customFormat="1">
      <c r="B1436" s="200"/>
      <c r="D1436" s="196" t="s">
        <v>163</v>
      </c>
      <c r="E1436" s="201" t="s">
        <v>5</v>
      </c>
      <c r="F1436" s="202" t="s">
        <v>3526</v>
      </c>
      <c r="H1436" s="203" t="s">
        <v>5</v>
      </c>
      <c r="I1436" s="204"/>
      <c r="L1436" s="200"/>
      <c r="M1436" s="205"/>
      <c r="N1436" s="206"/>
      <c r="O1436" s="206"/>
      <c r="P1436" s="206"/>
      <c r="Q1436" s="206"/>
      <c r="R1436" s="206"/>
      <c r="S1436" s="206"/>
      <c r="T1436" s="207"/>
      <c r="AT1436" s="203" t="s">
        <v>163</v>
      </c>
      <c r="AU1436" s="203" t="s">
        <v>89</v>
      </c>
      <c r="AV1436" s="12" t="s">
        <v>45</v>
      </c>
      <c r="AW1436" s="12" t="s">
        <v>42</v>
      </c>
      <c r="AX1436" s="12" t="s">
        <v>82</v>
      </c>
      <c r="AY1436" s="203" t="s">
        <v>152</v>
      </c>
    </row>
    <row r="1437" spans="2:65" s="13" customFormat="1">
      <c r="B1437" s="208"/>
      <c r="D1437" s="196" t="s">
        <v>163</v>
      </c>
      <c r="E1437" s="209" t="s">
        <v>5</v>
      </c>
      <c r="F1437" s="210" t="s">
        <v>3544</v>
      </c>
      <c r="H1437" s="211">
        <v>9.657</v>
      </c>
      <c r="I1437" s="212"/>
      <c r="L1437" s="208"/>
      <c r="M1437" s="213"/>
      <c r="N1437" s="214"/>
      <c r="O1437" s="214"/>
      <c r="P1437" s="214"/>
      <c r="Q1437" s="214"/>
      <c r="R1437" s="214"/>
      <c r="S1437" s="214"/>
      <c r="T1437" s="215"/>
      <c r="AT1437" s="209" t="s">
        <v>163</v>
      </c>
      <c r="AU1437" s="209" t="s">
        <v>89</v>
      </c>
      <c r="AV1437" s="13" t="s">
        <v>89</v>
      </c>
      <c r="AW1437" s="13" t="s">
        <v>42</v>
      </c>
      <c r="AX1437" s="13" t="s">
        <v>82</v>
      </c>
      <c r="AY1437" s="209" t="s">
        <v>152</v>
      </c>
    </row>
    <row r="1438" spans="2:65" s="13" customFormat="1">
      <c r="B1438" s="208"/>
      <c r="D1438" s="196" t="s">
        <v>163</v>
      </c>
      <c r="E1438" s="209" t="s">
        <v>5</v>
      </c>
      <c r="F1438" s="210" t="s">
        <v>3523</v>
      </c>
      <c r="H1438" s="211">
        <v>-2.758</v>
      </c>
      <c r="I1438" s="212"/>
      <c r="L1438" s="208"/>
      <c r="M1438" s="213"/>
      <c r="N1438" s="214"/>
      <c r="O1438" s="214"/>
      <c r="P1438" s="214"/>
      <c r="Q1438" s="214"/>
      <c r="R1438" s="214"/>
      <c r="S1438" s="214"/>
      <c r="T1438" s="215"/>
      <c r="AT1438" s="209" t="s">
        <v>163</v>
      </c>
      <c r="AU1438" s="209" t="s">
        <v>89</v>
      </c>
      <c r="AV1438" s="13" t="s">
        <v>89</v>
      </c>
      <c r="AW1438" s="13" t="s">
        <v>42</v>
      </c>
      <c r="AX1438" s="13" t="s">
        <v>82</v>
      </c>
      <c r="AY1438" s="209" t="s">
        <v>152</v>
      </c>
    </row>
    <row r="1439" spans="2:65" s="14" customFormat="1">
      <c r="B1439" s="216"/>
      <c r="D1439" s="196" t="s">
        <v>163</v>
      </c>
      <c r="E1439" s="217" t="s">
        <v>5</v>
      </c>
      <c r="F1439" s="218" t="s">
        <v>2780</v>
      </c>
      <c r="H1439" s="219">
        <v>79.085999999999999</v>
      </c>
      <c r="I1439" s="220"/>
      <c r="L1439" s="216"/>
      <c r="M1439" s="221"/>
      <c r="N1439" s="222"/>
      <c r="O1439" s="222"/>
      <c r="P1439" s="222"/>
      <c r="Q1439" s="222"/>
      <c r="R1439" s="222"/>
      <c r="S1439" s="222"/>
      <c r="T1439" s="223"/>
      <c r="AT1439" s="217" t="s">
        <v>163</v>
      </c>
      <c r="AU1439" s="217" t="s">
        <v>89</v>
      </c>
      <c r="AV1439" s="14" t="s">
        <v>169</v>
      </c>
      <c r="AW1439" s="14" t="s">
        <v>42</v>
      </c>
      <c r="AX1439" s="14" t="s">
        <v>82</v>
      </c>
      <c r="AY1439" s="217" t="s">
        <v>152</v>
      </c>
    </row>
    <row r="1440" spans="2:65" s="15" customFormat="1">
      <c r="B1440" s="224"/>
      <c r="D1440" s="225" t="s">
        <v>163</v>
      </c>
      <c r="E1440" s="226" t="s">
        <v>5</v>
      </c>
      <c r="F1440" s="227" t="s">
        <v>170</v>
      </c>
      <c r="H1440" s="228">
        <v>79.085999999999999</v>
      </c>
      <c r="I1440" s="229"/>
      <c r="L1440" s="224"/>
      <c r="M1440" s="230"/>
      <c r="N1440" s="231"/>
      <c r="O1440" s="231"/>
      <c r="P1440" s="231"/>
      <c r="Q1440" s="231"/>
      <c r="R1440" s="231"/>
      <c r="S1440" s="231"/>
      <c r="T1440" s="232"/>
      <c r="AT1440" s="233" t="s">
        <v>163</v>
      </c>
      <c r="AU1440" s="233" t="s">
        <v>89</v>
      </c>
      <c r="AV1440" s="15" t="s">
        <v>159</v>
      </c>
      <c r="AW1440" s="15" t="s">
        <v>42</v>
      </c>
      <c r="AX1440" s="15" t="s">
        <v>45</v>
      </c>
      <c r="AY1440" s="233" t="s">
        <v>152</v>
      </c>
    </row>
    <row r="1441" spans="2:65" s="1" customFormat="1" ht="22.5" customHeight="1">
      <c r="B1441" s="183"/>
      <c r="C1441" s="184" t="s">
        <v>3545</v>
      </c>
      <c r="D1441" s="184" t="s">
        <v>154</v>
      </c>
      <c r="E1441" s="185" t="s">
        <v>3546</v>
      </c>
      <c r="F1441" s="186" t="s">
        <v>3547</v>
      </c>
      <c r="G1441" s="187" t="s">
        <v>247</v>
      </c>
      <c r="H1441" s="188">
        <v>354.964</v>
      </c>
      <c r="I1441" s="189"/>
      <c r="J1441" s="190">
        <f>ROUND(I1441*H1441,2)</f>
        <v>0</v>
      </c>
      <c r="K1441" s="186" t="s">
        <v>158</v>
      </c>
      <c r="L1441" s="43"/>
      <c r="M1441" s="191" t="s">
        <v>5</v>
      </c>
      <c r="N1441" s="192" t="s">
        <v>53</v>
      </c>
      <c r="O1441" s="44"/>
      <c r="P1441" s="193">
        <f>O1441*H1441</f>
        <v>0</v>
      </c>
      <c r="Q1441" s="193">
        <v>4.0000000000000003E-5</v>
      </c>
      <c r="R1441" s="193">
        <f>Q1441*H1441</f>
        <v>1.4198560000000001E-2</v>
      </c>
      <c r="S1441" s="193">
        <v>0</v>
      </c>
      <c r="T1441" s="194">
        <f>S1441*H1441</f>
        <v>0</v>
      </c>
      <c r="AR1441" s="25" t="s">
        <v>259</v>
      </c>
      <c r="AT1441" s="25" t="s">
        <v>154</v>
      </c>
      <c r="AU1441" s="25" t="s">
        <v>89</v>
      </c>
      <c r="AY1441" s="25" t="s">
        <v>152</v>
      </c>
      <c r="BE1441" s="195">
        <f>IF(N1441="základní",J1441,0)</f>
        <v>0</v>
      </c>
      <c r="BF1441" s="195">
        <f>IF(N1441="snížená",J1441,0)</f>
        <v>0</v>
      </c>
      <c r="BG1441" s="195">
        <f>IF(N1441="zákl. přenesená",J1441,0)</f>
        <v>0</v>
      </c>
      <c r="BH1441" s="195">
        <f>IF(N1441="sníž. přenesená",J1441,0)</f>
        <v>0</v>
      </c>
      <c r="BI1441" s="195">
        <f>IF(N1441="nulová",J1441,0)</f>
        <v>0</v>
      </c>
      <c r="BJ1441" s="25" t="s">
        <v>45</v>
      </c>
      <c r="BK1441" s="195">
        <f>ROUND(I1441*H1441,2)</f>
        <v>0</v>
      </c>
      <c r="BL1441" s="25" t="s">
        <v>259</v>
      </c>
      <c r="BM1441" s="25" t="s">
        <v>3548</v>
      </c>
    </row>
    <row r="1442" spans="2:65" s="1" customFormat="1" ht="135">
      <c r="B1442" s="43"/>
      <c r="D1442" s="196" t="s">
        <v>161</v>
      </c>
      <c r="F1442" s="197" t="s">
        <v>699</v>
      </c>
      <c r="I1442" s="198"/>
      <c r="L1442" s="43"/>
      <c r="M1442" s="199"/>
      <c r="N1442" s="44"/>
      <c r="O1442" s="44"/>
      <c r="P1442" s="44"/>
      <c r="Q1442" s="44"/>
      <c r="R1442" s="44"/>
      <c r="S1442" s="44"/>
      <c r="T1442" s="72"/>
      <c r="AT1442" s="25" t="s">
        <v>161</v>
      </c>
      <c r="AU1442" s="25" t="s">
        <v>89</v>
      </c>
    </row>
    <row r="1443" spans="2:65" s="12" customFormat="1">
      <c r="B1443" s="200"/>
      <c r="D1443" s="196" t="s">
        <v>163</v>
      </c>
      <c r="E1443" s="201" t="s">
        <v>5</v>
      </c>
      <c r="F1443" s="202" t="s">
        <v>2775</v>
      </c>
      <c r="H1443" s="203" t="s">
        <v>5</v>
      </c>
      <c r="I1443" s="204"/>
      <c r="L1443" s="200"/>
      <c r="M1443" s="205"/>
      <c r="N1443" s="206"/>
      <c r="O1443" s="206"/>
      <c r="P1443" s="206"/>
      <c r="Q1443" s="206"/>
      <c r="R1443" s="206"/>
      <c r="S1443" s="206"/>
      <c r="T1443" s="207"/>
      <c r="AT1443" s="203" t="s">
        <v>163</v>
      </c>
      <c r="AU1443" s="203" t="s">
        <v>89</v>
      </c>
      <c r="AV1443" s="12" t="s">
        <v>45</v>
      </c>
      <c r="AW1443" s="12" t="s">
        <v>42</v>
      </c>
      <c r="AX1443" s="12" t="s">
        <v>82</v>
      </c>
      <c r="AY1443" s="203" t="s">
        <v>152</v>
      </c>
    </row>
    <row r="1444" spans="2:65" s="12" customFormat="1">
      <c r="B1444" s="200"/>
      <c r="D1444" s="196" t="s">
        <v>163</v>
      </c>
      <c r="E1444" s="201" t="s">
        <v>5</v>
      </c>
      <c r="F1444" s="202" t="s">
        <v>3015</v>
      </c>
      <c r="H1444" s="203" t="s">
        <v>5</v>
      </c>
      <c r="I1444" s="204"/>
      <c r="L1444" s="200"/>
      <c r="M1444" s="205"/>
      <c r="N1444" s="206"/>
      <c r="O1444" s="206"/>
      <c r="P1444" s="206"/>
      <c r="Q1444" s="206"/>
      <c r="R1444" s="206"/>
      <c r="S1444" s="206"/>
      <c r="T1444" s="207"/>
      <c r="AT1444" s="203" t="s">
        <v>163</v>
      </c>
      <c r="AU1444" s="203" t="s">
        <v>89</v>
      </c>
      <c r="AV1444" s="12" t="s">
        <v>45</v>
      </c>
      <c r="AW1444" s="12" t="s">
        <v>42</v>
      </c>
      <c r="AX1444" s="12" t="s">
        <v>82</v>
      </c>
      <c r="AY1444" s="203" t="s">
        <v>152</v>
      </c>
    </row>
    <row r="1445" spans="2:65" s="12" customFormat="1">
      <c r="B1445" s="200"/>
      <c r="D1445" s="196" t="s">
        <v>163</v>
      </c>
      <c r="E1445" s="201" t="s">
        <v>5</v>
      </c>
      <c r="F1445" s="202" t="s">
        <v>3549</v>
      </c>
      <c r="H1445" s="203" t="s">
        <v>5</v>
      </c>
      <c r="I1445" s="204"/>
      <c r="L1445" s="200"/>
      <c r="M1445" s="205"/>
      <c r="N1445" s="206"/>
      <c r="O1445" s="206"/>
      <c r="P1445" s="206"/>
      <c r="Q1445" s="206"/>
      <c r="R1445" s="206"/>
      <c r="S1445" s="206"/>
      <c r="T1445" s="207"/>
      <c r="AT1445" s="203" t="s">
        <v>163</v>
      </c>
      <c r="AU1445" s="203" t="s">
        <v>89</v>
      </c>
      <c r="AV1445" s="12" t="s">
        <v>45</v>
      </c>
      <c r="AW1445" s="12" t="s">
        <v>42</v>
      </c>
      <c r="AX1445" s="12" t="s">
        <v>82</v>
      </c>
      <c r="AY1445" s="203" t="s">
        <v>152</v>
      </c>
    </row>
    <row r="1446" spans="2:65" s="13" customFormat="1">
      <c r="B1446" s="208"/>
      <c r="D1446" s="196" t="s">
        <v>163</v>
      </c>
      <c r="E1446" s="209" t="s">
        <v>5</v>
      </c>
      <c r="F1446" s="210" t="s">
        <v>3017</v>
      </c>
      <c r="H1446" s="211">
        <v>384.72399999999999</v>
      </c>
      <c r="I1446" s="212"/>
      <c r="L1446" s="208"/>
      <c r="M1446" s="213"/>
      <c r="N1446" s="214"/>
      <c r="O1446" s="214"/>
      <c r="P1446" s="214"/>
      <c r="Q1446" s="214"/>
      <c r="R1446" s="214"/>
      <c r="S1446" s="214"/>
      <c r="T1446" s="215"/>
      <c r="AT1446" s="209" t="s">
        <v>163</v>
      </c>
      <c r="AU1446" s="209" t="s">
        <v>89</v>
      </c>
      <c r="AV1446" s="13" t="s">
        <v>89</v>
      </c>
      <c r="AW1446" s="13" t="s">
        <v>42</v>
      </c>
      <c r="AX1446" s="13" t="s">
        <v>82</v>
      </c>
      <c r="AY1446" s="209" t="s">
        <v>152</v>
      </c>
    </row>
    <row r="1447" spans="2:65" s="12" customFormat="1">
      <c r="B1447" s="200"/>
      <c r="D1447" s="196" t="s">
        <v>163</v>
      </c>
      <c r="E1447" s="201" t="s">
        <v>5</v>
      </c>
      <c r="F1447" s="202" t="s">
        <v>3018</v>
      </c>
      <c r="H1447" s="203" t="s">
        <v>5</v>
      </c>
      <c r="I1447" s="204"/>
      <c r="L1447" s="200"/>
      <c r="M1447" s="205"/>
      <c r="N1447" s="206"/>
      <c r="O1447" s="206"/>
      <c r="P1447" s="206"/>
      <c r="Q1447" s="206"/>
      <c r="R1447" s="206"/>
      <c r="S1447" s="206"/>
      <c r="T1447" s="207"/>
      <c r="AT1447" s="203" t="s">
        <v>163</v>
      </c>
      <c r="AU1447" s="203" t="s">
        <v>89</v>
      </c>
      <c r="AV1447" s="12" t="s">
        <v>45</v>
      </c>
      <c r="AW1447" s="12" t="s">
        <v>42</v>
      </c>
      <c r="AX1447" s="12" t="s">
        <v>82</v>
      </c>
      <c r="AY1447" s="203" t="s">
        <v>152</v>
      </c>
    </row>
    <row r="1448" spans="2:65" s="13" customFormat="1">
      <c r="B1448" s="208"/>
      <c r="D1448" s="196" t="s">
        <v>163</v>
      </c>
      <c r="E1448" s="209" t="s">
        <v>5</v>
      </c>
      <c r="F1448" s="210" t="s">
        <v>3019</v>
      </c>
      <c r="H1448" s="211">
        <v>-0.96</v>
      </c>
      <c r="I1448" s="212"/>
      <c r="L1448" s="208"/>
      <c r="M1448" s="213"/>
      <c r="N1448" s="214"/>
      <c r="O1448" s="214"/>
      <c r="P1448" s="214"/>
      <c r="Q1448" s="214"/>
      <c r="R1448" s="214"/>
      <c r="S1448" s="214"/>
      <c r="T1448" s="215"/>
      <c r="AT1448" s="209" t="s">
        <v>163</v>
      </c>
      <c r="AU1448" s="209" t="s">
        <v>89</v>
      </c>
      <c r="AV1448" s="13" t="s">
        <v>89</v>
      </c>
      <c r="AW1448" s="13" t="s">
        <v>42</v>
      </c>
      <c r="AX1448" s="13" t="s">
        <v>82</v>
      </c>
      <c r="AY1448" s="209" t="s">
        <v>152</v>
      </c>
    </row>
    <row r="1449" spans="2:65" s="13" customFormat="1">
      <c r="B1449" s="208"/>
      <c r="D1449" s="196" t="s">
        <v>163</v>
      </c>
      <c r="E1449" s="209" t="s">
        <v>5</v>
      </c>
      <c r="F1449" s="210" t="s">
        <v>3020</v>
      </c>
      <c r="H1449" s="211">
        <v>-3.84</v>
      </c>
      <c r="I1449" s="212"/>
      <c r="L1449" s="208"/>
      <c r="M1449" s="213"/>
      <c r="N1449" s="214"/>
      <c r="O1449" s="214"/>
      <c r="P1449" s="214"/>
      <c r="Q1449" s="214"/>
      <c r="R1449" s="214"/>
      <c r="S1449" s="214"/>
      <c r="T1449" s="215"/>
      <c r="AT1449" s="209" t="s">
        <v>163</v>
      </c>
      <c r="AU1449" s="209" t="s">
        <v>89</v>
      </c>
      <c r="AV1449" s="13" t="s">
        <v>89</v>
      </c>
      <c r="AW1449" s="13" t="s">
        <v>42</v>
      </c>
      <c r="AX1449" s="13" t="s">
        <v>82</v>
      </c>
      <c r="AY1449" s="209" t="s">
        <v>152</v>
      </c>
    </row>
    <row r="1450" spans="2:65" s="13" customFormat="1">
      <c r="B1450" s="208"/>
      <c r="D1450" s="196" t="s">
        <v>163</v>
      </c>
      <c r="E1450" s="209" t="s">
        <v>5</v>
      </c>
      <c r="F1450" s="210" t="s">
        <v>3021</v>
      </c>
      <c r="H1450" s="211">
        <v>-13.44</v>
      </c>
      <c r="I1450" s="212"/>
      <c r="L1450" s="208"/>
      <c r="M1450" s="213"/>
      <c r="N1450" s="214"/>
      <c r="O1450" s="214"/>
      <c r="P1450" s="214"/>
      <c r="Q1450" s="214"/>
      <c r="R1450" s="214"/>
      <c r="S1450" s="214"/>
      <c r="T1450" s="215"/>
      <c r="AT1450" s="209" t="s">
        <v>163</v>
      </c>
      <c r="AU1450" s="209" t="s">
        <v>89</v>
      </c>
      <c r="AV1450" s="13" t="s">
        <v>89</v>
      </c>
      <c r="AW1450" s="13" t="s">
        <v>42</v>
      </c>
      <c r="AX1450" s="13" t="s">
        <v>82</v>
      </c>
      <c r="AY1450" s="209" t="s">
        <v>152</v>
      </c>
    </row>
    <row r="1451" spans="2:65" s="13" customFormat="1">
      <c r="B1451" s="208"/>
      <c r="D1451" s="196" t="s">
        <v>163</v>
      </c>
      <c r="E1451" s="209" t="s">
        <v>5</v>
      </c>
      <c r="F1451" s="210" t="s">
        <v>3550</v>
      </c>
      <c r="H1451" s="211">
        <v>-11.52</v>
      </c>
      <c r="I1451" s="212"/>
      <c r="L1451" s="208"/>
      <c r="M1451" s="213"/>
      <c r="N1451" s="214"/>
      <c r="O1451" s="214"/>
      <c r="P1451" s="214"/>
      <c r="Q1451" s="214"/>
      <c r="R1451" s="214"/>
      <c r="S1451" s="214"/>
      <c r="T1451" s="215"/>
      <c r="AT1451" s="209" t="s">
        <v>163</v>
      </c>
      <c r="AU1451" s="209" t="s">
        <v>89</v>
      </c>
      <c r="AV1451" s="13" t="s">
        <v>89</v>
      </c>
      <c r="AW1451" s="13" t="s">
        <v>42</v>
      </c>
      <c r="AX1451" s="13" t="s">
        <v>82</v>
      </c>
      <c r="AY1451" s="209" t="s">
        <v>152</v>
      </c>
    </row>
    <row r="1452" spans="2:65" s="14" customFormat="1">
      <c r="B1452" s="216"/>
      <c r="D1452" s="196" t="s">
        <v>163</v>
      </c>
      <c r="E1452" s="217" t="s">
        <v>5</v>
      </c>
      <c r="F1452" s="218" t="s">
        <v>2780</v>
      </c>
      <c r="H1452" s="219">
        <v>354.964</v>
      </c>
      <c r="I1452" s="220"/>
      <c r="L1452" s="216"/>
      <c r="M1452" s="221"/>
      <c r="N1452" s="222"/>
      <c r="O1452" s="222"/>
      <c r="P1452" s="222"/>
      <c r="Q1452" s="222"/>
      <c r="R1452" s="222"/>
      <c r="S1452" s="222"/>
      <c r="T1452" s="223"/>
      <c r="AT1452" s="217" t="s">
        <v>163</v>
      </c>
      <c r="AU1452" s="217" t="s">
        <v>89</v>
      </c>
      <c r="AV1452" s="14" t="s">
        <v>169</v>
      </c>
      <c r="AW1452" s="14" t="s">
        <v>42</v>
      </c>
      <c r="AX1452" s="14" t="s">
        <v>82</v>
      </c>
      <c r="AY1452" s="217" t="s">
        <v>152</v>
      </c>
    </row>
    <row r="1453" spans="2:65" s="15" customFormat="1">
      <c r="B1453" s="224"/>
      <c r="D1453" s="225" t="s">
        <v>163</v>
      </c>
      <c r="E1453" s="226" t="s">
        <v>5</v>
      </c>
      <c r="F1453" s="227" t="s">
        <v>170</v>
      </c>
      <c r="H1453" s="228">
        <v>354.964</v>
      </c>
      <c r="I1453" s="229"/>
      <c r="L1453" s="224"/>
      <c r="M1453" s="230"/>
      <c r="N1453" s="231"/>
      <c r="O1453" s="231"/>
      <c r="P1453" s="231"/>
      <c r="Q1453" s="231"/>
      <c r="R1453" s="231"/>
      <c r="S1453" s="231"/>
      <c r="T1453" s="232"/>
      <c r="AT1453" s="233" t="s">
        <v>163</v>
      </c>
      <c r="AU1453" s="233" t="s">
        <v>89</v>
      </c>
      <c r="AV1453" s="15" t="s">
        <v>159</v>
      </c>
      <c r="AW1453" s="15" t="s">
        <v>42</v>
      </c>
      <c r="AX1453" s="15" t="s">
        <v>45</v>
      </c>
      <c r="AY1453" s="233" t="s">
        <v>152</v>
      </c>
    </row>
    <row r="1454" spans="2:65" s="1" customFormat="1" ht="22.5" customHeight="1">
      <c r="B1454" s="183"/>
      <c r="C1454" s="184" t="s">
        <v>3551</v>
      </c>
      <c r="D1454" s="184" t="s">
        <v>154</v>
      </c>
      <c r="E1454" s="185" t="s">
        <v>3552</v>
      </c>
      <c r="F1454" s="186" t="s">
        <v>3553</v>
      </c>
      <c r="G1454" s="187" t="s">
        <v>247</v>
      </c>
      <c r="H1454" s="188">
        <v>39.912999999999997</v>
      </c>
      <c r="I1454" s="189"/>
      <c r="J1454" s="190">
        <f>ROUND(I1454*H1454,2)</f>
        <v>0</v>
      </c>
      <c r="K1454" s="186" t="s">
        <v>158</v>
      </c>
      <c r="L1454" s="43"/>
      <c r="M1454" s="191" t="s">
        <v>5</v>
      </c>
      <c r="N1454" s="192" t="s">
        <v>53</v>
      </c>
      <c r="O1454" s="44"/>
      <c r="P1454" s="193">
        <f>O1454*H1454</f>
        <v>0</v>
      </c>
      <c r="Q1454" s="193">
        <v>1.2999999999999999E-3</v>
      </c>
      <c r="R1454" s="193">
        <f>Q1454*H1454</f>
        <v>5.1886899999999993E-2</v>
      </c>
      <c r="S1454" s="193">
        <v>0</v>
      </c>
      <c r="T1454" s="194">
        <f>S1454*H1454</f>
        <v>0</v>
      </c>
      <c r="AR1454" s="25" t="s">
        <v>259</v>
      </c>
      <c r="AT1454" s="25" t="s">
        <v>154</v>
      </c>
      <c r="AU1454" s="25" t="s">
        <v>89</v>
      </c>
      <c r="AY1454" s="25" t="s">
        <v>152</v>
      </c>
      <c r="BE1454" s="195">
        <f>IF(N1454="základní",J1454,0)</f>
        <v>0</v>
      </c>
      <c r="BF1454" s="195">
        <f>IF(N1454="snížená",J1454,0)</f>
        <v>0</v>
      </c>
      <c r="BG1454" s="195">
        <f>IF(N1454="zákl. přenesená",J1454,0)</f>
        <v>0</v>
      </c>
      <c r="BH1454" s="195">
        <f>IF(N1454="sníž. přenesená",J1454,0)</f>
        <v>0</v>
      </c>
      <c r="BI1454" s="195">
        <f>IF(N1454="nulová",J1454,0)</f>
        <v>0</v>
      </c>
      <c r="BJ1454" s="25" t="s">
        <v>45</v>
      </c>
      <c r="BK1454" s="195">
        <f>ROUND(I1454*H1454,2)</f>
        <v>0</v>
      </c>
      <c r="BL1454" s="25" t="s">
        <v>259</v>
      </c>
      <c r="BM1454" s="25" t="s">
        <v>3554</v>
      </c>
    </row>
    <row r="1455" spans="2:65" s="1" customFormat="1" ht="135">
      <c r="B1455" s="43"/>
      <c r="D1455" s="196" t="s">
        <v>161</v>
      </c>
      <c r="F1455" s="197" t="s">
        <v>699</v>
      </c>
      <c r="I1455" s="198"/>
      <c r="L1455" s="43"/>
      <c r="M1455" s="199"/>
      <c r="N1455" s="44"/>
      <c r="O1455" s="44"/>
      <c r="P1455" s="44"/>
      <c r="Q1455" s="44"/>
      <c r="R1455" s="44"/>
      <c r="S1455" s="44"/>
      <c r="T1455" s="72"/>
      <c r="AT1455" s="25" t="s">
        <v>161</v>
      </c>
      <c r="AU1455" s="25" t="s">
        <v>89</v>
      </c>
    </row>
    <row r="1456" spans="2:65" s="12" customFormat="1">
      <c r="B1456" s="200"/>
      <c r="D1456" s="196" t="s">
        <v>163</v>
      </c>
      <c r="E1456" s="201" t="s">
        <v>5</v>
      </c>
      <c r="F1456" s="202" t="s">
        <v>3555</v>
      </c>
      <c r="H1456" s="203" t="s">
        <v>5</v>
      </c>
      <c r="I1456" s="204"/>
      <c r="L1456" s="200"/>
      <c r="M1456" s="205"/>
      <c r="N1456" s="206"/>
      <c r="O1456" s="206"/>
      <c r="P1456" s="206"/>
      <c r="Q1456" s="206"/>
      <c r="R1456" s="206"/>
      <c r="S1456" s="206"/>
      <c r="T1456" s="207"/>
      <c r="AT1456" s="203" t="s">
        <v>163</v>
      </c>
      <c r="AU1456" s="203" t="s">
        <v>89</v>
      </c>
      <c r="AV1456" s="12" t="s">
        <v>45</v>
      </c>
      <c r="AW1456" s="12" t="s">
        <v>42</v>
      </c>
      <c r="AX1456" s="12" t="s">
        <v>82</v>
      </c>
      <c r="AY1456" s="203" t="s">
        <v>152</v>
      </c>
    </row>
    <row r="1457" spans="2:65" s="13" customFormat="1">
      <c r="B1457" s="208"/>
      <c r="D1457" s="196" t="s">
        <v>163</v>
      </c>
      <c r="E1457" s="209" t="s">
        <v>5</v>
      </c>
      <c r="F1457" s="210" t="s">
        <v>3556</v>
      </c>
      <c r="H1457" s="211">
        <v>39.912999999999997</v>
      </c>
      <c r="I1457" s="212"/>
      <c r="L1457" s="208"/>
      <c r="M1457" s="213"/>
      <c r="N1457" s="214"/>
      <c r="O1457" s="214"/>
      <c r="P1457" s="214"/>
      <c r="Q1457" s="214"/>
      <c r="R1457" s="214"/>
      <c r="S1457" s="214"/>
      <c r="T1457" s="215"/>
      <c r="AT1457" s="209" t="s">
        <v>163</v>
      </c>
      <c r="AU1457" s="209" t="s">
        <v>89</v>
      </c>
      <c r="AV1457" s="13" t="s">
        <v>89</v>
      </c>
      <c r="AW1457" s="13" t="s">
        <v>42</v>
      </c>
      <c r="AX1457" s="13" t="s">
        <v>82</v>
      </c>
      <c r="AY1457" s="209" t="s">
        <v>152</v>
      </c>
    </row>
    <row r="1458" spans="2:65" s="15" customFormat="1">
      <c r="B1458" s="224"/>
      <c r="D1458" s="225" t="s">
        <v>163</v>
      </c>
      <c r="E1458" s="226" t="s">
        <v>5</v>
      </c>
      <c r="F1458" s="227" t="s">
        <v>170</v>
      </c>
      <c r="H1458" s="228">
        <v>39.912999999999997</v>
      </c>
      <c r="I1458" s="229"/>
      <c r="L1458" s="224"/>
      <c r="M1458" s="230"/>
      <c r="N1458" s="231"/>
      <c r="O1458" s="231"/>
      <c r="P1458" s="231"/>
      <c r="Q1458" s="231"/>
      <c r="R1458" s="231"/>
      <c r="S1458" s="231"/>
      <c r="T1458" s="232"/>
      <c r="AT1458" s="233" t="s">
        <v>163</v>
      </c>
      <c r="AU1458" s="233" t="s">
        <v>89</v>
      </c>
      <c r="AV1458" s="15" t="s">
        <v>159</v>
      </c>
      <c r="AW1458" s="15" t="s">
        <v>42</v>
      </c>
      <c r="AX1458" s="15" t="s">
        <v>45</v>
      </c>
      <c r="AY1458" s="233" t="s">
        <v>152</v>
      </c>
    </row>
    <row r="1459" spans="2:65" s="1" customFormat="1" ht="22.5" customHeight="1">
      <c r="B1459" s="183"/>
      <c r="C1459" s="237" t="s">
        <v>3557</v>
      </c>
      <c r="D1459" s="237" t="s">
        <v>266</v>
      </c>
      <c r="E1459" s="238" t="s">
        <v>3558</v>
      </c>
      <c r="F1459" s="239" t="s">
        <v>3559</v>
      </c>
      <c r="G1459" s="240" t="s">
        <v>247</v>
      </c>
      <c r="H1459" s="241">
        <v>43.904000000000003</v>
      </c>
      <c r="I1459" s="242"/>
      <c r="J1459" s="243">
        <f>ROUND(I1459*H1459,2)</f>
        <v>0</v>
      </c>
      <c r="K1459" s="239" t="s">
        <v>158</v>
      </c>
      <c r="L1459" s="244"/>
      <c r="M1459" s="245" t="s">
        <v>5</v>
      </c>
      <c r="N1459" s="246" t="s">
        <v>53</v>
      </c>
      <c r="O1459" s="44"/>
      <c r="P1459" s="193">
        <f>O1459*H1459</f>
        <v>0</v>
      </c>
      <c r="Q1459" s="193">
        <v>1.2999999999999999E-2</v>
      </c>
      <c r="R1459" s="193">
        <f>Q1459*H1459</f>
        <v>0.57075200000000004</v>
      </c>
      <c r="S1459" s="193">
        <v>0</v>
      </c>
      <c r="T1459" s="194">
        <f>S1459*H1459</f>
        <v>0</v>
      </c>
      <c r="AR1459" s="25" t="s">
        <v>377</v>
      </c>
      <c r="AT1459" s="25" t="s">
        <v>266</v>
      </c>
      <c r="AU1459" s="25" t="s">
        <v>89</v>
      </c>
      <c r="AY1459" s="25" t="s">
        <v>152</v>
      </c>
      <c r="BE1459" s="195">
        <f>IF(N1459="základní",J1459,0)</f>
        <v>0</v>
      </c>
      <c r="BF1459" s="195">
        <f>IF(N1459="snížená",J1459,0)</f>
        <v>0</v>
      </c>
      <c r="BG1459" s="195">
        <f>IF(N1459="zákl. přenesená",J1459,0)</f>
        <v>0</v>
      </c>
      <c r="BH1459" s="195">
        <f>IF(N1459="sníž. přenesená",J1459,0)</f>
        <v>0</v>
      </c>
      <c r="BI1459" s="195">
        <f>IF(N1459="nulová",J1459,0)</f>
        <v>0</v>
      </c>
      <c r="BJ1459" s="25" t="s">
        <v>45</v>
      </c>
      <c r="BK1459" s="195">
        <f>ROUND(I1459*H1459,2)</f>
        <v>0</v>
      </c>
      <c r="BL1459" s="25" t="s">
        <v>259</v>
      </c>
      <c r="BM1459" s="25" t="s">
        <v>3560</v>
      </c>
    </row>
    <row r="1460" spans="2:65" s="13" customFormat="1">
      <c r="B1460" s="208"/>
      <c r="D1460" s="225" t="s">
        <v>163</v>
      </c>
      <c r="F1460" s="234" t="s">
        <v>3561</v>
      </c>
      <c r="H1460" s="235">
        <v>43.904000000000003</v>
      </c>
      <c r="I1460" s="212"/>
      <c r="L1460" s="208"/>
      <c r="M1460" s="213"/>
      <c r="N1460" s="214"/>
      <c r="O1460" s="214"/>
      <c r="P1460" s="214"/>
      <c r="Q1460" s="214"/>
      <c r="R1460" s="214"/>
      <c r="S1460" s="214"/>
      <c r="T1460" s="215"/>
      <c r="AT1460" s="209" t="s">
        <v>163</v>
      </c>
      <c r="AU1460" s="209" t="s">
        <v>89</v>
      </c>
      <c r="AV1460" s="13" t="s">
        <v>89</v>
      </c>
      <c r="AW1460" s="13" t="s">
        <v>6</v>
      </c>
      <c r="AX1460" s="13" t="s">
        <v>45</v>
      </c>
      <c r="AY1460" s="209" t="s">
        <v>152</v>
      </c>
    </row>
    <row r="1461" spans="2:65" s="1" customFormat="1" ht="31.5" customHeight="1">
      <c r="B1461" s="183"/>
      <c r="C1461" s="184" t="s">
        <v>3562</v>
      </c>
      <c r="D1461" s="184" t="s">
        <v>154</v>
      </c>
      <c r="E1461" s="185" t="s">
        <v>708</v>
      </c>
      <c r="F1461" s="186" t="s">
        <v>709</v>
      </c>
      <c r="G1461" s="187" t="s">
        <v>247</v>
      </c>
      <c r="H1461" s="188">
        <v>516.928</v>
      </c>
      <c r="I1461" s="189"/>
      <c r="J1461" s="190">
        <f>ROUND(I1461*H1461,2)</f>
        <v>0</v>
      </c>
      <c r="K1461" s="186" t="s">
        <v>158</v>
      </c>
      <c r="L1461" s="43"/>
      <c r="M1461" s="191" t="s">
        <v>5</v>
      </c>
      <c r="N1461" s="192" t="s">
        <v>53</v>
      </c>
      <c r="O1461" s="44"/>
      <c r="P1461" s="193">
        <f>O1461*H1461</f>
        <v>0</v>
      </c>
      <c r="Q1461" s="193">
        <v>2.0000000000000001E-4</v>
      </c>
      <c r="R1461" s="193">
        <f>Q1461*H1461</f>
        <v>0.10338560000000001</v>
      </c>
      <c r="S1461" s="193">
        <v>0</v>
      </c>
      <c r="T1461" s="194">
        <f>S1461*H1461</f>
        <v>0</v>
      </c>
      <c r="AR1461" s="25" t="s">
        <v>259</v>
      </c>
      <c r="AT1461" s="25" t="s">
        <v>154</v>
      </c>
      <c r="AU1461" s="25" t="s">
        <v>89</v>
      </c>
      <c r="AY1461" s="25" t="s">
        <v>152</v>
      </c>
      <c r="BE1461" s="195">
        <f>IF(N1461="základní",J1461,0)</f>
        <v>0</v>
      </c>
      <c r="BF1461" s="195">
        <f>IF(N1461="snížená",J1461,0)</f>
        <v>0</v>
      </c>
      <c r="BG1461" s="195">
        <f>IF(N1461="zákl. přenesená",J1461,0)</f>
        <v>0</v>
      </c>
      <c r="BH1461" s="195">
        <f>IF(N1461="sníž. přenesená",J1461,0)</f>
        <v>0</v>
      </c>
      <c r="BI1461" s="195">
        <f>IF(N1461="nulová",J1461,0)</f>
        <v>0</v>
      </c>
      <c r="BJ1461" s="25" t="s">
        <v>45</v>
      </c>
      <c r="BK1461" s="195">
        <f>ROUND(I1461*H1461,2)</f>
        <v>0</v>
      </c>
      <c r="BL1461" s="25" t="s">
        <v>259</v>
      </c>
      <c r="BM1461" s="25" t="s">
        <v>3563</v>
      </c>
    </row>
    <row r="1462" spans="2:65" s="1" customFormat="1" ht="135">
      <c r="B1462" s="43"/>
      <c r="D1462" s="196" t="s">
        <v>161</v>
      </c>
      <c r="F1462" s="197" t="s">
        <v>699</v>
      </c>
      <c r="I1462" s="198"/>
      <c r="L1462" s="43"/>
      <c r="M1462" s="199"/>
      <c r="N1462" s="44"/>
      <c r="O1462" s="44"/>
      <c r="P1462" s="44"/>
      <c r="Q1462" s="44"/>
      <c r="R1462" s="44"/>
      <c r="S1462" s="44"/>
      <c r="T1462" s="72"/>
      <c r="AT1462" s="25" t="s">
        <v>161</v>
      </c>
      <c r="AU1462" s="25" t="s">
        <v>89</v>
      </c>
    </row>
    <row r="1463" spans="2:65" s="12" customFormat="1">
      <c r="B1463" s="200"/>
      <c r="D1463" s="196" t="s">
        <v>163</v>
      </c>
      <c r="E1463" s="201" t="s">
        <v>5</v>
      </c>
      <c r="F1463" s="202" t="s">
        <v>2775</v>
      </c>
      <c r="H1463" s="203" t="s">
        <v>5</v>
      </c>
      <c r="I1463" s="204"/>
      <c r="L1463" s="200"/>
      <c r="M1463" s="205"/>
      <c r="N1463" s="206"/>
      <c r="O1463" s="206"/>
      <c r="P1463" s="206"/>
      <c r="Q1463" s="206"/>
      <c r="R1463" s="206"/>
      <c r="S1463" s="206"/>
      <c r="T1463" s="207"/>
      <c r="AT1463" s="203" t="s">
        <v>163</v>
      </c>
      <c r="AU1463" s="203" t="s">
        <v>89</v>
      </c>
      <c r="AV1463" s="12" t="s">
        <v>45</v>
      </c>
      <c r="AW1463" s="12" t="s">
        <v>42</v>
      </c>
      <c r="AX1463" s="12" t="s">
        <v>82</v>
      </c>
      <c r="AY1463" s="203" t="s">
        <v>152</v>
      </c>
    </row>
    <row r="1464" spans="2:65" s="12" customFormat="1">
      <c r="B1464" s="200"/>
      <c r="D1464" s="196" t="s">
        <v>163</v>
      </c>
      <c r="E1464" s="201" t="s">
        <v>5</v>
      </c>
      <c r="F1464" s="202" t="s">
        <v>2777</v>
      </c>
      <c r="H1464" s="203" t="s">
        <v>5</v>
      </c>
      <c r="I1464" s="204"/>
      <c r="L1464" s="200"/>
      <c r="M1464" s="205"/>
      <c r="N1464" s="206"/>
      <c r="O1464" s="206"/>
      <c r="P1464" s="206"/>
      <c r="Q1464" s="206"/>
      <c r="R1464" s="206"/>
      <c r="S1464" s="206"/>
      <c r="T1464" s="207"/>
      <c r="AT1464" s="203" t="s">
        <v>163</v>
      </c>
      <c r="AU1464" s="203" t="s">
        <v>89</v>
      </c>
      <c r="AV1464" s="12" t="s">
        <v>45</v>
      </c>
      <c r="AW1464" s="12" t="s">
        <v>42</v>
      </c>
      <c r="AX1464" s="12" t="s">
        <v>82</v>
      </c>
      <c r="AY1464" s="203" t="s">
        <v>152</v>
      </c>
    </row>
    <row r="1465" spans="2:65" s="13" customFormat="1">
      <c r="B1465" s="208"/>
      <c r="D1465" s="196" t="s">
        <v>163</v>
      </c>
      <c r="E1465" s="209" t="s">
        <v>5</v>
      </c>
      <c r="F1465" s="210" t="s">
        <v>3564</v>
      </c>
      <c r="H1465" s="211">
        <v>252.02799999999999</v>
      </c>
      <c r="I1465" s="212"/>
      <c r="L1465" s="208"/>
      <c r="M1465" s="213"/>
      <c r="N1465" s="214"/>
      <c r="O1465" s="214"/>
      <c r="P1465" s="214"/>
      <c r="Q1465" s="214"/>
      <c r="R1465" s="214"/>
      <c r="S1465" s="214"/>
      <c r="T1465" s="215"/>
      <c r="AT1465" s="209" t="s">
        <v>163</v>
      </c>
      <c r="AU1465" s="209" t="s">
        <v>89</v>
      </c>
      <c r="AV1465" s="13" t="s">
        <v>89</v>
      </c>
      <c r="AW1465" s="13" t="s">
        <v>42</v>
      </c>
      <c r="AX1465" s="13" t="s">
        <v>82</v>
      </c>
      <c r="AY1465" s="209" t="s">
        <v>152</v>
      </c>
    </row>
    <row r="1466" spans="2:65" s="13" customFormat="1">
      <c r="B1466" s="208"/>
      <c r="D1466" s="196" t="s">
        <v>163</v>
      </c>
      <c r="E1466" s="209" t="s">
        <v>5</v>
      </c>
      <c r="F1466" s="210" t="s">
        <v>3565</v>
      </c>
      <c r="H1466" s="211">
        <v>68.652000000000001</v>
      </c>
      <c r="I1466" s="212"/>
      <c r="L1466" s="208"/>
      <c r="M1466" s="213"/>
      <c r="N1466" s="214"/>
      <c r="O1466" s="214"/>
      <c r="P1466" s="214"/>
      <c r="Q1466" s="214"/>
      <c r="R1466" s="214"/>
      <c r="S1466" s="214"/>
      <c r="T1466" s="215"/>
      <c r="AT1466" s="209" t="s">
        <v>163</v>
      </c>
      <c r="AU1466" s="209" t="s">
        <v>89</v>
      </c>
      <c r="AV1466" s="13" t="s">
        <v>89</v>
      </c>
      <c r="AW1466" s="13" t="s">
        <v>42</v>
      </c>
      <c r="AX1466" s="13" t="s">
        <v>82</v>
      </c>
      <c r="AY1466" s="209" t="s">
        <v>152</v>
      </c>
    </row>
    <row r="1467" spans="2:65" s="13" customFormat="1">
      <c r="B1467" s="208"/>
      <c r="D1467" s="196" t="s">
        <v>163</v>
      </c>
      <c r="E1467" s="209" t="s">
        <v>5</v>
      </c>
      <c r="F1467" s="210" t="s">
        <v>3566</v>
      </c>
      <c r="H1467" s="211">
        <v>92.856999999999999</v>
      </c>
      <c r="I1467" s="212"/>
      <c r="L1467" s="208"/>
      <c r="M1467" s="213"/>
      <c r="N1467" s="214"/>
      <c r="O1467" s="214"/>
      <c r="P1467" s="214"/>
      <c r="Q1467" s="214"/>
      <c r="R1467" s="214"/>
      <c r="S1467" s="214"/>
      <c r="T1467" s="215"/>
      <c r="AT1467" s="209" t="s">
        <v>163</v>
      </c>
      <c r="AU1467" s="209" t="s">
        <v>89</v>
      </c>
      <c r="AV1467" s="13" t="s">
        <v>89</v>
      </c>
      <c r="AW1467" s="13" t="s">
        <v>42</v>
      </c>
      <c r="AX1467" s="13" t="s">
        <v>82</v>
      </c>
      <c r="AY1467" s="209" t="s">
        <v>152</v>
      </c>
    </row>
    <row r="1468" spans="2:65" s="13" customFormat="1">
      <c r="B1468" s="208"/>
      <c r="D1468" s="196" t="s">
        <v>163</v>
      </c>
      <c r="E1468" s="209" t="s">
        <v>5</v>
      </c>
      <c r="F1468" s="210" t="s">
        <v>3567</v>
      </c>
      <c r="H1468" s="211">
        <v>79.085999999999999</v>
      </c>
      <c r="I1468" s="212"/>
      <c r="L1468" s="208"/>
      <c r="M1468" s="213"/>
      <c r="N1468" s="214"/>
      <c r="O1468" s="214"/>
      <c r="P1468" s="214"/>
      <c r="Q1468" s="214"/>
      <c r="R1468" s="214"/>
      <c r="S1468" s="214"/>
      <c r="T1468" s="215"/>
      <c r="AT1468" s="209" t="s">
        <v>163</v>
      </c>
      <c r="AU1468" s="209" t="s">
        <v>89</v>
      </c>
      <c r="AV1468" s="13" t="s">
        <v>89</v>
      </c>
      <c r="AW1468" s="13" t="s">
        <v>42</v>
      </c>
      <c r="AX1468" s="13" t="s">
        <v>82</v>
      </c>
      <c r="AY1468" s="209" t="s">
        <v>152</v>
      </c>
    </row>
    <row r="1469" spans="2:65" s="13" customFormat="1">
      <c r="B1469" s="208"/>
      <c r="D1469" s="196" t="s">
        <v>163</v>
      </c>
      <c r="E1469" s="209" t="s">
        <v>5</v>
      </c>
      <c r="F1469" s="210" t="s">
        <v>3568</v>
      </c>
      <c r="H1469" s="211">
        <v>24.305</v>
      </c>
      <c r="I1469" s="212"/>
      <c r="L1469" s="208"/>
      <c r="M1469" s="213"/>
      <c r="N1469" s="214"/>
      <c r="O1469" s="214"/>
      <c r="P1469" s="214"/>
      <c r="Q1469" s="214"/>
      <c r="R1469" s="214"/>
      <c r="S1469" s="214"/>
      <c r="T1469" s="215"/>
      <c r="AT1469" s="209" t="s">
        <v>163</v>
      </c>
      <c r="AU1469" s="209" t="s">
        <v>89</v>
      </c>
      <c r="AV1469" s="13" t="s">
        <v>89</v>
      </c>
      <c r="AW1469" s="13" t="s">
        <v>42</v>
      </c>
      <c r="AX1469" s="13" t="s">
        <v>82</v>
      </c>
      <c r="AY1469" s="209" t="s">
        <v>152</v>
      </c>
    </row>
    <row r="1470" spans="2:65" s="15" customFormat="1">
      <c r="B1470" s="224"/>
      <c r="D1470" s="225" t="s">
        <v>163</v>
      </c>
      <c r="E1470" s="226" t="s">
        <v>5</v>
      </c>
      <c r="F1470" s="227" t="s">
        <v>170</v>
      </c>
      <c r="H1470" s="228">
        <v>516.928</v>
      </c>
      <c r="I1470" s="229"/>
      <c r="L1470" s="224"/>
      <c r="M1470" s="230"/>
      <c r="N1470" s="231"/>
      <c r="O1470" s="231"/>
      <c r="P1470" s="231"/>
      <c r="Q1470" s="231"/>
      <c r="R1470" s="231"/>
      <c r="S1470" s="231"/>
      <c r="T1470" s="232"/>
      <c r="AT1470" s="233" t="s">
        <v>163</v>
      </c>
      <c r="AU1470" s="233" t="s">
        <v>89</v>
      </c>
      <c r="AV1470" s="15" t="s">
        <v>159</v>
      </c>
      <c r="AW1470" s="15" t="s">
        <v>42</v>
      </c>
      <c r="AX1470" s="15" t="s">
        <v>45</v>
      </c>
      <c r="AY1470" s="233" t="s">
        <v>152</v>
      </c>
    </row>
    <row r="1471" spans="2:65" s="1" customFormat="1" ht="31.5" customHeight="1">
      <c r="B1471" s="183"/>
      <c r="C1471" s="184" t="s">
        <v>3569</v>
      </c>
      <c r="D1471" s="184" t="s">
        <v>154</v>
      </c>
      <c r="E1471" s="185" t="s">
        <v>712</v>
      </c>
      <c r="F1471" s="186" t="s">
        <v>713</v>
      </c>
      <c r="G1471" s="187" t="s">
        <v>201</v>
      </c>
      <c r="H1471" s="188">
        <v>188.64</v>
      </c>
      <c r="I1471" s="189"/>
      <c r="J1471" s="190">
        <f>ROUND(I1471*H1471,2)</f>
        <v>0</v>
      </c>
      <c r="K1471" s="186" t="s">
        <v>158</v>
      </c>
      <c r="L1471" s="43"/>
      <c r="M1471" s="191" t="s">
        <v>5</v>
      </c>
      <c r="N1471" s="192" t="s">
        <v>53</v>
      </c>
      <c r="O1471" s="44"/>
      <c r="P1471" s="193">
        <f>O1471*H1471</f>
        <v>0</v>
      </c>
      <c r="Q1471" s="193">
        <v>4.0000000000000003E-5</v>
      </c>
      <c r="R1471" s="193">
        <f>Q1471*H1471</f>
        <v>7.5456000000000004E-3</v>
      </c>
      <c r="S1471" s="193">
        <v>0</v>
      </c>
      <c r="T1471" s="194">
        <f>S1471*H1471</f>
        <v>0</v>
      </c>
      <c r="AR1471" s="25" t="s">
        <v>259</v>
      </c>
      <c r="AT1471" s="25" t="s">
        <v>154</v>
      </c>
      <c r="AU1471" s="25" t="s">
        <v>89</v>
      </c>
      <c r="AY1471" s="25" t="s">
        <v>152</v>
      </c>
      <c r="BE1471" s="195">
        <f>IF(N1471="základní",J1471,0)</f>
        <v>0</v>
      </c>
      <c r="BF1471" s="195">
        <f>IF(N1471="snížená",J1471,0)</f>
        <v>0</v>
      </c>
      <c r="BG1471" s="195">
        <f>IF(N1471="zákl. přenesená",J1471,0)</f>
        <v>0</v>
      </c>
      <c r="BH1471" s="195">
        <f>IF(N1471="sníž. přenesená",J1471,0)</f>
        <v>0</v>
      </c>
      <c r="BI1471" s="195">
        <f>IF(N1471="nulová",J1471,0)</f>
        <v>0</v>
      </c>
      <c r="BJ1471" s="25" t="s">
        <v>45</v>
      </c>
      <c r="BK1471" s="195">
        <f>ROUND(I1471*H1471,2)</f>
        <v>0</v>
      </c>
      <c r="BL1471" s="25" t="s">
        <v>259</v>
      </c>
      <c r="BM1471" s="25" t="s">
        <v>3570</v>
      </c>
    </row>
    <row r="1472" spans="2:65" s="1" customFormat="1" ht="135">
      <c r="B1472" s="43"/>
      <c r="D1472" s="196" t="s">
        <v>161</v>
      </c>
      <c r="F1472" s="197" t="s">
        <v>699</v>
      </c>
      <c r="I1472" s="198"/>
      <c r="L1472" s="43"/>
      <c r="M1472" s="199"/>
      <c r="N1472" s="44"/>
      <c r="O1472" s="44"/>
      <c r="P1472" s="44"/>
      <c r="Q1472" s="44"/>
      <c r="R1472" s="44"/>
      <c r="S1472" s="44"/>
      <c r="T1472" s="72"/>
      <c r="AT1472" s="25" t="s">
        <v>161</v>
      </c>
      <c r="AU1472" s="25" t="s">
        <v>89</v>
      </c>
    </row>
    <row r="1473" spans="2:51" s="12" customFormat="1">
      <c r="B1473" s="200"/>
      <c r="D1473" s="196" t="s">
        <v>163</v>
      </c>
      <c r="E1473" s="201" t="s">
        <v>5</v>
      </c>
      <c r="F1473" s="202" t="s">
        <v>2775</v>
      </c>
      <c r="H1473" s="203" t="s">
        <v>5</v>
      </c>
      <c r="I1473" s="204"/>
      <c r="L1473" s="200"/>
      <c r="M1473" s="205"/>
      <c r="N1473" s="206"/>
      <c r="O1473" s="206"/>
      <c r="P1473" s="206"/>
      <c r="Q1473" s="206"/>
      <c r="R1473" s="206"/>
      <c r="S1473" s="206"/>
      <c r="T1473" s="207"/>
      <c r="AT1473" s="203" t="s">
        <v>163</v>
      </c>
      <c r="AU1473" s="203" t="s">
        <v>89</v>
      </c>
      <c r="AV1473" s="12" t="s">
        <v>45</v>
      </c>
      <c r="AW1473" s="12" t="s">
        <v>42</v>
      </c>
      <c r="AX1473" s="12" t="s">
        <v>82</v>
      </c>
      <c r="AY1473" s="203" t="s">
        <v>152</v>
      </c>
    </row>
    <row r="1474" spans="2:51" s="12" customFormat="1">
      <c r="B1474" s="200"/>
      <c r="D1474" s="196" t="s">
        <v>163</v>
      </c>
      <c r="E1474" s="201" t="s">
        <v>5</v>
      </c>
      <c r="F1474" s="202" t="s">
        <v>3571</v>
      </c>
      <c r="H1474" s="203" t="s">
        <v>5</v>
      </c>
      <c r="I1474" s="204"/>
      <c r="L1474" s="200"/>
      <c r="M1474" s="205"/>
      <c r="N1474" s="206"/>
      <c r="O1474" s="206"/>
      <c r="P1474" s="206"/>
      <c r="Q1474" s="206"/>
      <c r="R1474" s="206"/>
      <c r="S1474" s="206"/>
      <c r="T1474" s="207"/>
      <c r="AT1474" s="203" t="s">
        <v>163</v>
      </c>
      <c r="AU1474" s="203" t="s">
        <v>89</v>
      </c>
      <c r="AV1474" s="12" t="s">
        <v>45</v>
      </c>
      <c r="AW1474" s="12" t="s">
        <v>42</v>
      </c>
      <c r="AX1474" s="12" t="s">
        <v>82</v>
      </c>
      <c r="AY1474" s="203" t="s">
        <v>152</v>
      </c>
    </row>
    <row r="1475" spans="2:51" s="12" customFormat="1">
      <c r="B1475" s="200"/>
      <c r="D1475" s="196" t="s">
        <v>163</v>
      </c>
      <c r="E1475" s="201" t="s">
        <v>5</v>
      </c>
      <c r="F1475" s="202" t="s">
        <v>3324</v>
      </c>
      <c r="H1475" s="203" t="s">
        <v>5</v>
      </c>
      <c r="I1475" s="204"/>
      <c r="L1475" s="200"/>
      <c r="M1475" s="205"/>
      <c r="N1475" s="206"/>
      <c r="O1475" s="206"/>
      <c r="P1475" s="206"/>
      <c r="Q1475" s="206"/>
      <c r="R1475" s="206"/>
      <c r="S1475" s="206"/>
      <c r="T1475" s="207"/>
      <c r="AT1475" s="203" t="s">
        <v>163</v>
      </c>
      <c r="AU1475" s="203" t="s">
        <v>89</v>
      </c>
      <c r="AV1475" s="12" t="s">
        <v>45</v>
      </c>
      <c r="AW1475" s="12" t="s">
        <v>42</v>
      </c>
      <c r="AX1475" s="12" t="s">
        <v>82</v>
      </c>
      <c r="AY1475" s="203" t="s">
        <v>152</v>
      </c>
    </row>
    <row r="1476" spans="2:51" s="12" customFormat="1">
      <c r="B1476" s="200"/>
      <c r="D1476" s="196" t="s">
        <v>163</v>
      </c>
      <c r="E1476" s="201" t="s">
        <v>5</v>
      </c>
      <c r="F1476" s="202" t="s">
        <v>3519</v>
      </c>
      <c r="H1476" s="203" t="s">
        <v>5</v>
      </c>
      <c r="I1476" s="204"/>
      <c r="L1476" s="200"/>
      <c r="M1476" s="205"/>
      <c r="N1476" s="206"/>
      <c r="O1476" s="206"/>
      <c r="P1476" s="206"/>
      <c r="Q1476" s="206"/>
      <c r="R1476" s="206"/>
      <c r="S1476" s="206"/>
      <c r="T1476" s="207"/>
      <c r="AT1476" s="203" t="s">
        <v>163</v>
      </c>
      <c r="AU1476" s="203" t="s">
        <v>89</v>
      </c>
      <c r="AV1476" s="12" t="s">
        <v>45</v>
      </c>
      <c r="AW1476" s="12" t="s">
        <v>42</v>
      </c>
      <c r="AX1476" s="12" t="s">
        <v>82</v>
      </c>
      <c r="AY1476" s="203" t="s">
        <v>152</v>
      </c>
    </row>
    <row r="1477" spans="2:51" s="13" customFormat="1">
      <c r="B1477" s="208"/>
      <c r="D1477" s="196" t="s">
        <v>163</v>
      </c>
      <c r="E1477" s="209" t="s">
        <v>5</v>
      </c>
      <c r="F1477" s="210" t="s">
        <v>3572</v>
      </c>
      <c r="H1477" s="211">
        <v>7.9249999999999998</v>
      </c>
      <c r="I1477" s="212"/>
      <c r="L1477" s="208"/>
      <c r="M1477" s="213"/>
      <c r="N1477" s="214"/>
      <c r="O1477" s="214"/>
      <c r="P1477" s="214"/>
      <c r="Q1477" s="214"/>
      <c r="R1477" s="214"/>
      <c r="S1477" s="214"/>
      <c r="T1477" s="215"/>
      <c r="AT1477" s="209" t="s">
        <v>163</v>
      </c>
      <c r="AU1477" s="209" t="s">
        <v>89</v>
      </c>
      <c r="AV1477" s="13" t="s">
        <v>89</v>
      </c>
      <c r="AW1477" s="13" t="s">
        <v>42</v>
      </c>
      <c r="AX1477" s="13" t="s">
        <v>82</v>
      </c>
      <c r="AY1477" s="209" t="s">
        <v>152</v>
      </c>
    </row>
    <row r="1478" spans="2:51" s="12" customFormat="1">
      <c r="B1478" s="200"/>
      <c r="D1478" s="196" t="s">
        <v>163</v>
      </c>
      <c r="E1478" s="201" t="s">
        <v>5</v>
      </c>
      <c r="F1478" s="202" t="s">
        <v>3521</v>
      </c>
      <c r="H1478" s="203" t="s">
        <v>5</v>
      </c>
      <c r="I1478" s="204"/>
      <c r="L1478" s="200"/>
      <c r="M1478" s="205"/>
      <c r="N1478" s="206"/>
      <c r="O1478" s="206"/>
      <c r="P1478" s="206"/>
      <c r="Q1478" s="206"/>
      <c r="R1478" s="206"/>
      <c r="S1478" s="206"/>
      <c r="T1478" s="207"/>
      <c r="AT1478" s="203" t="s">
        <v>163</v>
      </c>
      <c r="AU1478" s="203" t="s">
        <v>89</v>
      </c>
      <c r="AV1478" s="12" t="s">
        <v>45</v>
      </c>
      <c r="AW1478" s="12" t="s">
        <v>42</v>
      </c>
      <c r="AX1478" s="12" t="s">
        <v>82</v>
      </c>
      <c r="AY1478" s="203" t="s">
        <v>152</v>
      </c>
    </row>
    <row r="1479" spans="2:51" s="13" customFormat="1">
      <c r="B1479" s="208"/>
      <c r="D1479" s="196" t="s">
        <v>163</v>
      </c>
      <c r="E1479" s="209" t="s">
        <v>5</v>
      </c>
      <c r="F1479" s="210" t="s">
        <v>3573</v>
      </c>
      <c r="H1479" s="211">
        <v>12.15</v>
      </c>
      <c r="I1479" s="212"/>
      <c r="L1479" s="208"/>
      <c r="M1479" s="213"/>
      <c r="N1479" s="214"/>
      <c r="O1479" s="214"/>
      <c r="P1479" s="214"/>
      <c r="Q1479" s="214"/>
      <c r="R1479" s="214"/>
      <c r="S1479" s="214"/>
      <c r="T1479" s="215"/>
      <c r="AT1479" s="209" t="s">
        <v>163</v>
      </c>
      <c r="AU1479" s="209" t="s">
        <v>89</v>
      </c>
      <c r="AV1479" s="13" t="s">
        <v>89</v>
      </c>
      <c r="AW1479" s="13" t="s">
        <v>42</v>
      </c>
      <c r="AX1479" s="13" t="s">
        <v>82</v>
      </c>
      <c r="AY1479" s="209" t="s">
        <v>152</v>
      </c>
    </row>
    <row r="1480" spans="2:51" s="12" customFormat="1">
      <c r="B1480" s="200"/>
      <c r="D1480" s="196" t="s">
        <v>163</v>
      </c>
      <c r="E1480" s="201" t="s">
        <v>5</v>
      </c>
      <c r="F1480" s="202" t="s">
        <v>3524</v>
      </c>
      <c r="H1480" s="203" t="s">
        <v>5</v>
      </c>
      <c r="I1480" s="204"/>
      <c r="L1480" s="200"/>
      <c r="M1480" s="205"/>
      <c r="N1480" s="206"/>
      <c r="O1480" s="206"/>
      <c r="P1480" s="206"/>
      <c r="Q1480" s="206"/>
      <c r="R1480" s="206"/>
      <c r="S1480" s="206"/>
      <c r="T1480" s="207"/>
      <c r="AT1480" s="203" t="s">
        <v>163</v>
      </c>
      <c r="AU1480" s="203" t="s">
        <v>89</v>
      </c>
      <c r="AV1480" s="12" t="s">
        <v>45</v>
      </c>
      <c r="AW1480" s="12" t="s">
        <v>42</v>
      </c>
      <c r="AX1480" s="12" t="s">
        <v>82</v>
      </c>
      <c r="AY1480" s="203" t="s">
        <v>152</v>
      </c>
    </row>
    <row r="1481" spans="2:51" s="13" customFormat="1">
      <c r="B1481" s="208"/>
      <c r="D1481" s="196" t="s">
        <v>163</v>
      </c>
      <c r="E1481" s="209" t="s">
        <v>5</v>
      </c>
      <c r="F1481" s="210" t="s">
        <v>3574</v>
      </c>
      <c r="H1481" s="211">
        <v>7.2</v>
      </c>
      <c r="I1481" s="212"/>
      <c r="L1481" s="208"/>
      <c r="M1481" s="213"/>
      <c r="N1481" s="214"/>
      <c r="O1481" s="214"/>
      <c r="P1481" s="214"/>
      <c r="Q1481" s="214"/>
      <c r="R1481" s="214"/>
      <c r="S1481" s="214"/>
      <c r="T1481" s="215"/>
      <c r="AT1481" s="209" t="s">
        <v>163</v>
      </c>
      <c r="AU1481" s="209" t="s">
        <v>89</v>
      </c>
      <c r="AV1481" s="13" t="s">
        <v>89</v>
      </c>
      <c r="AW1481" s="13" t="s">
        <v>42</v>
      </c>
      <c r="AX1481" s="13" t="s">
        <v>82</v>
      </c>
      <c r="AY1481" s="209" t="s">
        <v>152</v>
      </c>
    </row>
    <row r="1482" spans="2:51" s="12" customFormat="1">
      <c r="B1482" s="200"/>
      <c r="D1482" s="196" t="s">
        <v>163</v>
      </c>
      <c r="E1482" s="201" t="s">
        <v>5</v>
      </c>
      <c r="F1482" s="202" t="s">
        <v>3526</v>
      </c>
      <c r="H1482" s="203" t="s">
        <v>5</v>
      </c>
      <c r="I1482" s="204"/>
      <c r="L1482" s="200"/>
      <c r="M1482" s="205"/>
      <c r="N1482" s="206"/>
      <c r="O1482" s="206"/>
      <c r="P1482" s="206"/>
      <c r="Q1482" s="206"/>
      <c r="R1482" s="206"/>
      <c r="S1482" s="206"/>
      <c r="T1482" s="207"/>
      <c r="AT1482" s="203" t="s">
        <v>163</v>
      </c>
      <c r="AU1482" s="203" t="s">
        <v>89</v>
      </c>
      <c r="AV1482" s="12" t="s">
        <v>45</v>
      </c>
      <c r="AW1482" s="12" t="s">
        <v>42</v>
      </c>
      <c r="AX1482" s="12" t="s">
        <v>82</v>
      </c>
      <c r="AY1482" s="203" t="s">
        <v>152</v>
      </c>
    </row>
    <row r="1483" spans="2:51" s="13" customFormat="1">
      <c r="B1483" s="208"/>
      <c r="D1483" s="196" t="s">
        <v>163</v>
      </c>
      <c r="E1483" s="209" t="s">
        <v>5</v>
      </c>
      <c r="F1483" s="210" t="s">
        <v>3575</v>
      </c>
      <c r="H1483" s="211">
        <v>7</v>
      </c>
      <c r="I1483" s="212"/>
      <c r="L1483" s="208"/>
      <c r="M1483" s="213"/>
      <c r="N1483" s="214"/>
      <c r="O1483" s="214"/>
      <c r="P1483" s="214"/>
      <c r="Q1483" s="214"/>
      <c r="R1483" s="214"/>
      <c r="S1483" s="214"/>
      <c r="T1483" s="215"/>
      <c r="AT1483" s="209" t="s">
        <v>163</v>
      </c>
      <c r="AU1483" s="209" t="s">
        <v>89</v>
      </c>
      <c r="AV1483" s="13" t="s">
        <v>89</v>
      </c>
      <c r="AW1483" s="13" t="s">
        <v>42</v>
      </c>
      <c r="AX1483" s="13" t="s">
        <v>82</v>
      </c>
      <c r="AY1483" s="209" t="s">
        <v>152</v>
      </c>
    </row>
    <row r="1484" spans="2:51" s="14" customFormat="1">
      <c r="B1484" s="216"/>
      <c r="D1484" s="196" t="s">
        <v>163</v>
      </c>
      <c r="E1484" s="217" t="s">
        <v>5</v>
      </c>
      <c r="F1484" s="218" t="s">
        <v>2780</v>
      </c>
      <c r="H1484" s="219">
        <v>34.274999999999999</v>
      </c>
      <c r="I1484" s="220"/>
      <c r="L1484" s="216"/>
      <c r="M1484" s="221"/>
      <c r="N1484" s="222"/>
      <c r="O1484" s="222"/>
      <c r="P1484" s="222"/>
      <c r="Q1484" s="222"/>
      <c r="R1484" s="222"/>
      <c r="S1484" s="222"/>
      <c r="T1484" s="223"/>
      <c r="AT1484" s="217" t="s">
        <v>163</v>
      </c>
      <c r="AU1484" s="217" t="s">
        <v>89</v>
      </c>
      <c r="AV1484" s="14" t="s">
        <v>169</v>
      </c>
      <c r="AW1484" s="14" t="s">
        <v>42</v>
      </c>
      <c r="AX1484" s="14" t="s">
        <v>82</v>
      </c>
      <c r="AY1484" s="217" t="s">
        <v>152</v>
      </c>
    </row>
    <row r="1485" spans="2:51" s="12" customFormat="1">
      <c r="B1485" s="200"/>
      <c r="D1485" s="196" t="s">
        <v>163</v>
      </c>
      <c r="E1485" s="201" t="s">
        <v>5</v>
      </c>
      <c r="F1485" s="202" t="s">
        <v>2775</v>
      </c>
      <c r="H1485" s="203" t="s">
        <v>5</v>
      </c>
      <c r="I1485" s="204"/>
      <c r="L1485" s="200"/>
      <c r="M1485" s="205"/>
      <c r="N1485" s="206"/>
      <c r="O1485" s="206"/>
      <c r="P1485" s="206"/>
      <c r="Q1485" s="206"/>
      <c r="R1485" s="206"/>
      <c r="S1485" s="206"/>
      <c r="T1485" s="207"/>
      <c r="AT1485" s="203" t="s">
        <v>163</v>
      </c>
      <c r="AU1485" s="203" t="s">
        <v>89</v>
      </c>
      <c r="AV1485" s="12" t="s">
        <v>45</v>
      </c>
      <c r="AW1485" s="12" t="s">
        <v>42</v>
      </c>
      <c r="AX1485" s="12" t="s">
        <v>82</v>
      </c>
      <c r="AY1485" s="203" t="s">
        <v>152</v>
      </c>
    </row>
    <row r="1486" spans="2:51" s="12" customFormat="1">
      <c r="B1486" s="200"/>
      <c r="D1486" s="196" t="s">
        <v>163</v>
      </c>
      <c r="E1486" s="201" t="s">
        <v>5</v>
      </c>
      <c r="F1486" s="202" t="s">
        <v>3576</v>
      </c>
      <c r="H1486" s="203" t="s">
        <v>5</v>
      </c>
      <c r="I1486" s="204"/>
      <c r="L1486" s="200"/>
      <c r="M1486" s="205"/>
      <c r="N1486" s="206"/>
      <c r="O1486" s="206"/>
      <c r="P1486" s="206"/>
      <c r="Q1486" s="206"/>
      <c r="R1486" s="206"/>
      <c r="S1486" s="206"/>
      <c r="T1486" s="207"/>
      <c r="AT1486" s="203" t="s">
        <v>163</v>
      </c>
      <c r="AU1486" s="203" t="s">
        <v>89</v>
      </c>
      <c r="AV1486" s="12" t="s">
        <v>45</v>
      </c>
      <c r="AW1486" s="12" t="s">
        <v>42</v>
      </c>
      <c r="AX1486" s="12" t="s">
        <v>82</v>
      </c>
      <c r="AY1486" s="203" t="s">
        <v>152</v>
      </c>
    </row>
    <row r="1487" spans="2:51" s="12" customFormat="1">
      <c r="B1487" s="200"/>
      <c r="D1487" s="196" t="s">
        <v>163</v>
      </c>
      <c r="E1487" s="201" t="s">
        <v>5</v>
      </c>
      <c r="F1487" s="202" t="s">
        <v>3324</v>
      </c>
      <c r="H1487" s="203" t="s">
        <v>5</v>
      </c>
      <c r="I1487" s="204"/>
      <c r="L1487" s="200"/>
      <c r="M1487" s="205"/>
      <c r="N1487" s="206"/>
      <c r="O1487" s="206"/>
      <c r="P1487" s="206"/>
      <c r="Q1487" s="206"/>
      <c r="R1487" s="206"/>
      <c r="S1487" s="206"/>
      <c r="T1487" s="207"/>
      <c r="AT1487" s="203" t="s">
        <v>163</v>
      </c>
      <c r="AU1487" s="203" t="s">
        <v>89</v>
      </c>
      <c r="AV1487" s="12" t="s">
        <v>45</v>
      </c>
      <c r="AW1487" s="12" t="s">
        <v>42</v>
      </c>
      <c r="AX1487" s="12" t="s">
        <v>82</v>
      </c>
      <c r="AY1487" s="203" t="s">
        <v>152</v>
      </c>
    </row>
    <row r="1488" spans="2:51" s="12" customFormat="1">
      <c r="B1488" s="200"/>
      <c r="D1488" s="196" t="s">
        <v>163</v>
      </c>
      <c r="E1488" s="201" t="s">
        <v>5</v>
      </c>
      <c r="F1488" s="202" t="s">
        <v>3532</v>
      </c>
      <c r="H1488" s="203" t="s">
        <v>5</v>
      </c>
      <c r="I1488" s="204"/>
      <c r="L1488" s="200"/>
      <c r="M1488" s="205"/>
      <c r="N1488" s="206"/>
      <c r="O1488" s="206"/>
      <c r="P1488" s="206"/>
      <c r="Q1488" s="206"/>
      <c r="R1488" s="206"/>
      <c r="S1488" s="206"/>
      <c r="T1488" s="207"/>
      <c r="AT1488" s="203" t="s">
        <v>163</v>
      </c>
      <c r="AU1488" s="203" t="s">
        <v>89</v>
      </c>
      <c r="AV1488" s="12" t="s">
        <v>45</v>
      </c>
      <c r="AW1488" s="12" t="s">
        <v>42</v>
      </c>
      <c r="AX1488" s="12" t="s">
        <v>82</v>
      </c>
      <c r="AY1488" s="203" t="s">
        <v>152</v>
      </c>
    </row>
    <row r="1489" spans="2:51" s="13" customFormat="1">
      <c r="B1489" s="208"/>
      <c r="D1489" s="196" t="s">
        <v>163</v>
      </c>
      <c r="E1489" s="209" t="s">
        <v>5</v>
      </c>
      <c r="F1489" s="210" t="s">
        <v>3577</v>
      </c>
      <c r="H1489" s="211">
        <v>64.655000000000001</v>
      </c>
      <c r="I1489" s="212"/>
      <c r="L1489" s="208"/>
      <c r="M1489" s="213"/>
      <c r="N1489" s="214"/>
      <c r="O1489" s="214"/>
      <c r="P1489" s="214"/>
      <c r="Q1489" s="214"/>
      <c r="R1489" s="214"/>
      <c r="S1489" s="214"/>
      <c r="T1489" s="215"/>
      <c r="AT1489" s="209" t="s">
        <v>163</v>
      </c>
      <c r="AU1489" s="209" t="s">
        <v>89</v>
      </c>
      <c r="AV1489" s="13" t="s">
        <v>89</v>
      </c>
      <c r="AW1489" s="13" t="s">
        <v>42</v>
      </c>
      <c r="AX1489" s="13" t="s">
        <v>82</v>
      </c>
      <c r="AY1489" s="209" t="s">
        <v>152</v>
      </c>
    </row>
    <row r="1490" spans="2:51" s="12" customFormat="1">
      <c r="B1490" s="200"/>
      <c r="D1490" s="196" t="s">
        <v>163</v>
      </c>
      <c r="E1490" s="201" t="s">
        <v>5</v>
      </c>
      <c r="F1490" s="202" t="s">
        <v>3535</v>
      </c>
      <c r="H1490" s="203" t="s">
        <v>5</v>
      </c>
      <c r="I1490" s="204"/>
      <c r="L1490" s="200"/>
      <c r="M1490" s="205"/>
      <c r="N1490" s="206"/>
      <c r="O1490" s="206"/>
      <c r="P1490" s="206"/>
      <c r="Q1490" s="206"/>
      <c r="R1490" s="206"/>
      <c r="S1490" s="206"/>
      <c r="T1490" s="207"/>
      <c r="AT1490" s="203" t="s">
        <v>163</v>
      </c>
      <c r="AU1490" s="203" t="s">
        <v>89</v>
      </c>
      <c r="AV1490" s="12" t="s">
        <v>45</v>
      </c>
      <c r="AW1490" s="12" t="s">
        <v>42</v>
      </c>
      <c r="AX1490" s="12" t="s">
        <v>82</v>
      </c>
      <c r="AY1490" s="203" t="s">
        <v>152</v>
      </c>
    </row>
    <row r="1491" spans="2:51" s="13" customFormat="1">
      <c r="B1491" s="208"/>
      <c r="D1491" s="196" t="s">
        <v>163</v>
      </c>
      <c r="E1491" s="209" t="s">
        <v>5</v>
      </c>
      <c r="F1491" s="210" t="s">
        <v>3578</v>
      </c>
      <c r="H1491" s="211">
        <v>25.795000000000002</v>
      </c>
      <c r="I1491" s="212"/>
      <c r="L1491" s="208"/>
      <c r="M1491" s="213"/>
      <c r="N1491" s="214"/>
      <c r="O1491" s="214"/>
      <c r="P1491" s="214"/>
      <c r="Q1491" s="214"/>
      <c r="R1491" s="214"/>
      <c r="S1491" s="214"/>
      <c r="T1491" s="215"/>
      <c r="AT1491" s="209" t="s">
        <v>163</v>
      </c>
      <c r="AU1491" s="209" t="s">
        <v>89</v>
      </c>
      <c r="AV1491" s="13" t="s">
        <v>89</v>
      </c>
      <c r="AW1491" s="13" t="s">
        <v>42</v>
      </c>
      <c r="AX1491" s="13" t="s">
        <v>82</v>
      </c>
      <c r="AY1491" s="209" t="s">
        <v>152</v>
      </c>
    </row>
    <row r="1492" spans="2:51" s="14" customFormat="1">
      <c r="B1492" s="216"/>
      <c r="D1492" s="196" t="s">
        <v>163</v>
      </c>
      <c r="E1492" s="217" t="s">
        <v>5</v>
      </c>
      <c r="F1492" s="218" t="s">
        <v>2780</v>
      </c>
      <c r="H1492" s="219">
        <v>90.45</v>
      </c>
      <c r="I1492" s="220"/>
      <c r="L1492" s="216"/>
      <c r="M1492" s="221"/>
      <c r="N1492" s="222"/>
      <c r="O1492" s="222"/>
      <c r="P1492" s="222"/>
      <c r="Q1492" s="222"/>
      <c r="R1492" s="222"/>
      <c r="S1492" s="222"/>
      <c r="T1492" s="223"/>
      <c r="AT1492" s="217" t="s">
        <v>163</v>
      </c>
      <c r="AU1492" s="217" t="s">
        <v>89</v>
      </c>
      <c r="AV1492" s="14" t="s">
        <v>169</v>
      </c>
      <c r="AW1492" s="14" t="s">
        <v>42</v>
      </c>
      <c r="AX1492" s="14" t="s">
        <v>82</v>
      </c>
      <c r="AY1492" s="217" t="s">
        <v>152</v>
      </c>
    </row>
    <row r="1493" spans="2:51" s="12" customFormat="1">
      <c r="B1493" s="200"/>
      <c r="D1493" s="196" t="s">
        <v>163</v>
      </c>
      <c r="E1493" s="201" t="s">
        <v>5</v>
      </c>
      <c r="F1493" s="202" t="s">
        <v>2775</v>
      </c>
      <c r="H1493" s="203" t="s">
        <v>5</v>
      </c>
      <c r="I1493" s="204"/>
      <c r="L1493" s="200"/>
      <c r="M1493" s="205"/>
      <c r="N1493" s="206"/>
      <c r="O1493" s="206"/>
      <c r="P1493" s="206"/>
      <c r="Q1493" s="206"/>
      <c r="R1493" s="206"/>
      <c r="S1493" s="206"/>
      <c r="T1493" s="207"/>
      <c r="AT1493" s="203" t="s">
        <v>163</v>
      </c>
      <c r="AU1493" s="203" t="s">
        <v>89</v>
      </c>
      <c r="AV1493" s="12" t="s">
        <v>45</v>
      </c>
      <c r="AW1493" s="12" t="s">
        <v>42</v>
      </c>
      <c r="AX1493" s="12" t="s">
        <v>82</v>
      </c>
      <c r="AY1493" s="203" t="s">
        <v>152</v>
      </c>
    </row>
    <row r="1494" spans="2:51" s="12" customFormat="1">
      <c r="B1494" s="200"/>
      <c r="D1494" s="196" t="s">
        <v>163</v>
      </c>
      <c r="E1494" s="201" t="s">
        <v>5</v>
      </c>
      <c r="F1494" s="202" t="s">
        <v>3579</v>
      </c>
      <c r="H1494" s="203" t="s">
        <v>5</v>
      </c>
      <c r="I1494" s="204"/>
      <c r="L1494" s="200"/>
      <c r="M1494" s="205"/>
      <c r="N1494" s="206"/>
      <c r="O1494" s="206"/>
      <c r="P1494" s="206"/>
      <c r="Q1494" s="206"/>
      <c r="R1494" s="206"/>
      <c r="S1494" s="206"/>
      <c r="T1494" s="207"/>
      <c r="AT1494" s="203" t="s">
        <v>163</v>
      </c>
      <c r="AU1494" s="203" t="s">
        <v>89</v>
      </c>
      <c r="AV1494" s="12" t="s">
        <v>45</v>
      </c>
      <c r="AW1494" s="12" t="s">
        <v>42</v>
      </c>
      <c r="AX1494" s="12" t="s">
        <v>82</v>
      </c>
      <c r="AY1494" s="203" t="s">
        <v>152</v>
      </c>
    </row>
    <row r="1495" spans="2:51" s="12" customFormat="1">
      <c r="B1495" s="200"/>
      <c r="D1495" s="196" t="s">
        <v>163</v>
      </c>
      <c r="E1495" s="201" t="s">
        <v>5</v>
      </c>
      <c r="F1495" s="202" t="s">
        <v>3324</v>
      </c>
      <c r="H1495" s="203" t="s">
        <v>5</v>
      </c>
      <c r="I1495" s="204"/>
      <c r="L1495" s="200"/>
      <c r="M1495" s="205"/>
      <c r="N1495" s="206"/>
      <c r="O1495" s="206"/>
      <c r="P1495" s="206"/>
      <c r="Q1495" s="206"/>
      <c r="R1495" s="206"/>
      <c r="S1495" s="206"/>
      <c r="T1495" s="207"/>
      <c r="AT1495" s="203" t="s">
        <v>163</v>
      </c>
      <c r="AU1495" s="203" t="s">
        <v>89</v>
      </c>
      <c r="AV1495" s="12" t="s">
        <v>45</v>
      </c>
      <c r="AW1495" s="12" t="s">
        <v>42</v>
      </c>
      <c r="AX1495" s="12" t="s">
        <v>82</v>
      </c>
      <c r="AY1495" s="203" t="s">
        <v>152</v>
      </c>
    </row>
    <row r="1496" spans="2:51" s="12" customFormat="1">
      <c r="B1496" s="200"/>
      <c r="D1496" s="196" t="s">
        <v>163</v>
      </c>
      <c r="E1496" s="201" t="s">
        <v>5</v>
      </c>
      <c r="F1496" s="202" t="s">
        <v>3542</v>
      </c>
      <c r="H1496" s="203" t="s">
        <v>5</v>
      </c>
      <c r="I1496" s="204"/>
      <c r="L1496" s="200"/>
      <c r="M1496" s="205"/>
      <c r="N1496" s="206"/>
      <c r="O1496" s="206"/>
      <c r="P1496" s="206"/>
      <c r="Q1496" s="206"/>
      <c r="R1496" s="206"/>
      <c r="S1496" s="206"/>
      <c r="T1496" s="207"/>
      <c r="AT1496" s="203" t="s">
        <v>163</v>
      </c>
      <c r="AU1496" s="203" t="s">
        <v>89</v>
      </c>
      <c r="AV1496" s="12" t="s">
        <v>45</v>
      </c>
      <c r="AW1496" s="12" t="s">
        <v>42</v>
      </c>
      <c r="AX1496" s="12" t="s">
        <v>82</v>
      </c>
      <c r="AY1496" s="203" t="s">
        <v>152</v>
      </c>
    </row>
    <row r="1497" spans="2:51" s="13" customFormat="1">
      <c r="B1497" s="208"/>
      <c r="D1497" s="196" t="s">
        <v>163</v>
      </c>
      <c r="E1497" s="209" t="s">
        <v>5</v>
      </c>
      <c r="F1497" s="210" t="s">
        <v>3580</v>
      </c>
      <c r="H1497" s="211">
        <v>24.43</v>
      </c>
      <c r="I1497" s="212"/>
      <c r="L1497" s="208"/>
      <c r="M1497" s="213"/>
      <c r="N1497" s="214"/>
      <c r="O1497" s="214"/>
      <c r="P1497" s="214"/>
      <c r="Q1497" s="214"/>
      <c r="R1497" s="214"/>
      <c r="S1497" s="214"/>
      <c r="T1497" s="215"/>
      <c r="AT1497" s="209" t="s">
        <v>163</v>
      </c>
      <c r="AU1497" s="209" t="s">
        <v>89</v>
      </c>
      <c r="AV1497" s="13" t="s">
        <v>89</v>
      </c>
      <c r="AW1497" s="13" t="s">
        <v>42</v>
      </c>
      <c r="AX1497" s="13" t="s">
        <v>82</v>
      </c>
      <c r="AY1497" s="209" t="s">
        <v>152</v>
      </c>
    </row>
    <row r="1498" spans="2:51" s="12" customFormat="1">
      <c r="B1498" s="200"/>
      <c r="D1498" s="196" t="s">
        <v>163</v>
      </c>
      <c r="E1498" s="201" t="s">
        <v>5</v>
      </c>
      <c r="F1498" s="202" t="s">
        <v>3526</v>
      </c>
      <c r="H1498" s="203" t="s">
        <v>5</v>
      </c>
      <c r="I1498" s="204"/>
      <c r="L1498" s="200"/>
      <c r="M1498" s="205"/>
      <c r="N1498" s="206"/>
      <c r="O1498" s="206"/>
      <c r="P1498" s="206"/>
      <c r="Q1498" s="206"/>
      <c r="R1498" s="206"/>
      <c r="S1498" s="206"/>
      <c r="T1498" s="207"/>
      <c r="AT1498" s="203" t="s">
        <v>163</v>
      </c>
      <c r="AU1498" s="203" t="s">
        <v>89</v>
      </c>
      <c r="AV1498" s="12" t="s">
        <v>45</v>
      </c>
      <c r="AW1498" s="12" t="s">
        <v>42</v>
      </c>
      <c r="AX1498" s="12" t="s">
        <v>82</v>
      </c>
      <c r="AY1498" s="203" t="s">
        <v>152</v>
      </c>
    </row>
    <row r="1499" spans="2:51" s="13" customFormat="1">
      <c r="B1499" s="208"/>
      <c r="D1499" s="196" t="s">
        <v>163</v>
      </c>
      <c r="E1499" s="209" t="s">
        <v>5</v>
      </c>
      <c r="F1499" s="210" t="s">
        <v>3581</v>
      </c>
      <c r="H1499" s="211">
        <v>3.1150000000000002</v>
      </c>
      <c r="I1499" s="212"/>
      <c r="L1499" s="208"/>
      <c r="M1499" s="213"/>
      <c r="N1499" s="214"/>
      <c r="O1499" s="214"/>
      <c r="P1499" s="214"/>
      <c r="Q1499" s="214"/>
      <c r="R1499" s="214"/>
      <c r="S1499" s="214"/>
      <c r="T1499" s="215"/>
      <c r="AT1499" s="209" t="s">
        <v>163</v>
      </c>
      <c r="AU1499" s="209" t="s">
        <v>89</v>
      </c>
      <c r="AV1499" s="13" t="s">
        <v>89</v>
      </c>
      <c r="AW1499" s="13" t="s">
        <v>42</v>
      </c>
      <c r="AX1499" s="13" t="s">
        <v>82</v>
      </c>
      <c r="AY1499" s="209" t="s">
        <v>152</v>
      </c>
    </row>
    <row r="1500" spans="2:51" s="14" customFormat="1">
      <c r="B1500" s="216"/>
      <c r="D1500" s="196" t="s">
        <v>163</v>
      </c>
      <c r="E1500" s="217" t="s">
        <v>5</v>
      </c>
      <c r="F1500" s="218" t="s">
        <v>2780</v>
      </c>
      <c r="H1500" s="219">
        <v>27.545000000000002</v>
      </c>
      <c r="I1500" s="220"/>
      <c r="L1500" s="216"/>
      <c r="M1500" s="221"/>
      <c r="N1500" s="222"/>
      <c r="O1500" s="222"/>
      <c r="P1500" s="222"/>
      <c r="Q1500" s="222"/>
      <c r="R1500" s="222"/>
      <c r="S1500" s="222"/>
      <c r="T1500" s="223"/>
      <c r="AT1500" s="217" t="s">
        <v>163</v>
      </c>
      <c r="AU1500" s="217" t="s">
        <v>89</v>
      </c>
      <c r="AV1500" s="14" t="s">
        <v>169</v>
      </c>
      <c r="AW1500" s="14" t="s">
        <v>42</v>
      </c>
      <c r="AX1500" s="14" t="s">
        <v>82</v>
      </c>
      <c r="AY1500" s="217" t="s">
        <v>152</v>
      </c>
    </row>
    <row r="1501" spans="2:51" s="12" customFormat="1">
      <c r="B1501" s="200"/>
      <c r="D1501" s="196" t="s">
        <v>163</v>
      </c>
      <c r="E1501" s="201" t="s">
        <v>5</v>
      </c>
      <c r="F1501" s="202" t="s">
        <v>2775</v>
      </c>
      <c r="H1501" s="203" t="s">
        <v>5</v>
      </c>
      <c r="I1501" s="204"/>
      <c r="L1501" s="200"/>
      <c r="M1501" s="205"/>
      <c r="N1501" s="206"/>
      <c r="O1501" s="206"/>
      <c r="P1501" s="206"/>
      <c r="Q1501" s="206"/>
      <c r="R1501" s="206"/>
      <c r="S1501" s="206"/>
      <c r="T1501" s="207"/>
      <c r="AT1501" s="203" t="s">
        <v>163</v>
      </c>
      <c r="AU1501" s="203" t="s">
        <v>89</v>
      </c>
      <c r="AV1501" s="12" t="s">
        <v>45</v>
      </c>
      <c r="AW1501" s="12" t="s">
        <v>42</v>
      </c>
      <c r="AX1501" s="12" t="s">
        <v>82</v>
      </c>
      <c r="AY1501" s="203" t="s">
        <v>152</v>
      </c>
    </row>
    <row r="1502" spans="2:51" s="12" customFormat="1">
      <c r="B1502" s="200"/>
      <c r="D1502" s="196" t="s">
        <v>163</v>
      </c>
      <c r="E1502" s="201" t="s">
        <v>5</v>
      </c>
      <c r="F1502" s="202" t="s">
        <v>3324</v>
      </c>
      <c r="H1502" s="203" t="s">
        <v>5</v>
      </c>
      <c r="I1502" s="204"/>
      <c r="L1502" s="200"/>
      <c r="M1502" s="205"/>
      <c r="N1502" s="206"/>
      <c r="O1502" s="206"/>
      <c r="P1502" s="206"/>
      <c r="Q1502" s="206"/>
      <c r="R1502" s="206"/>
      <c r="S1502" s="206"/>
      <c r="T1502" s="207"/>
      <c r="AT1502" s="203" t="s">
        <v>163</v>
      </c>
      <c r="AU1502" s="203" t="s">
        <v>89</v>
      </c>
      <c r="AV1502" s="12" t="s">
        <v>45</v>
      </c>
      <c r="AW1502" s="12" t="s">
        <v>42</v>
      </c>
      <c r="AX1502" s="12" t="s">
        <v>82</v>
      </c>
      <c r="AY1502" s="203" t="s">
        <v>152</v>
      </c>
    </row>
    <row r="1503" spans="2:51" s="12" customFormat="1">
      <c r="B1503" s="200"/>
      <c r="D1503" s="196" t="s">
        <v>163</v>
      </c>
      <c r="E1503" s="201" t="s">
        <v>5</v>
      </c>
      <c r="F1503" s="202" t="s">
        <v>3582</v>
      </c>
      <c r="H1503" s="203" t="s">
        <v>5</v>
      </c>
      <c r="I1503" s="204"/>
      <c r="L1503" s="200"/>
      <c r="M1503" s="205"/>
      <c r="N1503" s="206"/>
      <c r="O1503" s="206"/>
      <c r="P1503" s="206"/>
      <c r="Q1503" s="206"/>
      <c r="R1503" s="206"/>
      <c r="S1503" s="206"/>
      <c r="T1503" s="207"/>
      <c r="AT1503" s="203" t="s">
        <v>163</v>
      </c>
      <c r="AU1503" s="203" t="s">
        <v>89</v>
      </c>
      <c r="AV1503" s="12" t="s">
        <v>45</v>
      </c>
      <c r="AW1503" s="12" t="s">
        <v>42</v>
      </c>
      <c r="AX1503" s="12" t="s">
        <v>82</v>
      </c>
      <c r="AY1503" s="203" t="s">
        <v>152</v>
      </c>
    </row>
    <row r="1504" spans="2:51" s="12" customFormat="1">
      <c r="B1504" s="200"/>
      <c r="D1504" s="196" t="s">
        <v>163</v>
      </c>
      <c r="E1504" s="201" t="s">
        <v>5</v>
      </c>
      <c r="F1504" s="202" t="s">
        <v>3583</v>
      </c>
      <c r="H1504" s="203" t="s">
        <v>5</v>
      </c>
      <c r="I1504" s="204"/>
      <c r="L1504" s="200"/>
      <c r="M1504" s="205"/>
      <c r="N1504" s="206"/>
      <c r="O1504" s="206"/>
      <c r="P1504" s="206"/>
      <c r="Q1504" s="206"/>
      <c r="R1504" s="206"/>
      <c r="S1504" s="206"/>
      <c r="T1504" s="207"/>
      <c r="AT1504" s="203" t="s">
        <v>163</v>
      </c>
      <c r="AU1504" s="203" t="s">
        <v>89</v>
      </c>
      <c r="AV1504" s="12" t="s">
        <v>45</v>
      </c>
      <c r="AW1504" s="12" t="s">
        <v>42</v>
      </c>
      <c r="AX1504" s="12" t="s">
        <v>82</v>
      </c>
      <c r="AY1504" s="203" t="s">
        <v>152</v>
      </c>
    </row>
    <row r="1505" spans="2:51" s="13" customFormat="1">
      <c r="B1505" s="208"/>
      <c r="D1505" s="196" t="s">
        <v>163</v>
      </c>
      <c r="E1505" s="209" t="s">
        <v>5</v>
      </c>
      <c r="F1505" s="210" t="s">
        <v>3584</v>
      </c>
      <c r="H1505" s="211">
        <v>14.62</v>
      </c>
      <c r="I1505" s="212"/>
      <c r="L1505" s="208"/>
      <c r="M1505" s="213"/>
      <c r="N1505" s="214"/>
      <c r="O1505" s="214"/>
      <c r="P1505" s="214"/>
      <c r="Q1505" s="214"/>
      <c r="R1505" s="214"/>
      <c r="S1505" s="214"/>
      <c r="T1505" s="215"/>
      <c r="AT1505" s="209" t="s">
        <v>163</v>
      </c>
      <c r="AU1505" s="209" t="s">
        <v>89</v>
      </c>
      <c r="AV1505" s="13" t="s">
        <v>89</v>
      </c>
      <c r="AW1505" s="13" t="s">
        <v>42</v>
      </c>
      <c r="AX1505" s="13" t="s">
        <v>82</v>
      </c>
      <c r="AY1505" s="209" t="s">
        <v>152</v>
      </c>
    </row>
    <row r="1506" spans="2:51" s="13" customFormat="1">
      <c r="B1506" s="208"/>
      <c r="D1506" s="196" t="s">
        <v>163</v>
      </c>
      <c r="E1506" s="209" t="s">
        <v>5</v>
      </c>
      <c r="F1506" s="210" t="s">
        <v>3585</v>
      </c>
      <c r="H1506" s="211">
        <v>4.7549999999999999</v>
      </c>
      <c r="I1506" s="212"/>
      <c r="L1506" s="208"/>
      <c r="M1506" s="213"/>
      <c r="N1506" s="214"/>
      <c r="O1506" s="214"/>
      <c r="P1506" s="214"/>
      <c r="Q1506" s="214"/>
      <c r="R1506" s="214"/>
      <c r="S1506" s="214"/>
      <c r="T1506" s="215"/>
      <c r="AT1506" s="209" t="s">
        <v>163</v>
      </c>
      <c r="AU1506" s="209" t="s">
        <v>89</v>
      </c>
      <c r="AV1506" s="13" t="s">
        <v>89</v>
      </c>
      <c r="AW1506" s="13" t="s">
        <v>42</v>
      </c>
      <c r="AX1506" s="13" t="s">
        <v>82</v>
      </c>
      <c r="AY1506" s="209" t="s">
        <v>152</v>
      </c>
    </row>
    <row r="1507" spans="2:51" s="13" customFormat="1">
      <c r="B1507" s="208"/>
      <c r="D1507" s="196" t="s">
        <v>163</v>
      </c>
      <c r="E1507" s="209" t="s">
        <v>5</v>
      </c>
      <c r="F1507" s="210" t="s">
        <v>3586</v>
      </c>
      <c r="H1507" s="211">
        <v>4.7549999999999999</v>
      </c>
      <c r="I1507" s="212"/>
      <c r="L1507" s="208"/>
      <c r="M1507" s="213"/>
      <c r="N1507" s="214"/>
      <c r="O1507" s="214"/>
      <c r="P1507" s="214"/>
      <c r="Q1507" s="214"/>
      <c r="R1507" s="214"/>
      <c r="S1507" s="214"/>
      <c r="T1507" s="215"/>
      <c r="AT1507" s="209" t="s">
        <v>163</v>
      </c>
      <c r="AU1507" s="209" t="s">
        <v>89</v>
      </c>
      <c r="AV1507" s="13" t="s">
        <v>89</v>
      </c>
      <c r="AW1507" s="13" t="s">
        <v>42</v>
      </c>
      <c r="AX1507" s="13" t="s">
        <v>82</v>
      </c>
      <c r="AY1507" s="209" t="s">
        <v>152</v>
      </c>
    </row>
    <row r="1508" spans="2:51" s="14" customFormat="1">
      <c r="B1508" s="216"/>
      <c r="D1508" s="196" t="s">
        <v>163</v>
      </c>
      <c r="E1508" s="217" t="s">
        <v>5</v>
      </c>
      <c r="F1508" s="218" t="s">
        <v>2780</v>
      </c>
      <c r="H1508" s="219">
        <v>24.13</v>
      </c>
      <c r="I1508" s="220"/>
      <c r="L1508" s="216"/>
      <c r="M1508" s="221"/>
      <c r="N1508" s="222"/>
      <c r="O1508" s="222"/>
      <c r="P1508" s="222"/>
      <c r="Q1508" s="222"/>
      <c r="R1508" s="222"/>
      <c r="S1508" s="222"/>
      <c r="T1508" s="223"/>
      <c r="AT1508" s="217" t="s">
        <v>163</v>
      </c>
      <c r="AU1508" s="217" t="s">
        <v>89</v>
      </c>
      <c r="AV1508" s="14" t="s">
        <v>169</v>
      </c>
      <c r="AW1508" s="14" t="s">
        <v>42</v>
      </c>
      <c r="AX1508" s="14" t="s">
        <v>82</v>
      </c>
      <c r="AY1508" s="217" t="s">
        <v>152</v>
      </c>
    </row>
    <row r="1509" spans="2:51" s="12" customFormat="1">
      <c r="B1509" s="200"/>
      <c r="D1509" s="196" t="s">
        <v>163</v>
      </c>
      <c r="E1509" s="201" t="s">
        <v>5</v>
      </c>
      <c r="F1509" s="202" t="s">
        <v>2775</v>
      </c>
      <c r="H1509" s="203" t="s">
        <v>5</v>
      </c>
      <c r="I1509" s="204"/>
      <c r="L1509" s="200"/>
      <c r="M1509" s="205"/>
      <c r="N1509" s="206"/>
      <c r="O1509" s="206"/>
      <c r="P1509" s="206"/>
      <c r="Q1509" s="206"/>
      <c r="R1509" s="206"/>
      <c r="S1509" s="206"/>
      <c r="T1509" s="207"/>
      <c r="AT1509" s="203" t="s">
        <v>163</v>
      </c>
      <c r="AU1509" s="203" t="s">
        <v>89</v>
      </c>
      <c r="AV1509" s="12" t="s">
        <v>45</v>
      </c>
      <c r="AW1509" s="12" t="s">
        <v>42</v>
      </c>
      <c r="AX1509" s="12" t="s">
        <v>82</v>
      </c>
      <c r="AY1509" s="203" t="s">
        <v>152</v>
      </c>
    </row>
    <row r="1510" spans="2:51" s="12" customFormat="1">
      <c r="B1510" s="200"/>
      <c r="D1510" s="196" t="s">
        <v>163</v>
      </c>
      <c r="E1510" s="201" t="s">
        <v>5</v>
      </c>
      <c r="F1510" s="202" t="s">
        <v>3587</v>
      </c>
      <c r="H1510" s="203" t="s">
        <v>5</v>
      </c>
      <c r="I1510" s="204"/>
      <c r="L1510" s="200"/>
      <c r="M1510" s="205"/>
      <c r="N1510" s="206"/>
      <c r="O1510" s="206"/>
      <c r="P1510" s="206"/>
      <c r="Q1510" s="206"/>
      <c r="R1510" s="206"/>
      <c r="S1510" s="206"/>
      <c r="T1510" s="207"/>
      <c r="AT1510" s="203" t="s">
        <v>163</v>
      </c>
      <c r="AU1510" s="203" t="s">
        <v>89</v>
      </c>
      <c r="AV1510" s="12" t="s">
        <v>45</v>
      </c>
      <c r="AW1510" s="12" t="s">
        <v>42</v>
      </c>
      <c r="AX1510" s="12" t="s">
        <v>82</v>
      </c>
      <c r="AY1510" s="203" t="s">
        <v>152</v>
      </c>
    </row>
    <row r="1511" spans="2:51" s="12" customFormat="1">
      <c r="B1511" s="200"/>
      <c r="D1511" s="196" t="s">
        <v>163</v>
      </c>
      <c r="E1511" s="201" t="s">
        <v>5</v>
      </c>
      <c r="F1511" s="202" t="s">
        <v>3588</v>
      </c>
      <c r="H1511" s="203" t="s">
        <v>5</v>
      </c>
      <c r="I1511" s="204"/>
      <c r="L1511" s="200"/>
      <c r="M1511" s="205"/>
      <c r="N1511" s="206"/>
      <c r="O1511" s="206"/>
      <c r="P1511" s="206"/>
      <c r="Q1511" s="206"/>
      <c r="R1511" s="206"/>
      <c r="S1511" s="206"/>
      <c r="T1511" s="207"/>
      <c r="AT1511" s="203" t="s">
        <v>163</v>
      </c>
      <c r="AU1511" s="203" t="s">
        <v>89</v>
      </c>
      <c r="AV1511" s="12" t="s">
        <v>45</v>
      </c>
      <c r="AW1511" s="12" t="s">
        <v>42</v>
      </c>
      <c r="AX1511" s="12" t="s">
        <v>82</v>
      </c>
      <c r="AY1511" s="203" t="s">
        <v>152</v>
      </c>
    </row>
    <row r="1512" spans="2:51" s="12" customFormat="1">
      <c r="B1512" s="200"/>
      <c r="D1512" s="196" t="s">
        <v>163</v>
      </c>
      <c r="E1512" s="201" t="s">
        <v>5</v>
      </c>
      <c r="F1512" s="202" t="s">
        <v>3589</v>
      </c>
      <c r="H1512" s="203" t="s">
        <v>5</v>
      </c>
      <c r="I1512" s="204"/>
      <c r="L1512" s="200"/>
      <c r="M1512" s="205"/>
      <c r="N1512" s="206"/>
      <c r="O1512" s="206"/>
      <c r="P1512" s="206"/>
      <c r="Q1512" s="206"/>
      <c r="R1512" s="206"/>
      <c r="S1512" s="206"/>
      <c r="T1512" s="207"/>
      <c r="AT1512" s="203" t="s">
        <v>163</v>
      </c>
      <c r="AU1512" s="203" t="s">
        <v>89</v>
      </c>
      <c r="AV1512" s="12" t="s">
        <v>45</v>
      </c>
      <c r="AW1512" s="12" t="s">
        <v>42</v>
      </c>
      <c r="AX1512" s="12" t="s">
        <v>82</v>
      </c>
      <c r="AY1512" s="203" t="s">
        <v>152</v>
      </c>
    </row>
    <row r="1513" spans="2:51" s="13" customFormat="1">
      <c r="B1513" s="208"/>
      <c r="D1513" s="196" t="s">
        <v>163</v>
      </c>
      <c r="E1513" s="209" t="s">
        <v>5</v>
      </c>
      <c r="F1513" s="210" t="s">
        <v>3590</v>
      </c>
      <c r="H1513" s="211">
        <v>4.4000000000000004</v>
      </c>
      <c r="I1513" s="212"/>
      <c r="L1513" s="208"/>
      <c r="M1513" s="213"/>
      <c r="N1513" s="214"/>
      <c r="O1513" s="214"/>
      <c r="P1513" s="214"/>
      <c r="Q1513" s="214"/>
      <c r="R1513" s="214"/>
      <c r="S1513" s="214"/>
      <c r="T1513" s="215"/>
      <c r="AT1513" s="209" t="s">
        <v>163</v>
      </c>
      <c r="AU1513" s="209" t="s">
        <v>89</v>
      </c>
      <c r="AV1513" s="13" t="s">
        <v>89</v>
      </c>
      <c r="AW1513" s="13" t="s">
        <v>42</v>
      </c>
      <c r="AX1513" s="13" t="s">
        <v>82</v>
      </c>
      <c r="AY1513" s="209" t="s">
        <v>152</v>
      </c>
    </row>
    <row r="1514" spans="2:51" s="14" customFormat="1">
      <c r="B1514" s="216"/>
      <c r="D1514" s="196" t="s">
        <v>163</v>
      </c>
      <c r="E1514" s="217" t="s">
        <v>5</v>
      </c>
      <c r="F1514" s="218" t="s">
        <v>2780</v>
      </c>
      <c r="H1514" s="219">
        <v>4.4000000000000004</v>
      </c>
      <c r="I1514" s="220"/>
      <c r="L1514" s="216"/>
      <c r="M1514" s="221"/>
      <c r="N1514" s="222"/>
      <c r="O1514" s="222"/>
      <c r="P1514" s="222"/>
      <c r="Q1514" s="222"/>
      <c r="R1514" s="222"/>
      <c r="S1514" s="222"/>
      <c r="T1514" s="223"/>
      <c r="AT1514" s="217" t="s">
        <v>163</v>
      </c>
      <c r="AU1514" s="217" t="s">
        <v>89</v>
      </c>
      <c r="AV1514" s="14" t="s">
        <v>169</v>
      </c>
      <c r="AW1514" s="14" t="s">
        <v>42</v>
      </c>
      <c r="AX1514" s="14" t="s">
        <v>82</v>
      </c>
      <c r="AY1514" s="217" t="s">
        <v>152</v>
      </c>
    </row>
    <row r="1515" spans="2:51" s="12" customFormat="1">
      <c r="B1515" s="200"/>
      <c r="D1515" s="196" t="s">
        <v>163</v>
      </c>
      <c r="E1515" s="201" t="s">
        <v>5</v>
      </c>
      <c r="F1515" s="202" t="s">
        <v>2775</v>
      </c>
      <c r="H1515" s="203" t="s">
        <v>5</v>
      </c>
      <c r="I1515" s="204"/>
      <c r="L1515" s="200"/>
      <c r="M1515" s="205"/>
      <c r="N1515" s="206"/>
      <c r="O1515" s="206"/>
      <c r="P1515" s="206"/>
      <c r="Q1515" s="206"/>
      <c r="R1515" s="206"/>
      <c r="S1515" s="206"/>
      <c r="T1515" s="207"/>
      <c r="AT1515" s="203" t="s">
        <v>163</v>
      </c>
      <c r="AU1515" s="203" t="s">
        <v>89</v>
      </c>
      <c r="AV1515" s="12" t="s">
        <v>45</v>
      </c>
      <c r="AW1515" s="12" t="s">
        <v>42</v>
      </c>
      <c r="AX1515" s="12" t="s">
        <v>82</v>
      </c>
      <c r="AY1515" s="203" t="s">
        <v>152</v>
      </c>
    </row>
    <row r="1516" spans="2:51" s="12" customFormat="1">
      <c r="B1516" s="200"/>
      <c r="D1516" s="196" t="s">
        <v>163</v>
      </c>
      <c r="E1516" s="201" t="s">
        <v>5</v>
      </c>
      <c r="F1516" s="202" t="s">
        <v>3591</v>
      </c>
      <c r="H1516" s="203" t="s">
        <v>5</v>
      </c>
      <c r="I1516" s="204"/>
      <c r="L1516" s="200"/>
      <c r="M1516" s="205"/>
      <c r="N1516" s="206"/>
      <c r="O1516" s="206"/>
      <c r="P1516" s="206"/>
      <c r="Q1516" s="206"/>
      <c r="R1516" s="206"/>
      <c r="S1516" s="206"/>
      <c r="T1516" s="207"/>
      <c r="AT1516" s="203" t="s">
        <v>163</v>
      </c>
      <c r="AU1516" s="203" t="s">
        <v>89</v>
      </c>
      <c r="AV1516" s="12" t="s">
        <v>45</v>
      </c>
      <c r="AW1516" s="12" t="s">
        <v>42</v>
      </c>
      <c r="AX1516" s="12" t="s">
        <v>82</v>
      </c>
      <c r="AY1516" s="203" t="s">
        <v>152</v>
      </c>
    </row>
    <row r="1517" spans="2:51" s="12" customFormat="1">
      <c r="B1517" s="200"/>
      <c r="D1517" s="196" t="s">
        <v>163</v>
      </c>
      <c r="E1517" s="201" t="s">
        <v>5</v>
      </c>
      <c r="F1517" s="202" t="s">
        <v>3324</v>
      </c>
      <c r="H1517" s="203" t="s">
        <v>5</v>
      </c>
      <c r="I1517" s="204"/>
      <c r="L1517" s="200"/>
      <c r="M1517" s="205"/>
      <c r="N1517" s="206"/>
      <c r="O1517" s="206"/>
      <c r="P1517" s="206"/>
      <c r="Q1517" s="206"/>
      <c r="R1517" s="206"/>
      <c r="S1517" s="206"/>
      <c r="T1517" s="207"/>
      <c r="AT1517" s="203" t="s">
        <v>163</v>
      </c>
      <c r="AU1517" s="203" t="s">
        <v>89</v>
      </c>
      <c r="AV1517" s="12" t="s">
        <v>45</v>
      </c>
      <c r="AW1517" s="12" t="s">
        <v>42</v>
      </c>
      <c r="AX1517" s="12" t="s">
        <v>82</v>
      </c>
      <c r="AY1517" s="203" t="s">
        <v>152</v>
      </c>
    </row>
    <row r="1518" spans="2:51" s="12" customFormat="1">
      <c r="B1518" s="200"/>
      <c r="D1518" s="196" t="s">
        <v>163</v>
      </c>
      <c r="E1518" s="201" t="s">
        <v>5</v>
      </c>
      <c r="F1518" s="202" t="s">
        <v>3592</v>
      </c>
      <c r="H1518" s="203" t="s">
        <v>5</v>
      </c>
      <c r="I1518" s="204"/>
      <c r="L1518" s="200"/>
      <c r="M1518" s="205"/>
      <c r="N1518" s="206"/>
      <c r="O1518" s="206"/>
      <c r="P1518" s="206"/>
      <c r="Q1518" s="206"/>
      <c r="R1518" s="206"/>
      <c r="S1518" s="206"/>
      <c r="T1518" s="207"/>
      <c r="AT1518" s="203" t="s">
        <v>163</v>
      </c>
      <c r="AU1518" s="203" t="s">
        <v>89</v>
      </c>
      <c r="AV1518" s="12" t="s">
        <v>45</v>
      </c>
      <c r="AW1518" s="12" t="s">
        <v>42</v>
      </c>
      <c r="AX1518" s="12" t="s">
        <v>82</v>
      </c>
      <c r="AY1518" s="203" t="s">
        <v>152</v>
      </c>
    </row>
    <row r="1519" spans="2:51" s="13" customFormat="1">
      <c r="B1519" s="208"/>
      <c r="D1519" s="196" t="s">
        <v>163</v>
      </c>
      <c r="E1519" s="209" t="s">
        <v>5</v>
      </c>
      <c r="F1519" s="210" t="s">
        <v>3593</v>
      </c>
      <c r="H1519" s="211">
        <v>4.7249999999999996</v>
      </c>
      <c r="I1519" s="212"/>
      <c r="L1519" s="208"/>
      <c r="M1519" s="213"/>
      <c r="N1519" s="214"/>
      <c r="O1519" s="214"/>
      <c r="P1519" s="214"/>
      <c r="Q1519" s="214"/>
      <c r="R1519" s="214"/>
      <c r="S1519" s="214"/>
      <c r="T1519" s="215"/>
      <c r="AT1519" s="209" t="s">
        <v>163</v>
      </c>
      <c r="AU1519" s="209" t="s">
        <v>89</v>
      </c>
      <c r="AV1519" s="13" t="s">
        <v>89</v>
      </c>
      <c r="AW1519" s="13" t="s">
        <v>42</v>
      </c>
      <c r="AX1519" s="13" t="s">
        <v>82</v>
      </c>
      <c r="AY1519" s="209" t="s">
        <v>152</v>
      </c>
    </row>
    <row r="1520" spans="2:51" s="12" customFormat="1">
      <c r="B1520" s="200"/>
      <c r="D1520" s="196" t="s">
        <v>163</v>
      </c>
      <c r="E1520" s="201" t="s">
        <v>5</v>
      </c>
      <c r="F1520" s="202" t="s">
        <v>3594</v>
      </c>
      <c r="H1520" s="203" t="s">
        <v>5</v>
      </c>
      <c r="I1520" s="204"/>
      <c r="L1520" s="200"/>
      <c r="M1520" s="205"/>
      <c r="N1520" s="206"/>
      <c r="O1520" s="206"/>
      <c r="P1520" s="206"/>
      <c r="Q1520" s="206"/>
      <c r="R1520" s="206"/>
      <c r="S1520" s="206"/>
      <c r="T1520" s="207"/>
      <c r="AT1520" s="203" t="s">
        <v>163</v>
      </c>
      <c r="AU1520" s="203" t="s">
        <v>89</v>
      </c>
      <c r="AV1520" s="12" t="s">
        <v>45</v>
      </c>
      <c r="AW1520" s="12" t="s">
        <v>42</v>
      </c>
      <c r="AX1520" s="12" t="s">
        <v>82</v>
      </c>
      <c r="AY1520" s="203" t="s">
        <v>152</v>
      </c>
    </row>
    <row r="1521" spans="2:65" s="13" customFormat="1">
      <c r="B1521" s="208"/>
      <c r="D1521" s="196" t="s">
        <v>163</v>
      </c>
      <c r="E1521" s="209" t="s">
        <v>5</v>
      </c>
      <c r="F1521" s="210" t="s">
        <v>3581</v>
      </c>
      <c r="H1521" s="211">
        <v>3.1150000000000002</v>
      </c>
      <c r="I1521" s="212"/>
      <c r="L1521" s="208"/>
      <c r="M1521" s="213"/>
      <c r="N1521" s="214"/>
      <c r="O1521" s="214"/>
      <c r="P1521" s="214"/>
      <c r="Q1521" s="214"/>
      <c r="R1521" s="214"/>
      <c r="S1521" s="214"/>
      <c r="T1521" s="215"/>
      <c r="AT1521" s="209" t="s">
        <v>163</v>
      </c>
      <c r="AU1521" s="209" t="s">
        <v>89</v>
      </c>
      <c r="AV1521" s="13" t="s">
        <v>89</v>
      </c>
      <c r="AW1521" s="13" t="s">
        <v>42</v>
      </c>
      <c r="AX1521" s="13" t="s">
        <v>82</v>
      </c>
      <c r="AY1521" s="209" t="s">
        <v>152</v>
      </c>
    </row>
    <row r="1522" spans="2:65" s="14" customFormat="1">
      <c r="B1522" s="216"/>
      <c r="D1522" s="196" t="s">
        <v>163</v>
      </c>
      <c r="E1522" s="217" t="s">
        <v>5</v>
      </c>
      <c r="F1522" s="218" t="s">
        <v>2780</v>
      </c>
      <c r="H1522" s="219">
        <v>7.84</v>
      </c>
      <c r="I1522" s="220"/>
      <c r="L1522" s="216"/>
      <c r="M1522" s="221"/>
      <c r="N1522" s="222"/>
      <c r="O1522" s="222"/>
      <c r="P1522" s="222"/>
      <c r="Q1522" s="222"/>
      <c r="R1522" s="222"/>
      <c r="S1522" s="222"/>
      <c r="T1522" s="223"/>
      <c r="AT1522" s="217" t="s">
        <v>163</v>
      </c>
      <c r="AU1522" s="217" t="s">
        <v>89</v>
      </c>
      <c r="AV1522" s="14" t="s">
        <v>169</v>
      </c>
      <c r="AW1522" s="14" t="s">
        <v>42</v>
      </c>
      <c r="AX1522" s="14" t="s">
        <v>82</v>
      </c>
      <c r="AY1522" s="217" t="s">
        <v>152</v>
      </c>
    </row>
    <row r="1523" spans="2:65" s="15" customFormat="1">
      <c r="B1523" s="224"/>
      <c r="D1523" s="225" t="s">
        <v>163</v>
      </c>
      <c r="E1523" s="226" t="s">
        <v>5</v>
      </c>
      <c r="F1523" s="227" t="s">
        <v>170</v>
      </c>
      <c r="H1523" s="228">
        <v>188.64</v>
      </c>
      <c r="I1523" s="229"/>
      <c r="L1523" s="224"/>
      <c r="M1523" s="230"/>
      <c r="N1523" s="231"/>
      <c r="O1523" s="231"/>
      <c r="P1523" s="231"/>
      <c r="Q1523" s="231"/>
      <c r="R1523" s="231"/>
      <c r="S1523" s="231"/>
      <c r="T1523" s="232"/>
      <c r="AT1523" s="233" t="s">
        <v>163</v>
      </c>
      <c r="AU1523" s="233" t="s">
        <v>89</v>
      </c>
      <c r="AV1523" s="15" t="s">
        <v>159</v>
      </c>
      <c r="AW1523" s="15" t="s">
        <v>42</v>
      </c>
      <c r="AX1523" s="15" t="s">
        <v>45</v>
      </c>
      <c r="AY1523" s="233" t="s">
        <v>152</v>
      </c>
    </row>
    <row r="1524" spans="2:65" s="1" customFormat="1" ht="31.5" customHeight="1">
      <c r="B1524" s="183"/>
      <c r="C1524" s="184" t="s">
        <v>3595</v>
      </c>
      <c r="D1524" s="184" t="s">
        <v>154</v>
      </c>
      <c r="E1524" s="185" t="s">
        <v>3596</v>
      </c>
      <c r="F1524" s="186" t="s">
        <v>3597</v>
      </c>
      <c r="G1524" s="187" t="s">
        <v>247</v>
      </c>
      <c r="H1524" s="188">
        <v>747.99800000000005</v>
      </c>
      <c r="I1524" s="189"/>
      <c r="J1524" s="190">
        <f>ROUND(I1524*H1524,2)</f>
        <v>0</v>
      </c>
      <c r="K1524" s="186" t="s">
        <v>158</v>
      </c>
      <c r="L1524" s="43"/>
      <c r="M1524" s="191" t="s">
        <v>5</v>
      </c>
      <c r="N1524" s="192" t="s">
        <v>53</v>
      </c>
      <c r="O1524" s="44"/>
      <c r="P1524" s="193">
        <f>O1524*H1524</f>
        <v>0</v>
      </c>
      <c r="Q1524" s="193">
        <v>0</v>
      </c>
      <c r="R1524" s="193">
        <f>Q1524*H1524</f>
        <v>0</v>
      </c>
      <c r="S1524" s="193">
        <v>0</v>
      </c>
      <c r="T1524" s="194">
        <f>S1524*H1524</f>
        <v>0</v>
      </c>
      <c r="AR1524" s="25" t="s">
        <v>259</v>
      </c>
      <c r="AT1524" s="25" t="s">
        <v>154</v>
      </c>
      <c r="AU1524" s="25" t="s">
        <v>89</v>
      </c>
      <c r="AY1524" s="25" t="s">
        <v>152</v>
      </c>
      <c r="BE1524" s="195">
        <f>IF(N1524="základní",J1524,0)</f>
        <v>0</v>
      </c>
      <c r="BF1524" s="195">
        <f>IF(N1524="snížená",J1524,0)</f>
        <v>0</v>
      </c>
      <c r="BG1524" s="195">
        <f>IF(N1524="zákl. přenesená",J1524,0)</f>
        <v>0</v>
      </c>
      <c r="BH1524" s="195">
        <f>IF(N1524="sníž. přenesená",J1524,0)</f>
        <v>0</v>
      </c>
      <c r="BI1524" s="195">
        <f>IF(N1524="nulová",J1524,0)</f>
        <v>0</v>
      </c>
      <c r="BJ1524" s="25" t="s">
        <v>45</v>
      </c>
      <c r="BK1524" s="195">
        <f>ROUND(I1524*H1524,2)</f>
        <v>0</v>
      </c>
      <c r="BL1524" s="25" t="s">
        <v>259</v>
      </c>
      <c r="BM1524" s="25" t="s">
        <v>3598</v>
      </c>
    </row>
    <row r="1525" spans="2:65" s="1" customFormat="1" ht="135">
      <c r="B1525" s="43"/>
      <c r="D1525" s="196" t="s">
        <v>161</v>
      </c>
      <c r="F1525" s="197" t="s">
        <v>699</v>
      </c>
      <c r="I1525" s="198"/>
      <c r="L1525" s="43"/>
      <c r="M1525" s="199"/>
      <c r="N1525" s="44"/>
      <c r="O1525" s="44"/>
      <c r="P1525" s="44"/>
      <c r="Q1525" s="44"/>
      <c r="R1525" s="44"/>
      <c r="S1525" s="44"/>
      <c r="T1525" s="72"/>
      <c r="AT1525" s="25" t="s">
        <v>161</v>
      </c>
      <c r="AU1525" s="25" t="s">
        <v>89</v>
      </c>
    </row>
    <row r="1526" spans="2:65" s="12" customFormat="1">
      <c r="B1526" s="200"/>
      <c r="D1526" s="196" t="s">
        <v>163</v>
      </c>
      <c r="E1526" s="201" t="s">
        <v>5</v>
      </c>
      <c r="F1526" s="202" t="s">
        <v>2775</v>
      </c>
      <c r="H1526" s="203" t="s">
        <v>5</v>
      </c>
      <c r="I1526" s="204"/>
      <c r="L1526" s="200"/>
      <c r="M1526" s="205"/>
      <c r="N1526" s="206"/>
      <c r="O1526" s="206"/>
      <c r="P1526" s="206"/>
      <c r="Q1526" s="206"/>
      <c r="R1526" s="206"/>
      <c r="S1526" s="206"/>
      <c r="T1526" s="207"/>
      <c r="AT1526" s="203" t="s">
        <v>163</v>
      </c>
      <c r="AU1526" s="203" t="s">
        <v>89</v>
      </c>
      <c r="AV1526" s="12" t="s">
        <v>45</v>
      </c>
      <c r="AW1526" s="12" t="s">
        <v>42</v>
      </c>
      <c r="AX1526" s="12" t="s">
        <v>82</v>
      </c>
      <c r="AY1526" s="203" t="s">
        <v>152</v>
      </c>
    </row>
    <row r="1527" spans="2:65" s="12" customFormat="1">
      <c r="B1527" s="200"/>
      <c r="D1527" s="196" t="s">
        <v>163</v>
      </c>
      <c r="E1527" s="201" t="s">
        <v>5</v>
      </c>
      <c r="F1527" s="202" t="s">
        <v>2777</v>
      </c>
      <c r="H1527" s="203" t="s">
        <v>5</v>
      </c>
      <c r="I1527" s="204"/>
      <c r="L1527" s="200"/>
      <c r="M1527" s="205"/>
      <c r="N1527" s="206"/>
      <c r="O1527" s="206"/>
      <c r="P1527" s="206"/>
      <c r="Q1527" s="206"/>
      <c r="R1527" s="206"/>
      <c r="S1527" s="206"/>
      <c r="T1527" s="207"/>
      <c r="AT1527" s="203" t="s">
        <v>163</v>
      </c>
      <c r="AU1527" s="203" t="s">
        <v>89</v>
      </c>
      <c r="AV1527" s="12" t="s">
        <v>45</v>
      </c>
      <c r="AW1527" s="12" t="s">
        <v>42</v>
      </c>
      <c r="AX1527" s="12" t="s">
        <v>82</v>
      </c>
      <c r="AY1527" s="203" t="s">
        <v>152</v>
      </c>
    </row>
    <row r="1528" spans="2:65" s="13" customFormat="1">
      <c r="B1528" s="208"/>
      <c r="D1528" s="196" t="s">
        <v>163</v>
      </c>
      <c r="E1528" s="209" t="s">
        <v>5</v>
      </c>
      <c r="F1528" s="210" t="s">
        <v>3566</v>
      </c>
      <c r="H1528" s="211">
        <v>92.856999999999999</v>
      </c>
      <c r="I1528" s="212"/>
      <c r="L1528" s="208"/>
      <c r="M1528" s="213"/>
      <c r="N1528" s="214"/>
      <c r="O1528" s="214"/>
      <c r="P1528" s="214"/>
      <c r="Q1528" s="214"/>
      <c r="R1528" s="214"/>
      <c r="S1528" s="214"/>
      <c r="T1528" s="215"/>
      <c r="AT1528" s="209" t="s">
        <v>163</v>
      </c>
      <c r="AU1528" s="209" t="s">
        <v>89</v>
      </c>
      <c r="AV1528" s="13" t="s">
        <v>89</v>
      </c>
      <c r="AW1528" s="13" t="s">
        <v>42</v>
      </c>
      <c r="AX1528" s="13" t="s">
        <v>82</v>
      </c>
      <c r="AY1528" s="209" t="s">
        <v>152</v>
      </c>
    </row>
    <row r="1529" spans="2:65" s="13" customFormat="1">
      <c r="B1529" s="208"/>
      <c r="D1529" s="196" t="s">
        <v>163</v>
      </c>
      <c r="E1529" s="209" t="s">
        <v>5</v>
      </c>
      <c r="F1529" s="210" t="s">
        <v>3567</v>
      </c>
      <c r="H1529" s="211">
        <v>79.085999999999999</v>
      </c>
      <c r="I1529" s="212"/>
      <c r="L1529" s="208"/>
      <c r="M1529" s="213"/>
      <c r="N1529" s="214"/>
      <c r="O1529" s="214"/>
      <c r="P1529" s="214"/>
      <c r="Q1529" s="214"/>
      <c r="R1529" s="214"/>
      <c r="S1529" s="214"/>
      <c r="T1529" s="215"/>
      <c r="AT1529" s="209" t="s">
        <v>163</v>
      </c>
      <c r="AU1529" s="209" t="s">
        <v>89</v>
      </c>
      <c r="AV1529" s="13" t="s">
        <v>89</v>
      </c>
      <c r="AW1529" s="13" t="s">
        <v>42</v>
      </c>
      <c r="AX1529" s="13" t="s">
        <v>82</v>
      </c>
      <c r="AY1529" s="209" t="s">
        <v>152</v>
      </c>
    </row>
    <row r="1530" spans="2:65" s="13" customFormat="1">
      <c r="B1530" s="208"/>
      <c r="D1530" s="196" t="s">
        <v>163</v>
      </c>
      <c r="E1530" s="209" t="s">
        <v>5</v>
      </c>
      <c r="F1530" s="210" t="s">
        <v>3568</v>
      </c>
      <c r="H1530" s="211">
        <v>24.305</v>
      </c>
      <c r="I1530" s="212"/>
      <c r="L1530" s="208"/>
      <c r="M1530" s="213"/>
      <c r="N1530" s="214"/>
      <c r="O1530" s="214"/>
      <c r="P1530" s="214"/>
      <c r="Q1530" s="214"/>
      <c r="R1530" s="214"/>
      <c r="S1530" s="214"/>
      <c r="T1530" s="215"/>
      <c r="AT1530" s="209" t="s">
        <v>163</v>
      </c>
      <c r="AU1530" s="209" t="s">
        <v>89</v>
      </c>
      <c r="AV1530" s="13" t="s">
        <v>89</v>
      </c>
      <c r="AW1530" s="13" t="s">
        <v>42</v>
      </c>
      <c r="AX1530" s="13" t="s">
        <v>82</v>
      </c>
      <c r="AY1530" s="209" t="s">
        <v>152</v>
      </c>
    </row>
    <row r="1531" spans="2:65" s="13" customFormat="1">
      <c r="B1531" s="208"/>
      <c r="D1531" s="196" t="s">
        <v>163</v>
      </c>
      <c r="E1531" s="209" t="s">
        <v>5</v>
      </c>
      <c r="F1531" s="210" t="s">
        <v>3599</v>
      </c>
      <c r="H1531" s="211">
        <v>551.75</v>
      </c>
      <c r="I1531" s="212"/>
      <c r="L1531" s="208"/>
      <c r="M1531" s="213"/>
      <c r="N1531" s="214"/>
      <c r="O1531" s="214"/>
      <c r="P1531" s="214"/>
      <c r="Q1531" s="214"/>
      <c r="R1531" s="214"/>
      <c r="S1531" s="214"/>
      <c r="T1531" s="215"/>
      <c r="AT1531" s="209" t="s">
        <v>163</v>
      </c>
      <c r="AU1531" s="209" t="s">
        <v>89</v>
      </c>
      <c r="AV1531" s="13" t="s">
        <v>89</v>
      </c>
      <c r="AW1531" s="13" t="s">
        <v>42</v>
      </c>
      <c r="AX1531" s="13" t="s">
        <v>82</v>
      </c>
      <c r="AY1531" s="209" t="s">
        <v>152</v>
      </c>
    </row>
    <row r="1532" spans="2:65" s="15" customFormat="1">
      <c r="B1532" s="224"/>
      <c r="D1532" s="225" t="s">
        <v>163</v>
      </c>
      <c r="E1532" s="226" t="s">
        <v>5</v>
      </c>
      <c r="F1532" s="227" t="s">
        <v>170</v>
      </c>
      <c r="H1532" s="228">
        <v>747.99800000000005</v>
      </c>
      <c r="I1532" s="229"/>
      <c r="L1532" s="224"/>
      <c r="M1532" s="230"/>
      <c r="N1532" s="231"/>
      <c r="O1532" s="231"/>
      <c r="P1532" s="231"/>
      <c r="Q1532" s="231"/>
      <c r="R1532" s="231"/>
      <c r="S1532" s="231"/>
      <c r="T1532" s="232"/>
      <c r="AT1532" s="233" t="s">
        <v>163</v>
      </c>
      <c r="AU1532" s="233" t="s">
        <v>89</v>
      </c>
      <c r="AV1532" s="15" t="s">
        <v>159</v>
      </c>
      <c r="AW1532" s="15" t="s">
        <v>42</v>
      </c>
      <c r="AX1532" s="15" t="s">
        <v>45</v>
      </c>
      <c r="AY1532" s="233" t="s">
        <v>152</v>
      </c>
    </row>
    <row r="1533" spans="2:65" s="1" customFormat="1" ht="22.5" customHeight="1">
      <c r="B1533" s="183"/>
      <c r="C1533" s="237" t="s">
        <v>3600</v>
      </c>
      <c r="D1533" s="237" t="s">
        <v>266</v>
      </c>
      <c r="E1533" s="238" t="s">
        <v>3601</v>
      </c>
      <c r="F1533" s="239" t="s">
        <v>3602</v>
      </c>
      <c r="G1533" s="240" t="s">
        <v>247</v>
      </c>
      <c r="H1533" s="241">
        <v>822.798</v>
      </c>
      <c r="I1533" s="242"/>
      <c r="J1533" s="243">
        <f>ROUND(I1533*H1533,2)</f>
        <v>0</v>
      </c>
      <c r="K1533" s="239" t="s">
        <v>158</v>
      </c>
      <c r="L1533" s="244"/>
      <c r="M1533" s="245" t="s">
        <v>5</v>
      </c>
      <c r="N1533" s="246" t="s">
        <v>53</v>
      </c>
      <c r="O1533" s="44"/>
      <c r="P1533" s="193">
        <f>O1533*H1533</f>
        <v>0</v>
      </c>
      <c r="Q1533" s="193">
        <v>1.7000000000000001E-4</v>
      </c>
      <c r="R1533" s="193">
        <f>Q1533*H1533</f>
        <v>0.13987566000000001</v>
      </c>
      <c r="S1533" s="193">
        <v>0</v>
      </c>
      <c r="T1533" s="194">
        <f>S1533*H1533</f>
        <v>0</v>
      </c>
      <c r="AR1533" s="25" t="s">
        <v>377</v>
      </c>
      <c r="AT1533" s="25" t="s">
        <v>266</v>
      </c>
      <c r="AU1533" s="25" t="s">
        <v>89</v>
      </c>
      <c r="AY1533" s="25" t="s">
        <v>152</v>
      </c>
      <c r="BE1533" s="195">
        <f>IF(N1533="základní",J1533,0)</f>
        <v>0</v>
      </c>
      <c r="BF1533" s="195">
        <f>IF(N1533="snížená",J1533,0)</f>
        <v>0</v>
      </c>
      <c r="BG1533" s="195">
        <f>IF(N1533="zákl. přenesená",J1533,0)</f>
        <v>0</v>
      </c>
      <c r="BH1533" s="195">
        <f>IF(N1533="sníž. přenesená",J1533,0)</f>
        <v>0</v>
      </c>
      <c r="BI1533" s="195">
        <f>IF(N1533="nulová",J1533,0)</f>
        <v>0</v>
      </c>
      <c r="BJ1533" s="25" t="s">
        <v>45</v>
      </c>
      <c r="BK1533" s="195">
        <f>ROUND(I1533*H1533,2)</f>
        <v>0</v>
      </c>
      <c r="BL1533" s="25" t="s">
        <v>259</v>
      </c>
      <c r="BM1533" s="25" t="s">
        <v>3603</v>
      </c>
    </row>
    <row r="1534" spans="2:65" s="13" customFormat="1">
      <c r="B1534" s="208"/>
      <c r="D1534" s="225" t="s">
        <v>163</v>
      </c>
      <c r="F1534" s="234" t="s">
        <v>3604</v>
      </c>
      <c r="H1534" s="235">
        <v>822.798</v>
      </c>
      <c r="I1534" s="212"/>
      <c r="L1534" s="208"/>
      <c r="M1534" s="213"/>
      <c r="N1534" s="214"/>
      <c r="O1534" s="214"/>
      <c r="P1534" s="214"/>
      <c r="Q1534" s="214"/>
      <c r="R1534" s="214"/>
      <c r="S1534" s="214"/>
      <c r="T1534" s="215"/>
      <c r="AT1534" s="209" t="s">
        <v>163</v>
      </c>
      <c r="AU1534" s="209" t="s">
        <v>89</v>
      </c>
      <c r="AV1534" s="13" t="s">
        <v>89</v>
      </c>
      <c r="AW1534" s="13" t="s">
        <v>6</v>
      </c>
      <c r="AX1534" s="13" t="s">
        <v>45</v>
      </c>
      <c r="AY1534" s="209" t="s">
        <v>152</v>
      </c>
    </row>
    <row r="1535" spans="2:65" s="1" customFormat="1" ht="44.25" customHeight="1">
      <c r="B1535" s="183"/>
      <c r="C1535" s="184" t="s">
        <v>3605</v>
      </c>
      <c r="D1535" s="184" t="s">
        <v>154</v>
      </c>
      <c r="E1535" s="185" t="s">
        <v>3606</v>
      </c>
      <c r="F1535" s="186" t="s">
        <v>3607</v>
      </c>
      <c r="G1535" s="187" t="s">
        <v>247</v>
      </c>
      <c r="H1535" s="188">
        <v>68.652000000000001</v>
      </c>
      <c r="I1535" s="189"/>
      <c r="J1535" s="190">
        <f>ROUND(I1535*H1535,2)</f>
        <v>0</v>
      </c>
      <c r="K1535" s="186" t="s">
        <v>158</v>
      </c>
      <c r="L1535" s="43"/>
      <c r="M1535" s="191" t="s">
        <v>5</v>
      </c>
      <c r="N1535" s="192" t="s">
        <v>53</v>
      </c>
      <c r="O1535" s="44"/>
      <c r="P1535" s="193">
        <f>O1535*H1535</f>
        <v>0</v>
      </c>
      <c r="Q1535" s="193">
        <v>4.9630000000000001E-2</v>
      </c>
      <c r="R1535" s="193">
        <f>Q1535*H1535</f>
        <v>3.40719876</v>
      </c>
      <c r="S1535" s="193">
        <v>0</v>
      </c>
      <c r="T1535" s="194">
        <f>S1535*H1535</f>
        <v>0</v>
      </c>
      <c r="AR1535" s="25" t="s">
        <v>259</v>
      </c>
      <c r="AT1535" s="25" t="s">
        <v>154</v>
      </c>
      <c r="AU1535" s="25" t="s">
        <v>89</v>
      </c>
      <c r="AY1535" s="25" t="s">
        <v>152</v>
      </c>
      <c r="BE1535" s="195">
        <f>IF(N1535="základní",J1535,0)</f>
        <v>0</v>
      </c>
      <c r="BF1535" s="195">
        <f>IF(N1535="snížená",J1535,0)</f>
        <v>0</v>
      </c>
      <c r="BG1535" s="195">
        <f>IF(N1535="zákl. přenesená",J1535,0)</f>
        <v>0</v>
      </c>
      <c r="BH1535" s="195">
        <f>IF(N1535="sníž. přenesená",J1535,0)</f>
        <v>0</v>
      </c>
      <c r="BI1535" s="195">
        <f>IF(N1535="nulová",J1535,0)</f>
        <v>0</v>
      </c>
      <c r="BJ1535" s="25" t="s">
        <v>45</v>
      </c>
      <c r="BK1535" s="195">
        <f>ROUND(I1535*H1535,2)</f>
        <v>0</v>
      </c>
      <c r="BL1535" s="25" t="s">
        <v>259</v>
      </c>
      <c r="BM1535" s="25" t="s">
        <v>3608</v>
      </c>
    </row>
    <row r="1536" spans="2:65" s="1" customFormat="1" ht="135">
      <c r="B1536" s="43"/>
      <c r="D1536" s="196" t="s">
        <v>161</v>
      </c>
      <c r="F1536" s="197" t="s">
        <v>3609</v>
      </c>
      <c r="I1536" s="198"/>
      <c r="L1536" s="43"/>
      <c r="M1536" s="199"/>
      <c r="N1536" s="44"/>
      <c r="O1536" s="44"/>
      <c r="P1536" s="44"/>
      <c r="Q1536" s="44"/>
      <c r="R1536" s="44"/>
      <c r="S1536" s="44"/>
      <c r="T1536" s="72"/>
      <c r="AT1536" s="25" t="s">
        <v>161</v>
      </c>
      <c r="AU1536" s="25" t="s">
        <v>89</v>
      </c>
    </row>
    <row r="1537" spans="2:65" s="12" customFormat="1">
      <c r="B1537" s="200"/>
      <c r="D1537" s="196" t="s">
        <v>163</v>
      </c>
      <c r="E1537" s="201" t="s">
        <v>5</v>
      </c>
      <c r="F1537" s="202" t="s">
        <v>2775</v>
      </c>
      <c r="H1537" s="203" t="s">
        <v>5</v>
      </c>
      <c r="I1537" s="204"/>
      <c r="L1537" s="200"/>
      <c r="M1537" s="205"/>
      <c r="N1537" s="206"/>
      <c r="O1537" s="206"/>
      <c r="P1537" s="206"/>
      <c r="Q1537" s="206"/>
      <c r="R1537" s="206"/>
      <c r="S1537" s="206"/>
      <c r="T1537" s="207"/>
      <c r="AT1537" s="203" t="s">
        <v>163</v>
      </c>
      <c r="AU1537" s="203" t="s">
        <v>89</v>
      </c>
      <c r="AV1537" s="12" t="s">
        <v>45</v>
      </c>
      <c r="AW1537" s="12" t="s">
        <v>42</v>
      </c>
      <c r="AX1537" s="12" t="s">
        <v>82</v>
      </c>
      <c r="AY1537" s="203" t="s">
        <v>152</v>
      </c>
    </row>
    <row r="1538" spans="2:65" s="12" customFormat="1">
      <c r="B1538" s="200"/>
      <c r="D1538" s="196" t="s">
        <v>163</v>
      </c>
      <c r="E1538" s="201" t="s">
        <v>5</v>
      </c>
      <c r="F1538" s="202" t="s">
        <v>3324</v>
      </c>
      <c r="H1538" s="203" t="s">
        <v>5</v>
      </c>
      <c r="I1538" s="204"/>
      <c r="L1538" s="200"/>
      <c r="M1538" s="205"/>
      <c r="N1538" s="206"/>
      <c r="O1538" s="206"/>
      <c r="P1538" s="206"/>
      <c r="Q1538" s="206"/>
      <c r="R1538" s="206"/>
      <c r="S1538" s="206"/>
      <c r="T1538" s="207"/>
      <c r="AT1538" s="203" t="s">
        <v>163</v>
      </c>
      <c r="AU1538" s="203" t="s">
        <v>89</v>
      </c>
      <c r="AV1538" s="12" t="s">
        <v>45</v>
      </c>
      <c r="AW1538" s="12" t="s">
        <v>42</v>
      </c>
      <c r="AX1538" s="12" t="s">
        <v>82</v>
      </c>
      <c r="AY1538" s="203" t="s">
        <v>152</v>
      </c>
    </row>
    <row r="1539" spans="2:65" s="12" customFormat="1">
      <c r="B1539" s="200"/>
      <c r="D1539" s="196" t="s">
        <v>163</v>
      </c>
      <c r="E1539" s="201" t="s">
        <v>5</v>
      </c>
      <c r="F1539" s="202" t="s">
        <v>2777</v>
      </c>
      <c r="H1539" s="203" t="s">
        <v>5</v>
      </c>
      <c r="I1539" s="204"/>
      <c r="L1539" s="200"/>
      <c r="M1539" s="205"/>
      <c r="N1539" s="206"/>
      <c r="O1539" s="206"/>
      <c r="P1539" s="206"/>
      <c r="Q1539" s="206"/>
      <c r="R1539" s="206"/>
      <c r="S1539" s="206"/>
      <c r="T1539" s="207"/>
      <c r="AT1539" s="203" t="s">
        <v>163</v>
      </c>
      <c r="AU1539" s="203" t="s">
        <v>89</v>
      </c>
      <c r="AV1539" s="12" t="s">
        <v>45</v>
      </c>
      <c r="AW1539" s="12" t="s">
        <v>42</v>
      </c>
      <c r="AX1539" s="12" t="s">
        <v>82</v>
      </c>
      <c r="AY1539" s="203" t="s">
        <v>152</v>
      </c>
    </row>
    <row r="1540" spans="2:65" s="12" customFormat="1">
      <c r="B1540" s="200"/>
      <c r="D1540" s="196" t="s">
        <v>163</v>
      </c>
      <c r="E1540" s="201" t="s">
        <v>5</v>
      </c>
      <c r="F1540" s="202" t="s">
        <v>3583</v>
      </c>
      <c r="H1540" s="203" t="s">
        <v>5</v>
      </c>
      <c r="I1540" s="204"/>
      <c r="L1540" s="200"/>
      <c r="M1540" s="205"/>
      <c r="N1540" s="206"/>
      <c r="O1540" s="206"/>
      <c r="P1540" s="206"/>
      <c r="Q1540" s="206"/>
      <c r="R1540" s="206"/>
      <c r="S1540" s="206"/>
      <c r="T1540" s="207"/>
      <c r="AT1540" s="203" t="s">
        <v>163</v>
      </c>
      <c r="AU1540" s="203" t="s">
        <v>89</v>
      </c>
      <c r="AV1540" s="12" t="s">
        <v>45</v>
      </c>
      <c r="AW1540" s="12" t="s">
        <v>42</v>
      </c>
      <c r="AX1540" s="12" t="s">
        <v>82</v>
      </c>
      <c r="AY1540" s="203" t="s">
        <v>152</v>
      </c>
    </row>
    <row r="1541" spans="2:65" s="13" customFormat="1">
      <c r="B1541" s="208"/>
      <c r="D1541" s="196" t="s">
        <v>163</v>
      </c>
      <c r="E1541" s="209" t="s">
        <v>5</v>
      </c>
      <c r="F1541" s="210" t="s">
        <v>3610</v>
      </c>
      <c r="H1541" s="211">
        <v>45.322000000000003</v>
      </c>
      <c r="I1541" s="212"/>
      <c r="L1541" s="208"/>
      <c r="M1541" s="213"/>
      <c r="N1541" s="214"/>
      <c r="O1541" s="214"/>
      <c r="P1541" s="214"/>
      <c r="Q1541" s="214"/>
      <c r="R1541" s="214"/>
      <c r="S1541" s="214"/>
      <c r="T1541" s="215"/>
      <c r="AT1541" s="209" t="s">
        <v>163</v>
      </c>
      <c r="AU1541" s="209" t="s">
        <v>89</v>
      </c>
      <c r="AV1541" s="13" t="s">
        <v>89</v>
      </c>
      <c r="AW1541" s="13" t="s">
        <v>42</v>
      </c>
      <c r="AX1541" s="13" t="s">
        <v>82</v>
      </c>
      <c r="AY1541" s="209" t="s">
        <v>152</v>
      </c>
    </row>
    <row r="1542" spans="2:65" s="13" customFormat="1">
      <c r="B1542" s="208"/>
      <c r="D1542" s="196" t="s">
        <v>163</v>
      </c>
      <c r="E1542" s="209" t="s">
        <v>5</v>
      </c>
      <c r="F1542" s="210" t="s">
        <v>702</v>
      </c>
      <c r="H1542" s="211">
        <v>-1.5760000000000001</v>
      </c>
      <c r="I1542" s="212"/>
      <c r="L1542" s="208"/>
      <c r="M1542" s="213"/>
      <c r="N1542" s="214"/>
      <c r="O1542" s="214"/>
      <c r="P1542" s="214"/>
      <c r="Q1542" s="214"/>
      <c r="R1542" s="214"/>
      <c r="S1542" s="214"/>
      <c r="T1542" s="215"/>
      <c r="AT1542" s="209" t="s">
        <v>163</v>
      </c>
      <c r="AU1542" s="209" t="s">
        <v>89</v>
      </c>
      <c r="AV1542" s="13" t="s">
        <v>89</v>
      </c>
      <c r="AW1542" s="13" t="s">
        <v>42</v>
      </c>
      <c r="AX1542" s="13" t="s">
        <v>82</v>
      </c>
      <c r="AY1542" s="209" t="s">
        <v>152</v>
      </c>
    </row>
    <row r="1543" spans="2:65" s="13" customFormat="1">
      <c r="B1543" s="208"/>
      <c r="D1543" s="196" t="s">
        <v>163</v>
      </c>
      <c r="E1543" s="209" t="s">
        <v>5</v>
      </c>
      <c r="F1543" s="210" t="s">
        <v>3611</v>
      </c>
      <c r="H1543" s="211">
        <v>-3</v>
      </c>
      <c r="I1543" s="212"/>
      <c r="L1543" s="208"/>
      <c r="M1543" s="213"/>
      <c r="N1543" s="214"/>
      <c r="O1543" s="214"/>
      <c r="P1543" s="214"/>
      <c r="Q1543" s="214"/>
      <c r="R1543" s="214"/>
      <c r="S1543" s="214"/>
      <c r="T1543" s="215"/>
      <c r="AT1543" s="209" t="s">
        <v>163</v>
      </c>
      <c r="AU1543" s="209" t="s">
        <v>89</v>
      </c>
      <c r="AV1543" s="13" t="s">
        <v>89</v>
      </c>
      <c r="AW1543" s="13" t="s">
        <v>42</v>
      </c>
      <c r="AX1543" s="13" t="s">
        <v>82</v>
      </c>
      <c r="AY1543" s="209" t="s">
        <v>152</v>
      </c>
    </row>
    <row r="1544" spans="2:65" s="13" customFormat="1">
      <c r="B1544" s="208"/>
      <c r="D1544" s="196" t="s">
        <v>163</v>
      </c>
      <c r="E1544" s="209" t="s">
        <v>5</v>
      </c>
      <c r="F1544" s="210" t="s">
        <v>3612</v>
      </c>
      <c r="H1544" s="211">
        <v>14.741</v>
      </c>
      <c r="I1544" s="212"/>
      <c r="L1544" s="208"/>
      <c r="M1544" s="213"/>
      <c r="N1544" s="214"/>
      <c r="O1544" s="214"/>
      <c r="P1544" s="214"/>
      <c r="Q1544" s="214"/>
      <c r="R1544" s="214"/>
      <c r="S1544" s="214"/>
      <c r="T1544" s="215"/>
      <c r="AT1544" s="209" t="s">
        <v>163</v>
      </c>
      <c r="AU1544" s="209" t="s">
        <v>89</v>
      </c>
      <c r="AV1544" s="13" t="s">
        <v>89</v>
      </c>
      <c r="AW1544" s="13" t="s">
        <v>42</v>
      </c>
      <c r="AX1544" s="13" t="s">
        <v>82</v>
      </c>
      <c r="AY1544" s="209" t="s">
        <v>152</v>
      </c>
    </row>
    <row r="1545" spans="2:65" s="13" customFormat="1">
      <c r="B1545" s="208"/>
      <c r="D1545" s="196" t="s">
        <v>163</v>
      </c>
      <c r="E1545" s="209" t="s">
        <v>5</v>
      </c>
      <c r="F1545" s="210" t="s">
        <v>3613</v>
      </c>
      <c r="H1545" s="211">
        <v>14.741</v>
      </c>
      <c r="I1545" s="212"/>
      <c r="L1545" s="208"/>
      <c r="M1545" s="213"/>
      <c r="N1545" s="214"/>
      <c r="O1545" s="214"/>
      <c r="P1545" s="214"/>
      <c r="Q1545" s="214"/>
      <c r="R1545" s="214"/>
      <c r="S1545" s="214"/>
      <c r="T1545" s="215"/>
      <c r="AT1545" s="209" t="s">
        <v>163</v>
      </c>
      <c r="AU1545" s="209" t="s">
        <v>89</v>
      </c>
      <c r="AV1545" s="13" t="s">
        <v>89</v>
      </c>
      <c r="AW1545" s="13" t="s">
        <v>42</v>
      </c>
      <c r="AX1545" s="13" t="s">
        <v>82</v>
      </c>
      <c r="AY1545" s="209" t="s">
        <v>152</v>
      </c>
    </row>
    <row r="1546" spans="2:65" s="13" customFormat="1">
      <c r="B1546" s="208"/>
      <c r="D1546" s="196" t="s">
        <v>163</v>
      </c>
      <c r="E1546" s="209" t="s">
        <v>5</v>
      </c>
      <c r="F1546" s="210" t="s">
        <v>702</v>
      </c>
      <c r="H1546" s="211">
        <v>-1.5760000000000001</v>
      </c>
      <c r="I1546" s="212"/>
      <c r="L1546" s="208"/>
      <c r="M1546" s="213"/>
      <c r="N1546" s="214"/>
      <c r="O1546" s="214"/>
      <c r="P1546" s="214"/>
      <c r="Q1546" s="214"/>
      <c r="R1546" s="214"/>
      <c r="S1546" s="214"/>
      <c r="T1546" s="215"/>
      <c r="AT1546" s="209" t="s">
        <v>163</v>
      </c>
      <c r="AU1546" s="209" t="s">
        <v>89</v>
      </c>
      <c r="AV1546" s="13" t="s">
        <v>89</v>
      </c>
      <c r="AW1546" s="13" t="s">
        <v>42</v>
      </c>
      <c r="AX1546" s="13" t="s">
        <v>82</v>
      </c>
      <c r="AY1546" s="209" t="s">
        <v>152</v>
      </c>
    </row>
    <row r="1547" spans="2:65" s="14" customFormat="1">
      <c r="B1547" s="216"/>
      <c r="D1547" s="196" t="s">
        <v>163</v>
      </c>
      <c r="E1547" s="217" t="s">
        <v>5</v>
      </c>
      <c r="F1547" s="218" t="s">
        <v>2780</v>
      </c>
      <c r="H1547" s="219">
        <v>68.652000000000001</v>
      </c>
      <c r="I1547" s="220"/>
      <c r="L1547" s="216"/>
      <c r="M1547" s="221"/>
      <c r="N1547" s="222"/>
      <c r="O1547" s="222"/>
      <c r="P1547" s="222"/>
      <c r="Q1547" s="222"/>
      <c r="R1547" s="222"/>
      <c r="S1547" s="222"/>
      <c r="T1547" s="223"/>
      <c r="AT1547" s="217" t="s">
        <v>163</v>
      </c>
      <c r="AU1547" s="217" t="s">
        <v>89</v>
      </c>
      <c r="AV1547" s="14" t="s">
        <v>169</v>
      </c>
      <c r="AW1547" s="14" t="s">
        <v>42</v>
      </c>
      <c r="AX1547" s="14" t="s">
        <v>82</v>
      </c>
      <c r="AY1547" s="217" t="s">
        <v>152</v>
      </c>
    </row>
    <row r="1548" spans="2:65" s="15" customFormat="1">
      <c r="B1548" s="224"/>
      <c r="D1548" s="225" t="s">
        <v>163</v>
      </c>
      <c r="E1548" s="226" t="s">
        <v>5</v>
      </c>
      <c r="F1548" s="227" t="s">
        <v>170</v>
      </c>
      <c r="H1548" s="228">
        <v>68.652000000000001</v>
      </c>
      <c r="I1548" s="229"/>
      <c r="L1548" s="224"/>
      <c r="M1548" s="230"/>
      <c r="N1548" s="231"/>
      <c r="O1548" s="231"/>
      <c r="P1548" s="231"/>
      <c r="Q1548" s="231"/>
      <c r="R1548" s="231"/>
      <c r="S1548" s="231"/>
      <c r="T1548" s="232"/>
      <c r="AT1548" s="233" t="s">
        <v>163</v>
      </c>
      <c r="AU1548" s="233" t="s">
        <v>89</v>
      </c>
      <c r="AV1548" s="15" t="s">
        <v>159</v>
      </c>
      <c r="AW1548" s="15" t="s">
        <v>42</v>
      </c>
      <c r="AX1548" s="15" t="s">
        <v>45</v>
      </c>
      <c r="AY1548" s="233" t="s">
        <v>152</v>
      </c>
    </row>
    <row r="1549" spans="2:65" s="1" customFormat="1" ht="57" customHeight="1">
      <c r="B1549" s="183"/>
      <c r="C1549" s="184" t="s">
        <v>3614</v>
      </c>
      <c r="D1549" s="184" t="s">
        <v>154</v>
      </c>
      <c r="E1549" s="185" t="s">
        <v>3615</v>
      </c>
      <c r="F1549" s="186" t="s">
        <v>3616</v>
      </c>
      <c r="G1549" s="187" t="s">
        <v>247</v>
      </c>
      <c r="H1549" s="188">
        <v>6.6</v>
      </c>
      <c r="I1549" s="189"/>
      <c r="J1549" s="190">
        <f>ROUND(I1549*H1549,2)</f>
        <v>0</v>
      </c>
      <c r="K1549" s="186" t="s">
        <v>158</v>
      </c>
      <c r="L1549" s="43"/>
      <c r="M1549" s="191" t="s">
        <v>5</v>
      </c>
      <c r="N1549" s="192" t="s">
        <v>53</v>
      </c>
      <c r="O1549" s="44"/>
      <c r="P1549" s="193">
        <f>O1549*H1549</f>
        <v>0</v>
      </c>
      <c r="Q1549" s="193">
        <v>4.7280000000000003E-2</v>
      </c>
      <c r="R1549" s="193">
        <f>Q1549*H1549</f>
        <v>0.31204799999999999</v>
      </c>
      <c r="S1549" s="193">
        <v>0</v>
      </c>
      <c r="T1549" s="194">
        <f>S1549*H1549</f>
        <v>0</v>
      </c>
      <c r="AR1549" s="25" t="s">
        <v>259</v>
      </c>
      <c r="AT1549" s="25" t="s">
        <v>154</v>
      </c>
      <c r="AU1549" s="25" t="s">
        <v>89</v>
      </c>
      <c r="AY1549" s="25" t="s">
        <v>152</v>
      </c>
      <c r="BE1549" s="195">
        <f>IF(N1549="základní",J1549,0)</f>
        <v>0</v>
      </c>
      <c r="BF1549" s="195">
        <f>IF(N1549="snížená",J1549,0)</f>
        <v>0</v>
      </c>
      <c r="BG1549" s="195">
        <f>IF(N1549="zákl. přenesená",J1549,0)</f>
        <v>0</v>
      </c>
      <c r="BH1549" s="195">
        <f>IF(N1549="sníž. přenesená",J1549,0)</f>
        <v>0</v>
      </c>
      <c r="BI1549" s="195">
        <f>IF(N1549="nulová",J1549,0)</f>
        <v>0</v>
      </c>
      <c r="BJ1549" s="25" t="s">
        <v>45</v>
      </c>
      <c r="BK1549" s="195">
        <f>ROUND(I1549*H1549,2)</f>
        <v>0</v>
      </c>
      <c r="BL1549" s="25" t="s">
        <v>259</v>
      </c>
      <c r="BM1549" s="25" t="s">
        <v>3617</v>
      </c>
    </row>
    <row r="1550" spans="2:65" s="1" customFormat="1" ht="135">
      <c r="B1550" s="43"/>
      <c r="D1550" s="196" t="s">
        <v>161</v>
      </c>
      <c r="F1550" s="197" t="s">
        <v>3618</v>
      </c>
      <c r="I1550" s="198"/>
      <c r="L1550" s="43"/>
      <c r="M1550" s="199"/>
      <c r="N1550" s="44"/>
      <c r="O1550" s="44"/>
      <c r="P1550" s="44"/>
      <c r="Q1550" s="44"/>
      <c r="R1550" s="44"/>
      <c r="S1550" s="44"/>
      <c r="T1550" s="72"/>
      <c r="AT1550" s="25" t="s">
        <v>161</v>
      </c>
      <c r="AU1550" s="25" t="s">
        <v>89</v>
      </c>
    </row>
    <row r="1551" spans="2:65" s="12" customFormat="1">
      <c r="B1551" s="200"/>
      <c r="D1551" s="196" t="s">
        <v>163</v>
      </c>
      <c r="E1551" s="201" t="s">
        <v>5</v>
      </c>
      <c r="F1551" s="202" t="s">
        <v>2775</v>
      </c>
      <c r="H1551" s="203" t="s">
        <v>5</v>
      </c>
      <c r="I1551" s="204"/>
      <c r="L1551" s="200"/>
      <c r="M1551" s="205"/>
      <c r="N1551" s="206"/>
      <c r="O1551" s="206"/>
      <c r="P1551" s="206"/>
      <c r="Q1551" s="206"/>
      <c r="R1551" s="206"/>
      <c r="S1551" s="206"/>
      <c r="T1551" s="207"/>
      <c r="AT1551" s="203" t="s">
        <v>163</v>
      </c>
      <c r="AU1551" s="203" t="s">
        <v>89</v>
      </c>
      <c r="AV1551" s="12" t="s">
        <v>45</v>
      </c>
      <c r="AW1551" s="12" t="s">
        <v>42</v>
      </c>
      <c r="AX1551" s="12" t="s">
        <v>82</v>
      </c>
      <c r="AY1551" s="203" t="s">
        <v>152</v>
      </c>
    </row>
    <row r="1552" spans="2:65" s="12" customFormat="1">
      <c r="B1552" s="200"/>
      <c r="D1552" s="196" t="s">
        <v>163</v>
      </c>
      <c r="E1552" s="201" t="s">
        <v>5</v>
      </c>
      <c r="F1552" s="202" t="s">
        <v>2777</v>
      </c>
      <c r="H1552" s="203" t="s">
        <v>5</v>
      </c>
      <c r="I1552" s="204"/>
      <c r="L1552" s="200"/>
      <c r="M1552" s="205"/>
      <c r="N1552" s="206"/>
      <c r="O1552" s="206"/>
      <c r="P1552" s="206"/>
      <c r="Q1552" s="206"/>
      <c r="R1552" s="206"/>
      <c r="S1552" s="206"/>
      <c r="T1552" s="207"/>
      <c r="AT1552" s="203" t="s">
        <v>163</v>
      </c>
      <c r="AU1552" s="203" t="s">
        <v>89</v>
      </c>
      <c r="AV1552" s="12" t="s">
        <v>45</v>
      </c>
      <c r="AW1552" s="12" t="s">
        <v>42</v>
      </c>
      <c r="AX1552" s="12" t="s">
        <v>82</v>
      </c>
      <c r="AY1552" s="203" t="s">
        <v>152</v>
      </c>
    </row>
    <row r="1553" spans="2:65" s="12" customFormat="1">
      <c r="B1553" s="200"/>
      <c r="D1553" s="196" t="s">
        <v>163</v>
      </c>
      <c r="E1553" s="201" t="s">
        <v>5</v>
      </c>
      <c r="F1553" s="202" t="s">
        <v>3588</v>
      </c>
      <c r="H1553" s="203" t="s">
        <v>5</v>
      </c>
      <c r="I1553" s="204"/>
      <c r="L1553" s="200"/>
      <c r="M1553" s="205"/>
      <c r="N1553" s="206"/>
      <c r="O1553" s="206"/>
      <c r="P1553" s="206"/>
      <c r="Q1553" s="206"/>
      <c r="R1553" s="206"/>
      <c r="S1553" s="206"/>
      <c r="T1553" s="207"/>
      <c r="AT1553" s="203" t="s">
        <v>163</v>
      </c>
      <c r="AU1553" s="203" t="s">
        <v>89</v>
      </c>
      <c r="AV1553" s="12" t="s">
        <v>45</v>
      </c>
      <c r="AW1553" s="12" t="s">
        <v>42</v>
      </c>
      <c r="AX1553" s="12" t="s">
        <v>82</v>
      </c>
      <c r="AY1553" s="203" t="s">
        <v>152</v>
      </c>
    </row>
    <row r="1554" spans="2:65" s="12" customFormat="1">
      <c r="B1554" s="200"/>
      <c r="D1554" s="196" t="s">
        <v>163</v>
      </c>
      <c r="E1554" s="201" t="s">
        <v>5</v>
      </c>
      <c r="F1554" s="202" t="s">
        <v>3589</v>
      </c>
      <c r="H1554" s="203" t="s">
        <v>5</v>
      </c>
      <c r="I1554" s="204"/>
      <c r="L1554" s="200"/>
      <c r="M1554" s="205"/>
      <c r="N1554" s="206"/>
      <c r="O1554" s="206"/>
      <c r="P1554" s="206"/>
      <c r="Q1554" s="206"/>
      <c r="R1554" s="206"/>
      <c r="S1554" s="206"/>
      <c r="T1554" s="207"/>
      <c r="AT1554" s="203" t="s">
        <v>163</v>
      </c>
      <c r="AU1554" s="203" t="s">
        <v>89</v>
      </c>
      <c r="AV1554" s="12" t="s">
        <v>45</v>
      </c>
      <c r="AW1554" s="12" t="s">
        <v>42</v>
      </c>
      <c r="AX1554" s="12" t="s">
        <v>82</v>
      </c>
      <c r="AY1554" s="203" t="s">
        <v>152</v>
      </c>
    </row>
    <row r="1555" spans="2:65" s="13" customFormat="1">
      <c r="B1555" s="208"/>
      <c r="D1555" s="196" t="s">
        <v>163</v>
      </c>
      <c r="E1555" s="209" t="s">
        <v>5</v>
      </c>
      <c r="F1555" s="210" t="s">
        <v>3619</v>
      </c>
      <c r="H1555" s="211">
        <v>6.6</v>
      </c>
      <c r="I1555" s="212"/>
      <c r="L1555" s="208"/>
      <c r="M1555" s="213"/>
      <c r="N1555" s="214"/>
      <c r="O1555" s="214"/>
      <c r="P1555" s="214"/>
      <c r="Q1555" s="214"/>
      <c r="R1555" s="214"/>
      <c r="S1555" s="214"/>
      <c r="T1555" s="215"/>
      <c r="AT1555" s="209" t="s">
        <v>163</v>
      </c>
      <c r="AU1555" s="209" t="s">
        <v>89</v>
      </c>
      <c r="AV1555" s="13" t="s">
        <v>89</v>
      </c>
      <c r="AW1555" s="13" t="s">
        <v>42</v>
      </c>
      <c r="AX1555" s="13" t="s">
        <v>82</v>
      </c>
      <c r="AY1555" s="209" t="s">
        <v>152</v>
      </c>
    </row>
    <row r="1556" spans="2:65" s="14" customFormat="1">
      <c r="B1556" s="216"/>
      <c r="D1556" s="196" t="s">
        <v>163</v>
      </c>
      <c r="E1556" s="217" t="s">
        <v>5</v>
      </c>
      <c r="F1556" s="218" t="s">
        <v>2780</v>
      </c>
      <c r="H1556" s="219">
        <v>6.6</v>
      </c>
      <c r="I1556" s="220"/>
      <c r="L1556" s="216"/>
      <c r="M1556" s="221"/>
      <c r="N1556" s="222"/>
      <c r="O1556" s="222"/>
      <c r="P1556" s="222"/>
      <c r="Q1556" s="222"/>
      <c r="R1556" s="222"/>
      <c r="S1556" s="222"/>
      <c r="T1556" s="223"/>
      <c r="AT1556" s="217" t="s">
        <v>163</v>
      </c>
      <c r="AU1556" s="217" t="s">
        <v>89</v>
      </c>
      <c r="AV1556" s="14" t="s">
        <v>169</v>
      </c>
      <c r="AW1556" s="14" t="s">
        <v>42</v>
      </c>
      <c r="AX1556" s="14" t="s">
        <v>82</v>
      </c>
      <c r="AY1556" s="217" t="s">
        <v>152</v>
      </c>
    </row>
    <row r="1557" spans="2:65" s="15" customFormat="1">
      <c r="B1557" s="224"/>
      <c r="D1557" s="225" t="s">
        <v>163</v>
      </c>
      <c r="E1557" s="226" t="s">
        <v>5</v>
      </c>
      <c r="F1557" s="227" t="s">
        <v>170</v>
      </c>
      <c r="H1557" s="228">
        <v>6.6</v>
      </c>
      <c r="I1557" s="229"/>
      <c r="L1557" s="224"/>
      <c r="M1557" s="230"/>
      <c r="N1557" s="231"/>
      <c r="O1557" s="231"/>
      <c r="P1557" s="231"/>
      <c r="Q1557" s="231"/>
      <c r="R1557" s="231"/>
      <c r="S1557" s="231"/>
      <c r="T1557" s="232"/>
      <c r="AT1557" s="233" t="s">
        <v>163</v>
      </c>
      <c r="AU1557" s="233" t="s">
        <v>89</v>
      </c>
      <c r="AV1557" s="15" t="s">
        <v>159</v>
      </c>
      <c r="AW1557" s="15" t="s">
        <v>42</v>
      </c>
      <c r="AX1557" s="15" t="s">
        <v>45</v>
      </c>
      <c r="AY1557" s="233" t="s">
        <v>152</v>
      </c>
    </row>
    <row r="1558" spans="2:65" s="1" customFormat="1" ht="57" customHeight="1">
      <c r="B1558" s="183"/>
      <c r="C1558" s="184" t="s">
        <v>3620</v>
      </c>
      <c r="D1558" s="184" t="s">
        <v>154</v>
      </c>
      <c r="E1558" s="185" t="s">
        <v>3621</v>
      </c>
      <c r="F1558" s="186" t="s">
        <v>3622</v>
      </c>
      <c r="G1558" s="187" t="s">
        <v>247</v>
      </c>
      <c r="H1558" s="188">
        <v>24.305</v>
      </c>
      <c r="I1558" s="189"/>
      <c r="J1558" s="190">
        <f>ROUND(I1558*H1558,2)</f>
        <v>0</v>
      </c>
      <c r="K1558" s="186" t="s">
        <v>158</v>
      </c>
      <c r="L1558" s="43"/>
      <c r="M1558" s="191" t="s">
        <v>5</v>
      </c>
      <c r="N1558" s="192" t="s">
        <v>53</v>
      </c>
      <c r="O1558" s="44"/>
      <c r="P1558" s="193">
        <f>O1558*H1558</f>
        <v>0</v>
      </c>
      <c r="Q1558" s="193">
        <v>4.7800000000000002E-2</v>
      </c>
      <c r="R1558" s="193">
        <f>Q1558*H1558</f>
        <v>1.1617790000000001</v>
      </c>
      <c r="S1558" s="193">
        <v>0</v>
      </c>
      <c r="T1558" s="194">
        <f>S1558*H1558</f>
        <v>0</v>
      </c>
      <c r="AR1558" s="25" t="s">
        <v>259</v>
      </c>
      <c r="AT1558" s="25" t="s">
        <v>154</v>
      </c>
      <c r="AU1558" s="25" t="s">
        <v>89</v>
      </c>
      <c r="AY1558" s="25" t="s">
        <v>152</v>
      </c>
      <c r="BE1558" s="195">
        <f>IF(N1558="základní",J1558,0)</f>
        <v>0</v>
      </c>
      <c r="BF1558" s="195">
        <f>IF(N1558="snížená",J1558,0)</f>
        <v>0</v>
      </c>
      <c r="BG1558" s="195">
        <f>IF(N1558="zákl. přenesená",J1558,0)</f>
        <v>0</v>
      </c>
      <c r="BH1558" s="195">
        <f>IF(N1558="sníž. přenesená",J1558,0)</f>
        <v>0</v>
      </c>
      <c r="BI1558" s="195">
        <f>IF(N1558="nulová",J1558,0)</f>
        <v>0</v>
      </c>
      <c r="BJ1558" s="25" t="s">
        <v>45</v>
      </c>
      <c r="BK1558" s="195">
        <f>ROUND(I1558*H1558,2)</f>
        <v>0</v>
      </c>
      <c r="BL1558" s="25" t="s">
        <v>259</v>
      </c>
      <c r="BM1558" s="25" t="s">
        <v>3623</v>
      </c>
    </row>
    <row r="1559" spans="2:65" s="1" customFormat="1" ht="135">
      <c r="B1559" s="43"/>
      <c r="D1559" s="196" t="s">
        <v>161</v>
      </c>
      <c r="F1559" s="197" t="s">
        <v>3618</v>
      </c>
      <c r="I1559" s="198"/>
      <c r="L1559" s="43"/>
      <c r="M1559" s="199"/>
      <c r="N1559" s="44"/>
      <c r="O1559" s="44"/>
      <c r="P1559" s="44"/>
      <c r="Q1559" s="44"/>
      <c r="R1559" s="44"/>
      <c r="S1559" s="44"/>
      <c r="T1559" s="72"/>
      <c r="AT1559" s="25" t="s">
        <v>161</v>
      </c>
      <c r="AU1559" s="25" t="s">
        <v>89</v>
      </c>
    </row>
    <row r="1560" spans="2:65" s="12" customFormat="1">
      <c r="B1560" s="200"/>
      <c r="D1560" s="196" t="s">
        <v>163</v>
      </c>
      <c r="E1560" s="201" t="s">
        <v>5</v>
      </c>
      <c r="F1560" s="202" t="s">
        <v>2775</v>
      </c>
      <c r="H1560" s="203" t="s">
        <v>5</v>
      </c>
      <c r="I1560" s="204"/>
      <c r="L1560" s="200"/>
      <c r="M1560" s="205"/>
      <c r="N1560" s="206"/>
      <c r="O1560" s="206"/>
      <c r="P1560" s="206"/>
      <c r="Q1560" s="206"/>
      <c r="R1560" s="206"/>
      <c r="S1560" s="206"/>
      <c r="T1560" s="207"/>
      <c r="AT1560" s="203" t="s">
        <v>163</v>
      </c>
      <c r="AU1560" s="203" t="s">
        <v>89</v>
      </c>
      <c r="AV1560" s="12" t="s">
        <v>45</v>
      </c>
      <c r="AW1560" s="12" t="s">
        <v>42</v>
      </c>
      <c r="AX1560" s="12" t="s">
        <v>82</v>
      </c>
      <c r="AY1560" s="203" t="s">
        <v>152</v>
      </c>
    </row>
    <row r="1561" spans="2:65" s="12" customFormat="1">
      <c r="B1561" s="200"/>
      <c r="D1561" s="196" t="s">
        <v>163</v>
      </c>
      <c r="E1561" s="201" t="s">
        <v>5</v>
      </c>
      <c r="F1561" s="202" t="s">
        <v>3324</v>
      </c>
      <c r="H1561" s="203" t="s">
        <v>5</v>
      </c>
      <c r="I1561" s="204"/>
      <c r="L1561" s="200"/>
      <c r="M1561" s="205"/>
      <c r="N1561" s="206"/>
      <c r="O1561" s="206"/>
      <c r="P1561" s="206"/>
      <c r="Q1561" s="206"/>
      <c r="R1561" s="206"/>
      <c r="S1561" s="206"/>
      <c r="T1561" s="207"/>
      <c r="AT1561" s="203" t="s">
        <v>163</v>
      </c>
      <c r="AU1561" s="203" t="s">
        <v>89</v>
      </c>
      <c r="AV1561" s="12" t="s">
        <v>45</v>
      </c>
      <c r="AW1561" s="12" t="s">
        <v>42</v>
      </c>
      <c r="AX1561" s="12" t="s">
        <v>82</v>
      </c>
      <c r="AY1561" s="203" t="s">
        <v>152</v>
      </c>
    </row>
    <row r="1562" spans="2:65" s="12" customFormat="1">
      <c r="B1562" s="200"/>
      <c r="D1562" s="196" t="s">
        <v>163</v>
      </c>
      <c r="E1562" s="201" t="s">
        <v>5</v>
      </c>
      <c r="F1562" s="202" t="s">
        <v>3592</v>
      </c>
      <c r="H1562" s="203" t="s">
        <v>5</v>
      </c>
      <c r="I1562" s="204"/>
      <c r="L1562" s="200"/>
      <c r="M1562" s="205"/>
      <c r="N1562" s="206"/>
      <c r="O1562" s="206"/>
      <c r="P1562" s="206"/>
      <c r="Q1562" s="206"/>
      <c r="R1562" s="206"/>
      <c r="S1562" s="206"/>
      <c r="T1562" s="207"/>
      <c r="AT1562" s="203" t="s">
        <v>163</v>
      </c>
      <c r="AU1562" s="203" t="s">
        <v>89</v>
      </c>
      <c r="AV1562" s="12" t="s">
        <v>45</v>
      </c>
      <c r="AW1562" s="12" t="s">
        <v>42</v>
      </c>
      <c r="AX1562" s="12" t="s">
        <v>82</v>
      </c>
      <c r="AY1562" s="203" t="s">
        <v>152</v>
      </c>
    </row>
    <row r="1563" spans="2:65" s="13" customFormat="1">
      <c r="B1563" s="208"/>
      <c r="D1563" s="196" t="s">
        <v>163</v>
      </c>
      <c r="E1563" s="209" t="s">
        <v>5</v>
      </c>
      <c r="F1563" s="210" t="s">
        <v>3624</v>
      </c>
      <c r="H1563" s="211">
        <v>14.648</v>
      </c>
      <c r="I1563" s="212"/>
      <c r="L1563" s="208"/>
      <c r="M1563" s="213"/>
      <c r="N1563" s="214"/>
      <c r="O1563" s="214"/>
      <c r="P1563" s="214"/>
      <c r="Q1563" s="214"/>
      <c r="R1563" s="214"/>
      <c r="S1563" s="214"/>
      <c r="T1563" s="215"/>
      <c r="AT1563" s="209" t="s">
        <v>163</v>
      </c>
      <c r="AU1563" s="209" t="s">
        <v>89</v>
      </c>
      <c r="AV1563" s="13" t="s">
        <v>89</v>
      </c>
      <c r="AW1563" s="13" t="s">
        <v>42</v>
      </c>
      <c r="AX1563" s="13" t="s">
        <v>82</v>
      </c>
      <c r="AY1563" s="209" t="s">
        <v>152</v>
      </c>
    </row>
    <row r="1564" spans="2:65" s="12" customFormat="1">
      <c r="B1564" s="200"/>
      <c r="D1564" s="196" t="s">
        <v>163</v>
      </c>
      <c r="E1564" s="201" t="s">
        <v>5</v>
      </c>
      <c r="F1564" s="202" t="s">
        <v>3594</v>
      </c>
      <c r="H1564" s="203" t="s">
        <v>5</v>
      </c>
      <c r="I1564" s="204"/>
      <c r="L1564" s="200"/>
      <c r="M1564" s="205"/>
      <c r="N1564" s="206"/>
      <c r="O1564" s="206"/>
      <c r="P1564" s="206"/>
      <c r="Q1564" s="206"/>
      <c r="R1564" s="206"/>
      <c r="S1564" s="206"/>
      <c r="T1564" s="207"/>
      <c r="AT1564" s="203" t="s">
        <v>163</v>
      </c>
      <c r="AU1564" s="203" t="s">
        <v>89</v>
      </c>
      <c r="AV1564" s="12" t="s">
        <v>45</v>
      </c>
      <c r="AW1564" s="12" t="s">
        <v>42</v>
      </c>
      <c r="AX1564" s="12" t="s">
        <v>82</v>
      </c>
      <c r="AY1564" s="203" t="s">
        <v>152</v>
      </c>
    </row>
    <row r="1565" spans="2:65" s="13" customFormat="1">
      <c r="B1565" s="208"/>
      <c r="D1565" s="196" t="s">
        <v>163</v>
      </c>
      <c r="E1565" s="209" t="s">
        <v>5</v>
      </c>
      <c r="F1565" s="210" t="s">
        <v>3544</v>
      </c>
      <c r="H1565" s="211">
        <v>9.657</v>
      </c>
      <c r="I1565" s="212"/>
      <c r="L1565" s="208"/>
      <c r="M1565" s="213"/>
      <c r="N1565" s="214"/>
      <c r="O1565" s="214"/>
      <c r="P1565" s="214"/>
      <c r="Q1565" s="214"/>
      <c r="R1565" s="214"/>
      <c r="S1565" s="214"/>
      <c r="T1565" s="215"/>
      <c r="AT1565" s="209" t="s">
        <v>163</v>
      </c>
      <c r="AU1565" s="209" t="s">
        <v>89</v>
      </c>
      <c r="AV1565" s="13" t="s">
        <v>89</v>
      </c>
      <c r="AW1565" s="13" t="s">
        <v>42</v>
      </c>
      <c r="AX1565" s="13" t="s">
        <v>82</v>
      </c>
      <c r="AY1565" s="209" t="s">
        <v>152</v>
      </c>
    </row>
    <row r="1566" spans="2:65" s="14" customFormat="1">
      <c r="B1566" s="216"/>
      <c r="D1566" s="196" t="s">
        <v>163</v>
      </c>
      <c r="E1566" s="217" t="s">
        <v>5</v>
      </c>
      <c r="F1566" s="218" t="s">
        <v>2780</v>
      </c>
      <c r="H1566" s="219">
        <v>24.305</v>
      </c>
      <c r="I1566" s="220"/>
      <c r="L1566" s="216"/>
      <c r="M1566" s="221"/>
      <c r="N1566" s="222"/>
      <c r="O1566" s="222"/>
      <c r="P1566" s="222"/>
      <c r="Q1566" s="222"/>
      <c r="R1566" s="222"/>
      <c r="S1566" s="222"/>
      <c r="T1566" s="223"/>
      <c r="AT1566" s="217" t="s">
        <v>163</v>
      </c>
      <c r="AU1566" s="217" t="s">
        <v>89</v>
      </c>
      <c r="AV1566" s="14" t="s">
        <v>169</v>
      </c>
      <c r="AW1566" s="14" t="s">
        <v>42</v>
      </c>
      <c r="AX1566" s="14" t="s">
        <v>82</v>
      </c>
      <c r="AY1566" s="217" t="s">
        <v>152</v>
      </c>
    </row>
    <row r="1567" spans="2:65" s="15" customFormat="1">
      <c r="B1567" s="224"/>
      <c r="D1567" s="225" t="s">
        <v>163</v>
      </c>
      <c r="E1567" s="226" t="s">
        <v>5</v>
      </c>
      <c r="F1567" s="227" t="s">
        <v>170</v>
      </c>
      <c r="H1567" s="228">
        <v>24.305</v>
      </c>
      <c r="I1567" s="229"/>
      <c r="L1567" s="224"/>
      <c r="M1567" s="230"/>
      <c r="N1567" s="231"/>
      <c r="O1567" s="231"/>
      <c r="P1567" s="231"/>
      <c r="Q1567" s="231"/>
      <c r="R1567" s="231"/>
      <c r="S1567" s="231"/>
      <c r="T1567" s="232"/>
      <c r="AT1567" s="233" t="s">
        <v>163</v>
      </c>
      <c r="AU1567" s="233" t="s">
        <v>89</v>
      </c>
      <c r="AV1567" s="15" t="s">
        <v>159</v>
      </c>
      <c r="AW1567" s="15" t="s">
        <v>42</v>
      </c>
      <c r="AX1567" s="15" t="s">
        <v>45</v>
      </c>
      <c r="AY1567" s="233" t="s">
        <v>152</v>
      </c>
    </row>
    <row r="1568" spans="2:65" s="1" customFormat="1" ht="44.25" customHeight="1">
      <c r="B1568" s="183"/>
      <c r="C1568" s="184" t="s">
        <v>3625</v>
      </c>
      <c r="D1568" s="184" t="s">
        <v>154</v>
      </c>
      <c r="E1568" s="185" t="s">
        <v>3626</v>
      </c>
      <c r="F1568" s="186" t="s">
        <v>3627</v>
      </c>
      <c r="G1568" s="187" t="s">
        <v>247</v>
      </c>
      <c r="H1568" s="188">
        <v>275.875</v>
      </c>
      <c r="I1568" s="189"/>
      <c r="J1568" s="190">
        <f>ROUND(I1568*H1568,2)</f>
        <v>0</v>
      </c>
      <c r="K1568" s="186" t="s">
        <v>158</v>
      </c>
      <c r="L1568" s="43"/>
      <c r="M1568" s="191" t="s">
        <v>5</v>
      </c>
      <c r="N1568" s="192" t="s">
        <v>53</v>
      </c>
      <c r="O1568" s="44"/>
      <c r="P1568" s="193">
        <f>O1568*H1568</f>
        <v>0</v>
      </c>
      <c r="Q1568" s="193">
        <v>1.644E-2</v>
      </c>
      <c r="R1568" s="193">
        <f>Q1568*H1568</f>
        <v>4.5353849999999998</v>
      </c>
      <c r="S1568" s="193">
        <v>0</v>
      </c>
      <c r="T1568" s="194">
        <f>S1568*H1568</f>
        <v>0</v>
      </c>
      <c r="AR1568" s="25" t="s">
        <v>259</v>
      </c>
      <c r="AT1568" s="25" t="s">
        <v>154</v>
      </c>
      <c r="AU1568" s="25" t="s">
        <v>89</v>
      </c>
      <c r="AY1568" s="25" t="s">
        <v>152</v>
      </c>
      <c r="BE1568" s="195">
        <f>IF(N1568="základní",J1568,0)</f>
        <v>0</v>
      </c>
      <c r="BF1568" s="195">
        <f>IF(N1568="snížená",J1568,0)</f>
        <v>0</v>
      </c>
      <c r="BG1568" s="195">
        <f>IF(N1568="zákl. přenesená",J1568,0)</f>
        <v>0</v>
      </c>
      <c r="BH1568" s="195">
        <f>IF(N1568="sníž. přenesená",J1568,0)</f>
        <v>0</v>
      </c>
      <c r="BI1568" s="195">
        <f>IF(N1568="nulová",J1568,0)</f>
        <v>0</v>
      </c>
      <c r="BJ1568" s="25" t="s">
        <v>45</v>
      </c>
      <c r="BK1568" s="195">
        <f>ROUND(I1568*H1568,2)</f>
        <v>0</v>
      </c>
      <c r="BL1568" s="25" t="s">
        <v>259</v>
      </c>
      <c r="BM1568" s="25" t="s">
        <v>3628</v>
      </c>
    </row>
    <row r="1569" spans="2:65" s="1" customFormat="1" ht="162">
      <c r="B1569" s="43"/>
      <c r="D1569" s="196" t="s">
        <v>161</v>
      </c>
      <c r="F1569" s="197" t="s">
        <v>2089</v>
      </c>
      <c r="I1569" s="198"/>
      <c r="L1569" s="43"/>
      <c r="M1569" s="199"/>
      <c r="N1569" s="44"/>
      <c r="O1569" s="44"/>
      <c r="P1569" s="44"/>
      <c r="Q1569" s="44"/>
      <c r="R1569" s="44"/>
      <c r="S1569" s="44"/>
      <c r="T1569" s="72"/>
      <c r="AT1569" s="25" t="s">
        <v>161</v>
      </c>
      <c r="AU1569" s="25" t="s">
        <v>89</v>
      </c>
    </row>
    <row r="1570" spans="2:65" s="12" customFormat="1">
      <c r="B1570" s="200"/>
      <c r="D1570" s="196" t="s">
        <v>163</v>
      </c>
      <c r="E1570" s="201" t="s">
        <v>5</v>
      </c>
      <c r="F1570" s="202" t="s">
        <v>2775</v>
      </c>
      <c r="H1570" s="203" t="s">
        <v>5</v>
      </c>
      <c r="I1570" s="204"/>
      <c r="L1570" s="200"/>
      <c r="M1570" s="205"/>
      <c r="N1570" s="206"/>
      <c r="O1570" s="206"/>
      <c r="P1570" s="206"/>
      <c r="Q1570" s="206"/>
      <c r="R1570" s="206"/>
      <c r="S1570" s="206"/>
      <c r="T1570" s="207"/>
      <c r="AT1570" s="203" t="s">
        <v>163</v>
      </c>
      <c r="AU1570" s="203" t="s">
        <v>89</v>
      </c>
      <c r="AV1570" s="12" t="s">
        <v>45</v>
      </c>
      <c r="AW1570" s="12" t="s">
        <v>42</v>
      </c>
      <c r="AX1570" s="12" t="s">
        <v>82</v>
      </c>
      <c r="AY1570" s="203" t="s">
        <v>152</v>
      </c>
    </row>
    <row r="1571" spans="2:65" s="12" customFormat="1">
      <c r="B1571" s="200"/>
      <c r="D1571" s="196" t="s">
        <v>163</v>
      </c>
      <c r="E1571" s="201" t="s">
        <v>5</v>
      </c>
      <c r="F1571" s="202" t="s">
        <v>3324</v>
      </c>
      <c r="H1571" s="203" t="s">
        <v>5</v>
      </c>
      <c r="I1571" s="204"/>
      <c r="L1571" s="200"/>
      <c r="M1571" s="205"/>
      <c r="N1571" s="206"/>
      <c r="O1571" s="206"/>
      <c r="P1571" s="206"/>
      <c r="Q1571" s="206"/>
      <c r="R1571" s="206"/>
      <c r="S1571" s="206"/>
      <c r="T1571" s="207"/>
      <c r="AT1571" s="203" t="s">
        <v>163</v>
      </c>
      <c r="AU1571" s="203" t="s">
        <v>89</v>
      </c>
      <c r="AV1571" s="12" t="s">
        <v>45</v>
      </c>
      <c r="AW1571" s="12" t="s">
        <v>42</v>
      </c>
      <c r="AX1571" s="12" t="s">
        <v>82</v>
      </c>
      <c r="AY1571" s="203" t="s">
        <v>152</v>
      </c>
    </row>
    <row r="1572" spans="2:65" s="12" customFormat="1">
      <c r="B1572" s="200"/>
      <c r="D1572" s="196" t="s">
        <v>163</v>
      </c>
      <c r="E1572" s="201" t="s">
        <v>5</v>
      </c>
      <c r="F1572" s="202" t="s">
        <v>3325</v>
      </c>
      <c r="H1572" s="203" t="s">
        <v>5</v>
      </c>
      <c r="I1572" s="204"/>
      <c r="L1572" s="200"/>
      <c r="M1572" s="205"/>
      <c r="N1572" s="206"/>
      <c r="O1572" s="206"/>
      <c r="P1572" s="206"/>
      <c r="Q1572" s="206"/>
      <c r="R1572" s="206"/>
      <c r="S1572" s="206"/>
      <c r="T1572" s="207"/>
      <c r="AT1572" s="203" t="s">
        <v>163</v>
      </c>
      <c r="AU1572" s="203" t="s">
        <v>89</v>
      </c>
      <c r="AV1572" s="12" t="s">
        <v>45</v>
      </c>
      <c r="AW1572" s="12" t="s">
        <v>42</v>
      </c>
      <c r="AX1572" s="12" t="s">
        <v>82</v>
      </c>
      <c r="AY1572" s="203" t="s">
        <v>152</v>
      </c>
    </row>
    <row r="1573" spans="2:65" s="13" customFormat="1">
      <c r="B1573" s="208"/>
      <c r="D1573" s="196" t="s">
        <v>163</v>
      </c>
      <c r="E1573" s="209" t="s">
        <v>5</v>
      </c>
      <c r="F1573" s="210" t="s">
        <v>3326</v>
      </c>
      <c r="H1573" s="211">
        <v>311.39499999999998</v>
      </c>
      <c r="I1573" s="212"/>
      <c r="L1573" s="208"/>
      <c r="M1573" s="213"/>
      <c r="N1573" s="214"/>
      <c r="O1573" s="214"/>
      <c r="P1573" s="214"/>
      <c r="Q1573" s="214"/>
      <c r="R1573" s="214"/>
      <c r="S1573" s="214"/>
      <c r="T1573" s="215"/>
      <c r="AT1573" s="209" t="s">
        <v>163</v>
      </c>
      <c r="AU1573" s="209" t="s">
        <v>89</v>
      </c>
      <c r="AV1573" s="13" t="s">
        <v>89</v>
      </c>
      <c r="AW1573" s="13" t="s">
        <v>42</v>
      </c>
      <c r="AX1573" s="13" t="s">
        <v>82</v>
      </c>
      <c r="AY1573" s="209" t="s">
        <v>152</v>
      </c>
    </row>
    <row r="1574" spans="2:65" s="12" customFormat="1">
      <c r="B1574" s="200"/>
      <c r="D1574" s="196" t="s">
        <v>163</v>
      </c>
      <c r="E1574" s="201" t="s">
        <v>5</v>
      </c>
      <c r="F1574" s="202" t="s">
        <v>3018</v>
      </c>
      <c r="H1574" s="203" t="s">
        <v>5</v>
      </c>
      <c r="I1574" s="204"/>
      <c r="L1574" s="200"/>
      <c r="M1574" s="205"/>
      <c r="N1574" s="206"/>
      <c r="O1574" s="206"/>
      <c r="P1574" s="206"/>
      <c r="Q1574" s="206"/>
      <c r="R1574" s="206"/>
      <c r="S1574" s="206"/>
      <c r="T1574" s="207"/>
      <c r="AT1574" s="203" t="s">
        <v>163</v>
      </c>
      <c r="AU1574" s="203" t="s">
        <v>89</v>
      </c>
      <c r="AV1574" s="12" t="s">
        <v>45</v>
      </c>
      <c r="AW1574" s="12" t="s">
        <v>42</v>
      </c>
      <c r="AX1574" s="12" t="s">
        <v>82</v>
      </c>
      <c r="AY1574" s="203" t="s">
        <v>152</v>
      </c>
    </row>
    <row r="1575" spans="2:65" s="13" customFormat="1">
      <c r="B1575" s="208"/>
      <c r="D1575" s="196" t="s">
        <v>163</v>
      </c>
      <c r="E1575" s="209" t="s">
        <v>5</v>
      </c>
      <c r="F1575" s="210" t="s">
        <v>3019</v>
      </c>
      <c r="H1575" s="211">
        <v>-0.96</v>
      </c>
      <c r="I1575" s="212"/>
      <c r="L1575" s="208"/>
      <c r="M1575" s="213"/>
      <c r="N1575" s="214"/>
      <c r="O1575" s="214"/>
      <c r="P1575" s="214"/>
      <c r="Q1575" s="214"/>
      <c r="R1575" s="214"/>
      <c r="S1575" s="214"/>
      <c r="T1575" s="215"/>
      <c r="AT1575" s="209" t="s">
        <v>163</v>
      </c>
      <c r="AU1575" s="209" t="s">
        <v>89</v>
      </c>
      <c r="AV1575" s="13" t="s">
        <v>89</v>
      </c>
      <c r="AW1575" s="13" t="s">
        <v>42</v>
      </c>
      <c r="AX1575" s="13" t="s">
        <v>82</v>
      </c>
      <c r="AY1575" s="209" t="s">
        <v>152</v>
      </c>
    </row>
    <row r="1576" spans="2:65" s="13" customFormat="1">
      <c r="B1576" s="208"/>
      <c r="D1576" s="196" t="s">
        <v>163</v>
      </c>
      <c r="E1576" s="209" t="s">
        <v>5</v>
      </c>
      <c r="F1576" s="210" t="s">
        <v>3020</v>
      </c>
      <c r="H1576" s="211">
        <v>-3.84</v>
      </c>
      <c r="I1576" s="212"/>
      <c r="L1576" s="208"/>
      <c r="M1576" s="213"/>
      <c r="N1576" s="214"/>
      <c r="O1576" s="214"/>
      <c r="P1576" s="214"/>
      <c r="Q1576" s="214"/>
      <c r="R1576" s="214"/>
      <c r="S1576" s="214"/>
      <c r="T1576" s="215"/>
      <c r="AT1576" s="209" t="s">
        <v>163</v>
      </c>
      <c r="AU1576" s="209" t="s">
        <v>89</v>
      </c>
      <c r="AV1576" s="13" t="s">
        <v>89</v>
      </c>
      <c r="AW1576" s="13" t="s">
        <v>42</v>
      </c>
      <c r="AX1576" s="13" t="s">
        <v>82</v>
      </c>
      <c r="AY1576" s="209" t="s">
        <v>152</v>
      </c>
    </row>
    <row r="1577" spans="2:65" s="13" customFormat="1">
      <c r="B1577" s="208"/>
      <c r="D1577" s="196" t="s">
        <v>163</v>
      </c>
      <c r="E1577" s="209" t="s">
        <v>5</v>
      </c>
      <c r="F1577" s="210" t="s">
        <v>3021</v>
      </c>
      <c r="H1577" s="211">
        <v>-13.44</v>
      </c>
      <c r="I1577" s="212"/>
      <c r="L1577" s="208"/>
      <c r="M1577" s="213"/>
      <c r="N1577" s="214"/>
      <c r="O1577" s="214"/>
      <c r="P1577" s="214"/>
      <c r="Q1577" s="214"/>
      <c r="R1577" s="214"/>
      <c r="S1577" s="214"/>
      <c r="T1577" s="215"/>
      <c r="AT1577" s="209" t="s">
        <v>163</v>
      </c>
      <c r="AU1577" s="209" t="s">
        <v>89</v>
      </c>
      <c r="AV1577" s="13" t="s">
        <v>89</v>
      </c>
      <c r="AW1577" s="13" t="s">
        <v>42</v>
      </c>
      <c r="AX1577" s="13" t="s">
        <v>82</v>
      </c>
      <c r="AY1577" s="209" t="s">
        <v>152</v>
      </c>
    </row>
    <row r="1578" spans="2:65" s="13" customFormat="1">
      <c r="B1578" s="208"/>
      <c r="D1578" s="196" t="s">
        <v>163</v>
      </c>
      <c r="E1578" s="209" t="s">
        <v>5</v>
      </c>
      <c r="F1578" s="210" t="s">
        <v>3022</v>
      </c>
      <c r="H1578" s="211">
        <v>-17.28</v>
      </c>
      <c r="I1578" s="212"/>
      <c r="L1578" s="208"/>
      <c r="M1578" s="213"/>
      <c r="N1578" s="214"/>
      <c r="O1578" s="214"/>
      <c r="P1578" s="214"/>
      <c r="Q1578" s="214"/>
      <c r="R1578" s="214"/>
      <c r="S1578" s="214"/>
      <c r="T1578" s="215"/>
      <c r="AT1578" s="209" t="s">
        <v>163</v>
      </c>
      <c r="AU1578" s="209" t="s">
        <v>89</v>
      </c>
      <c r="AV1578" s="13" t="s">
        <v>89</v>
      </c>
      <c r="AW1578" s="13" t="s">
        <v>42</v>
      </c>
      <c r="AX1578" s="13" t="s">
        <v>82</v>
      </c>
      <c r="AY1578" s="209" t="s">
        <v>152</v>
      </c>
    </row>
    <row r="1579" spans="2:65" s="14" customFormat="1">
      <c r="B1579" s="216"/>
      <c r="D1579" s="196" t="s">
        <v>163</v>
      </c>
      <c r="E1579" s="217" t="s">
        <v>5</v>
      </c>
      <c r="F1579" s="218" t="s">
        <v>2780</v>
      </c>
      <c r="H1579" s="219">
        <v>275.875</v>
      </c>
      <c r="I1579" s="220"/>
      <c r="L1579" s="216"/>
      <c r="M1579" s="221"/>
      <c r="N1579" s="222"/>
      <c r="O1579" s="222"/>
      <c r="P1579" s="222"/>
      <c r="Q1579" s="222"/>
      <c r="R1579" s="222"/>
      <c r="S1579" s="222"/>
      <c r="T1579" s="223"/>
      <c r="AT1579" s="217" t="s">
        <v>163</v>
      </c>
      <c r="AU1579" s="217" t="s">
        <v>89</v>
      </c>
      <c r="AV1579" s="14" t="s">
        <v>169</v>
      </c>
      <c r="AW1579" s="14" t="s">
        <v>42</v>
      </c>
      <c r="AX1579" s="14" t="s">
        <v>82</v>
      </c>
      <c r="AY1579" s="217" t="s">
        <v>152</v>
      </c>
    </row>
    <row r="1580" spans="2:65" s="15" customFormat="1">
      <c r="B1580" s="224"/>
      <c r="D1580" s="225" t="s">
        <v>163</v>
      </c>
      <c r="E1580" s="226" t="s">
        <v>5</v>
      </c>
      <c r="F1580" s="227" t="s">
        <v>170</v>
      </c>
      <c r="H1580" s="228">
        <v>275.875</v>
      </c>
      <c r="I1580" s="229"/>
      <c r="L1580" s="224"/>
      <c r="M1580" s="230"/>
      <c r="N1580" s="231"/>
      <c r="O1580" s="231"/>
      <c r="P1580" s="231"/>
      <c r="Q1580" s="231"/>
      <c r="R1580" s="231"/>
      <c r="S1580" s="231"/>
      <c r="T1580" s="232"/>
      <c r="AT1580" s="233" t="s">
        <v>163</v>
      </c>
      <c r="AU1580" s="233" t="s">
        <v>89</v>
      </c>
      <c r="AV1580" s="15" t="s">
        <v>159</v>
      </c>
      <c r="AW1580" s="15" t="s">
        <v>42</v>
      </c>
      <c r="AX1580" s="15" t="s">
        <v>45</v>
      </c>
      <c r="AY1580" s="233" t="s">
        <v>152</v>
      </c>
    </row>
    <row r="1581" spans="2:65" s="1" customFormat="1" ht="44.25" customHeight="1">
      <c r="B1581" s="183"/>
      <c r="C1581" s="184" t="s">
        <v>3629</v>
      </c>
      <c r="D1581" s="184" t="s">
        <v>154</v>
      </c>
      <c r="E1581" s="185" t="s">
        <v>3630</v>
      </c>
      <c r="F1581" s="186" t="s">
        <v>3631</v>
      </c>
      <c r="G1581" s="187" t="s">
        <v>247</v>
      </c>
      <c r="H1581" s="188">
        <v>11.47</v>
      </c>
      <c r="I1581" s="189"/>
      <c r="J1581" s="190">
        <f>ROUND(I1581*H1581,2)</f>
        <v>0</v>
      </c>
      <c r="K1581" s="186" t="s">
        <v>158</v>
      </c>
      <c r="L1581" s="43"/>
      <c r="M1581" s="191" t="s">
        <v>5</v>
      </c>
      <c r="N1581" s="192" t="s">
        <v>53</v>
      </c>
      <c r="O1581" s="44"/>
      <c r="P1581" s="193">
        <f>O1581*H1581</f>
        <v>0</v>
      </c>
      <c r="Q1581" s="193">
        <v>1.5180000000000001E-2</v>
      </c>
      <c r="R1581" s="193">
        <f>Q1581*H1581</f>
        <v>0.17411460000000001</v>
      </c>
      <c r="S1581" s="193">
        <v>0</v>
      </c>
      <c r="T1581" s="194">
        <f>S1581*H1581</f>
        <v>0</v>
      </c>
      <c r="AR1581" s="25" t="s">
        <v>259</v>
      </c>
      <c r="AT1581" s="25" t="s">
        <v>154</v>
      </c>
      <c r="AU1581" s="25" t="s">
        <v>89</v>
      </c>
      <c r="AY1581" s="25" t="s">
        <v>152</v>
      </c>
      <c r="BE1581" s="195">
        <f>IF(N1581="základní",J1581,0)</f>
        <v>0</v>
      </c>
      <c r="BF1581" s="195">
        <f>IF(N1581="snížená",J1581,0)</f>
        <v>0</v>
      </c>
      <c r="BG1581" s="195">
        <f>IF(N1581="zákl. přenesená",J1581,0)</f>
        <v>0</v>
      </c>
      <c r="BH1581" s="195">
        <f>IF(N1581="sníž. přenesená",J1581,0)</f>
        <v>0</v>
      </c>
      <c r="BI1581" s="195">
        <f>IF(N1581="nulová",J1581,0)</f>
        <v>0</v>
      </c>
      <c r="BJ1581" s="25" t="s">
        <v>45</v>
      </c>
      <c r="BK1581" s="195">
        <f>ROUND(I1581*H1581,2)</f>
        <v>0</v>
      </c>
      <c r="BL1581" s="25" t="s">
        <v>259</v>
      </c>
      <c r="BM1581" s="25" t="s">
        <v>3632</v>
      </c>
    </row>
    <row r="1582" spans="2:65" s="1" customFormat="1" ht="162">
      <c r="B1582" s="43"/>
      <c r="D1582" s="196" t="s">
        <v>161</v>
      </c>
      <c r="F1582" s="197" t="s">
        <v>2089</v>
      </c>
      <c r="I1582" s="198"/>
      <c r="L1582" s="43"/>
      <c r="M1582" s="199"/>
      <c r="N1582" s="44"/>
      <c r="O1582" s="44"/>
      <c r="P1582" s="44"/>
      <c r="Q1582" s="44"/>
      <c r="R1582" s="44"/>
      <c r="S1582" s="44"/>
      <c r="T1582" s="72"/>
      <c r="AT1582" s="25" t="s">
        <v>161</v>
      </c>
      <c r="AU1582" s="25" t="s">
        <v>89</v>
      </c>
    </row>
    <row r="1583" spans="2:65" s="12" customFormat="1">
      <c r="B1583" s="200"/>
      <c r="D1583" s="196" t="s">
        <v>163</v>
      </c>
      <c r="E1583" s="201" t="s">
        <v>5</v>
      </c>
      <c r="F1583" s="202" t="s">
        <v>2775</v>
      </c>
      <c r="H1583" s="203" t="s">
        <v>5</v>
      </c>
      <c r="I1583" s="204"/>
      <c r="L1583" s="200"/>
      <c r="M1583" s="205"/>
      <c r="N1583" s="206"/>
      <c r="O1583" s="206"/>
      <c r="P1583" s="206"/>
      <c r="Q1583" s="206"/>
      <c r="R1583" s="206"/>
      <c r="S1583" s="206"/>
      <c r="T1583" s="207"/>
      <c r="AT1583" s="203" t="s">
        <v>163</v>
      </c>
      <c r="AU1583" s="203" t="s">
        <v>89</v>
      </c>
      <c r="AV1583" s="12" t="s">
        <v>45</v>
      </c>
      <c r="AW1583" s="12" t="s">
        <v>42</v>
      </c>
      <c r="AX1583" s="12" t="s">
        <v>82</v>
      </c>
      <c r="AY1583" s="203" t="s">
        <v>152</v>
      </c>
    </row>
    <row r="1584" spans="2:65" s="12" customFormat="1">
      <c r="B1584" s="200"/>
      <c r="D1584" s="196" t="s">
        <v>163</v>
      </c>
      <c r="E1584" s="201" t="s">
        <v>5</v>
      </c>
      <c r="F1584" s="202" t="s">
        <v>3324</v>
      </c>
      <c r="H1584" s="203" t="s">
        <v>5</v>
      </c>
      <c r="I1584" s="204"/>
      <c r="L1584" s="200"/>
      <c r="M1584" s="205"/>
      <c r="N1584" s="206"/>
      <c r="O1584" s="206"/>
      <c r="P1584" s="206"/>
      <c r="Q1584" s="206"/>
      <c r="R1584" s="206"/>
      <c r="S1584" s="206"/>
      <c r="T1584" s="207"/>
      <c r="AT1584" s="203" t="s">
        <v>163</v>
      </c>
      <c r="AU1584" s="203" t="s">
        <v>89</v>
      </c>
      <c r="AV1584" s="12" t="s">
        <v>45</v>
      </c>
      <c r="AW1584" s="12" t="s">
        <v>42</v>
      </c>
      <c r="AX1584" s="12" t="s">
        <v>82</v>
      </c>
      <c r="AY1584" s="203" t="s">
        <v>152</v>
      </c>
    </row>
    <row r="1585" spans="2:65" s="12" customFormat="1">
      <c r="B1585" s="200"/>
      <c r="D1585" s="196" t="s">
        <v>163</v>
      </c>
      <c r="E1585" s="201" t="s">
        <v>5</v>
      </c>
      <c r="F1585" s="202" t="s">
        <v>2777</v>
      </c>
      <c r="H1585" s="203" t="s">
        <v>5</v>
      </c>
      <c r="I1585" s="204"/>
      <c r="L1585" s="200"/>
      <c r="M1585" s="205"/>
      <c r="N1585" s="206"/>
      <c r="O1585" s="206"/>
      <c r="P1585" s="206"/>
      <c r="Q1585" s="206"/>
      <c r="R1585" s="206"/>
      <c r="S1585" s="206"/>
      <c r="T1585" s="207"/>
      <c r="AT1585" s="203" t="s">
        <v>163</v>
      </c>
      <c r="AU1585" s="203" t="s">
        <v>89</v>
      </c>
      <c r="AV1585" s="12" t="s">
        <v>45</v>
      </c>
      <c r="AW1585" s="12" t="s">
        <v>42</v>
      </c>
      <c r="AX1585" s="12" t="s">
        <v>82</v>
      </c>
      <c r="AY1585" s="203" t="s">
        <v>152</v>
      </c>
    </row>
    <row r="1586" spans="2:65" s="13" customFormat="1">
      <c r="B1586" s="208"/>
      <c r="D1586" s="196" t="s">
        <v>163</v>
      </c>
      <c r="E1586" s="209" t="s">
        <v>5</v>
      </c>
      <c r="F1586" s="210" t="s">
        <v>3633</v>
      </c>
      <c r="H1586" s="211">
        <v>5.27</v>
      </c>
      <c r="I1586" s="212"/>
      <c r="L1586" s="208"/>
      <c r="M1586" s="213"/>
      <c r="N1586" s="214"/>
      <c r="O1586" s="214"/>
      <c r="P1586" s="214"/>
      <c r="Q1586" s="214"/>
      <c r="R1586" s="214"/>
      <c r="S1586" s="214"/>
      <c r="T1586" s="215"/>
      <c r="AT1586" s="209" t="s">
        <v>163</v>
      </c>
      <c r="AU1586" s="209" t="s">
        <v>89</v>
      </c>
      <c r="AV1586" s="13" t="s">
        <v>89</v>
      </c>
      <c r="AW1586" s="13" t="s">
        <v>42</v>
      </c>
      <c r="AX1586" s="13" t="s">
        <v>82</v>
      </c>
      <c r="AY1586" s="209" t="s">
        <v>152</v>
      </c>
    </row>
    <row r="1587" spans="2:65" s="13" customFormat="1">
      <c r="B1587" s="208"/>
      <c r="D1587" s="196" t="s">
        <v>163</v>
      </c>
      <c r="E1587" s="209" t="s">
        <v>5</v>
      </c>
      <c r="F1587" s="210" t="s">
        <v>3634</v>
      </c>
      <c r="H1587" s="211">
        <v>6.2</v>
      </c>
      <c r="I1587" s="212"/>
      <c r="L1587" s="208"/>
      <c r="M1587" s="213"/>
      <c r="N1587" s="214"/>
      <c r="O1587" s="214"/>
      <c r="P1587" s="214"/>
      <c r="Q1587" s="214"/>
      <c r="R1587" s="214"/>
      <c r="S1587" s="214"/>
      <c r="T1587" s="215"/>
      <c r="AT1587" s="209" t="s">
        <v>163</v>
      </c>
      <c r="AU1587" s="209" t="s">
        <v>89</v>
      </c>
      <c r="AV1587" s="13" t="s">
        <v>89</v>
      </c>
      <c r="AW1587" s="13" t="s">
        <v>42</v>
      </c>
      <c r="AX1587" s="13" t="s">
        <v>82</v>
      </c>
      <c r="AY1587" s="209" t="s">
        <v>152</v>
      </c>
    </row>
    <row r="1588" spans="2:65" s="14" customFormat="1">
      <c r="B1588" s="216"/>
      <c r="D1588" s="196" t="s">
        <v>163</v>
      </c>
      <c r="E1588" s="217" t="s">
        <v>5</v>
      </c>
      <c r="F1588" s="218" t="s">
        <v>2780</v>
      </c>
      <c r="H1588" s="219">
        <v>11.47</v>
      </c>
      <c r="I1588" s="220"/>
      <c r="L1588" s="216"/>
      <c r="M1588" s="221"/>
      <c r="N1588" s="222"/>
      <c r="O1588" s="222"/>
      <c r="P1588" s="222"/>
      <c r="Q1588" s="222"/>
      <c r="R1588" s="222"/>
      <c r="S1588" s="222"/>
      <c r="T1588" s="223"/>
      <c r="AT1588" s="217" t="s">
        <v>163</v>
      </c>
      <c r="AU1588" s="217" t="s">
        <v>89</v>
      </c>
      <c r="AV1588" s="14" t="s">
        <v>169</v>
      </c>
      <c r="AW1588" s="14" t="s">
        <v>42</v>
      </c>
      <c r="AX1588" s="14" t="s">
        <v>82</v>
      </c>
      <c r="AY1588" s="217" t="s">
        <v>152</v>
      </c>
    </row>
    <row r="1589" spans="2:65" s="15" customFormat="1">
      <c r="B1589" s="224"/>
      <c r="D1589" s="225" t="s">
        <v>163</v>
      </c>
      <c r="E1589" s="226" t="s">
        <v>5</v>
      </c>
      <c r="F1589" s="227" t="s">
        <v>170</v>
      </c>
      <c r="H1589" s="228">
        <v>11.47</v>
      </c>
      <c r="I1589" s="229"/>
      <c r="L1589" s="224"/>
      <c r="M1589" s="230"/>
      <c r="N1589" s="231"/>
      <c r="O1589" s="231"/>
      <c r="P1589" s="231"/>
      <c r="Q1589" s="231"/>
      <c r="R1589" s="231"/>
      <c r="S1589" s="231"/>
      <c r="T1589" s="232"/>
      <c r="AT1589" s="233" t="s">
        <v>163</v>
      </c>
      <c r="AU1589" s="233" t="s">
        <v>89</v>
      </c>
      <c r="AV1589" s="15" t="s">
        <v>159</v>
      </c>
      <c r="AW1589" s="15" t="s">
        <v>42</v>
      </c>
      <c r="AX1589" s="15" t="s">
        <v>45</v>
      </c>
      <c r="AY1589" s="233" t="s">
        <v>152</v>
      </c>
    </row>
    <row r="1590" spans="2:65" s="1" customFormat="1" ht="31.5" customHeight="1">
      <c r="B1590" s="183"/>
      <c r="C1590" s="184" t="s">
        <v>3635</v>
      </c>
      <c r="D1590" s="184" t="s">
        <v>154</v>
      </c>
      <c r="E1590" s="185" t="s">
        <v>3636</v>
      </c>
      <c r="F1590" s="186" t="s">
        <v>3637</v>
      </c>
      <c r="G1590" s="187" t="s">
        <v>201</v>
      </c>
      <c r="H1590" s="188">
        <v>12.4</v>
      </c>
      <c r="I1590" s="189"/>
      <c r="J1590" s="190">
        <f>ROUND(I1590*H1590,2)</f>
        <v>0</v>
      </c>
      <c r="K1590" s="186" t="s">
        <v>158</v>
      </c>
      <c r="L1590" s="43"/>
      <c r="M1590" s="191" t="s">
        <v>5</v>
      </c>
      <c r="N1590" s="192" t="s">
        <v>53</v>
      </c>
      <c r="O1590" s="44"/>
      <c r="P1590" s="193">
        <f>O1590*H1590</f>
        <v>0</v>
      </c>
      <c r="Q1590" s="193">
        <v>9.1E-4</v>
      </c>
      <c r="R1590" s="193">
        <f>Q1590*H1590</f>
        <v>1.1284000000000001E-2</v>
      </c>
      <c r="S1590" s="193">
        <v>0</v>
      </c>
      <c r="T1590" s="194">
        <f>S1590*H1590</f>
        <v>0</v>
      </c>
      <c r="AR1590" s="25" t="s">
        <v>259</v>
      </c>
      <c r="AT1590" s="25" t="s">
        <v>154</v>
      </c>
      <c r="AU1590" s="25" t="s">
        <v>89</v>
      </c>
      <c r="AY1590" s="25" t="s">
        <v>152</v>
      </c>
      <c r="BE1590" s="195">
        <f>IF(N1590="základní",J1590,0)</f>
        <v>0</v>
      </c>
      <c r="BF1590" s="195">
        <f>IF(N1590="snížená",J1590,0)</f>
        <v>0</v>
      </c>
      <c r="BG1590" s="195">
        <f>IF(N1590="zákl. přenesená",J1590,0)</f>
        <v>0</v>
      </c>
      <c r="BH1590" s="195">
        <f>IF(N1590="sníž. přenesená",J1590,0)</f>
        <v>0</v>
      </c>
      <c r="BI1590" s="195">
        <f>IF(N1590="nulová",J1590,0)</f>
        <v>0</v>
      </c>
      <c r="BJ1590" s="25" t="s">
        <v>45</v>
      </c>
      <c r="BK1590" s="195">
        <f>ROUND(I1590*H1590,2)</f>
        <v>0</v>
      </c>
      <c r="BL1590" s="25" t="s">
        <v>259</v>
      </c>
      <c r="BM1590" s="25" t="s">
        <v>3638</v>
      </c>
    </row>
    <row r="1591" spans="2:65" s="1" customFormat="1" ht="162">
      <c r="B1591" s="43"/>
      <c r="D1591" s="196" t="s">
        <v>161</v>
      </c>
      <c r="F1591" s="197" t="s">
        <v>2089</v>
      </c>
      <c r="I1591" s="198"/>
      <c r="L1591" s="43"/>
      <c r="M1591" s="199"/>
      <c r="N1591" s="44"/>
      <c r="O1591" s="44"/>
      <c r="P1591" s="44"/>
      <c r="Q1591" s="44"/>
      <c r="R1591" s="44"/>
      <c r="S1591" s="44"/>
      <c r="T1591" s="72"/>
      <c r="AT1591" s="25" t="s">
        <v>161</v>
      </c>
      <c r="AU1591" s="25" t="s">
        <v>89</v>
      </c>
    </row>
    <row r="1592" spans="2:65" s="12" customFormat="1">
      <c r="B1592" s="200"/>
      <c r="D1592" s="196" t="s">
        <v>163</v>
      </c>
      <c r="E1592" s="201" t="s">
        <v>5</v>
      </c>
      <c r="F1592" s="202" t="s">
        <v>2775</v>
      </c>
      <c r="H1592" s="203" t="s">
        <v>5</v>
      </c>
      <c r="I1592" s="204"/>
      <c r="L1592" s="200"/>
      <c r="M1592" s="205"/>
      <c r="N1592" s="206"/>
      <c r="O1592" s="206"/>
      <c r="P1592" s="206"/>
      <c r="Q1592" s="206"/>
      <c r="R1592" s="206"/>
      <c r="S1592" s="206"/>
      <c r="T1592" s="207"/>
      <c r="AT1592" s="203" t="s">
        <v>163</v>
      </c>
      <c r="AU1592" s="203" t="s">
        <v>89</v>
      </c>
      <c r="AV1592" s="12" t="s">
        <v>45</v>
      </c>
      <c r="AW1592" s="12" t="s">
        <v>42</v>
      </c>
      <c r="AX1592" s="12" t="s">
        <v>82</v>
      </c>
      <c r="AY1592" s="203" t="s">
        <v>152</v>
      </c>
    </row>
    <row r="1593" spans="2:65" s="12" customFormat="1">
      <c r="B1593" s="200"/>
      <c r="D1593" s="196" t="s">
        <v>163</v>
      </c>
      <c r="E1593" s="201" t="s">
        <v>5</v>
      </c>
      <c r="F1593" s="202" t="s">
        <v>3324</v>
      </c>
      <c r="H1593" s="203" t="s">
        <v>5</v>
      </c>
      <c r="I1593" s="204"/>
      <c r="L1593" s="200"/>
      <c r="M1593" s="205"/>
      <c r="N1593" s="206"/>
      <c r="O1593" s="206"/>
      <c r="P1593" s="206"/>
      <c r="Q1593" s="206"/>
      <c r="R1593" s="206"/>
      <c r="S1593" s="206"/>
      <c r="T1593" s="207"/>
      <c r="AT1593" s="203" t="s">
        <v>163</v>
      </c>
      <c r="AU1593" s="203" t="s">
        <v>89</v>
      </c>
      <c r="AV1593" s="12" t="s">
        <v>45</v>
      </c>
      <c r="AW1593" s="12" t="s">
        <v>42</v>
      </c>
      <c r="AX1593" s="12" t="s">
        <v>82</v>
      </c>
      <c r="AY1593" s="203" t="s">
        <v>152</v>
      </c>
    </row>
    <row r="1594" spans="2:65" s="12" customFormat="1">
      <c r="B1594" s="200"/>
      <c r="D1594" s="196" t="s">
        <v>163</v>
      </c>
      <c r="E1594" s="201" t="s">
        <v>5</v>
      </c>
      <c r="F1594" s="202" t="s">
        <v>3325</v>
      </c>
      <c r="H1594" s="203" t="s">
        <v>5</v>
      </c>
      <c r="I1594" s="204"/>
      <c r="L1594" s="200"/>
      <c r="M1594" s="205"/>
      <c r="N1594" s="206"/>
      <c r="O1594" s="206"/>
      <c r="P1594" s="206"/>
      <c r="Q1594" s="206"/>
      <c r="R1594" s="206"/>
      <c r="S1594" s="206"/>
      <c r="T1594" s="207"/>
      <c r="AT1594" s="203" t="s">
        <v>163</v>
      </c>
      <c r="AU1594" s="203" t="s">
        <v>89</v>
      </c>
      <c r="AV1594" s="12" t="s">
        <v>45</v>
      </c>
      <c r="AW1594" s="12" t="s">
        <v>42</v>
      </c>
      <c r="AX1594" s="12" t="s">
        <v>82</v>
      </c>
      <c r="AY1594" s="203" t="s">
        <v>152</v>
      </c>
    </row>
    <row r="1595" spans="2:65" s="13" customFormat="1">
      <c r="B1595" s="208"/>
      <c r="D1595" s="196" t="s">
        <v>163</v>
      </c>
      <c r="E1595" s="209" t="s">
        <v>5</v>
      </c>
      <c r="F1595" s="210" t="s">
        <v>3639</v>
      </c>
      <c r="H1595" s="211">
        <v>12.4</v>
      </c>
      <c r="I1595" s="212"/>
      <c r="L1595" s="208"/>
      <c r="M1595" s="213"/>
      <c r="N1595" s="214"/>
      <c r="O1595" s="214"/>
      <c r="P1595" s="214"/>
      <c r="Q1595" s="214"/>
      <c r="R1595" s="214"/>
      <c r="S1595" s="214"/>
      <c r="T1595" s="215"/>
      <c r="AT1595" s="209" t="s">
        <v>163</v>
      </c>
      <c r="AU1595" s="209" t="s">
        <v>89</v>
      </c>
      <c r="AV1595" s="13" t="s">
        <v>89</v>
      </c>
      <c r="AW1595" s="13" t="s">
        <v>42</v>
      </c>
      <c r="AX1595" s="13" t="s">
        <v>82</v>
      </c>
      <c r="AY1595" s="209" t="s">
        <v>152</v>
      </c>
    </row>
    <row r="1596" spans="2:65" s="14" customFormat="1">
      <c r="B1596" s="216"/>
      <c r="D1596" s="196" t="s">
        <v>163</v>
      </c>
      <c r="E1596" s="217" t="s">
        <v>5</v>
      </c>
      <c r="F1596" s="218" t="s">
        <v>2780</v>
      </c>
      <c r="H1596" s="219">
        <v>12.4</v>
      </c>
      <c r="I1596" s="220"/>
      <c r="L1596" s="216"/>
      <c r="M1596" s="221"/>
      <c r="N1596" s="222"/>
      <c r="O1596" s="222"/>
      <c r="P1596" s="222"/>
      <c r="Q1596" s="222"/>
      <c r="R1596" s="222"/>
      <c r="S1596" s="222"/>
      <c r="T1596" s="223"/>
      <c r="AT1596" s="217" t="s">
        <v>163</v>
      </c>
      <c r="AU1596" s="217" t="s">
        <v>89</v>
      </c>
      <c r="AV1596" s="14" t="s">
        <v>169</v>
      </c>
      <c r="AW1596" s="14" t="s">
        <v>42</v>
      </c>
      <c r="AX1596" s="14" t="s">
        <v>82</v>
      </c>
      <c r="AY1596" s="217" t="s">
        <v>152</v>
      </c>
    </row>
    <row r="1597" spans="2:65" s="15" customFormat="1">
      <c r="B1597" s="224"/>
      <c r="D1597" s="225" t="s">
        <v>163</v>
      </c>
      <c r="E1597" s="226" t="s">
        <v>5</v>
      </c>
      <c r="F1597" s="227" t="s">
        <v>170</v>
      </c>
      <c r="H1597" s="228">
        <v>12.4</v>
      </c>
      <c r="I1597" s="229"/>
      <c r="L1597" s="224"/>
      <c r="M1597" s="230"/>
      <c r="N1597" s="231"/>
      <c r="O1597" s="231"/>
      <c r="P1597" s="231"/>
      <c r="Q1597" s="231"/>
      <c r="R1597" s="231"/>
      <c r="S1597" s="231"/>
      <c r="T1597" s="232"/>
      <c r="AT1597" s="233" t="s">
        <v>163</v>
      </c>
      <c r="AU1597" s="233" t="s">
        <v>89</v>
      </c>
      <c r="AV1597" s="15" t="s">
        <v>159</v>
      </c>
      <c r="AW1597" s="15" t="s">
        <v>42</v>
      </c>
      <c r="AX1597" s="15" t="s">
        <v>45</v>
      </c>
      <c r="AY1597" s="233" t="s">
        <v>152</v>
      </c>
    </row>
    <row r="1598" spans="2:65" s="1" customFormat="1" ht="31.5" customHeight="1">
      <c r="B1598" s="183"/>
      <c r="C1598" s="184" t="s">
        <v>3640</v>
      </c>
      <c r="D1598" s="184" t="s">
        <v>154</v>
      </c>
      <c r="E1598" s="185" t="s">
        <v>2091</v>
      </c>
      <c r="F1598" s="186" t="s">
        <v>2092</v>
      </c>
      <c r="G1598" s="187" t="s">
        <v>247</v>
      </c>
      <c r="H1598" s="188">
        <v>281.63499999999999</v>
      </c>
      <c r="I1598" s="189"/>
      <c r="J1598" s="190">
        <f>ROUND(I1598*H1598,2)</f>
        <v>0</v>
      </c>
      <c r="K1598" s="186" t="s">
        <v>158</v>
      </c>
      <c r="L1598" s="43"/>
      <c r="M1598" s="191" t="s">
        <v>5</v>
      </c>
      <c r="N1598" s="192" t="s">
        <v>53</v>
      </c>
      <c r="O1598" s="44"/>
      <c r="P1598" s="193">
        <f>O1598*H1598</f>
        <v>0</v>
      </c>
      <c r="Q1598" s="193">
        <v>1E-4</v>
      </c>
      <c r="R1598" s="193">
        <f>Q1598*H1598</f>
        <v>2.8163500000000001E-2</v>
      </c>
      <c r="S1598" s="193">
        <v>0</v>
      </c>
      <c r="T1598" s="194">
        <f>S1598*H1598</f>
        <v>0</v>
      </c>
      <c r="AR1598" s="25" t="s">
        <v>259</v>
      </c>
      <c r="AT1598" s="25" t="s">
        <v>154</v>
      </c>
      <c r="AU1598" s="25" t="s">
        <v>89</v>
      </c>
      <c r="AY1598" s="25" t="s">
        <v>152</v>
      </c>
      <c r="BE1598" s="195">
        <f>IF(N1598="základní",J1598,0)</f>
        <v>0</v>
      </c>
      <c r="BF1598" s="195">
        <f>IF(N1598="snížená",J1598,0)</f>
        <v>0</v>
      </c>
      <c r="BG1598" s="195">
        <f>IF(N1598="zákl. přenesená",J1598,0)</f>
        <v>0</v>
      </c>
      <c r="BH1598" s="195">
        <f>IF(N1598="sníž. přenesená",J1598,0)</f>
        <v>0</v>
      </c>
      <c r="BI1598" s="195">
        <f>IF(N1598="nulová",J1598,0)</f>
        <v>0</v>
      </c>
      <c r="BJ1598" s="25" t="s">
        <v>45</v>
      </c>
      <c r="BK1598" s="195">
        <f>ROUND(I1598*H1598,2)</f>
        <v>0</v>
      </c>
      <c r="BL1598" s="25" t="s">
        <v>259</v>
      </c>
      <c r="BM1598" s="25" t="s">
        <v>3641</v>
      </c>
    </row>
    <row r="1599" spans="2:65" s="1" customFormat="1" ht="162">
      <c r="B1599" s="43"/>
      <c r="D1599" s="225" t="s">
        <v>161</v>
      </c>
      <c r="F1599" s="236" t="s">
        <v>2089</v>
      </c>
      <c r="I1599" s="198"/>
      <c r="L1599" s="43"/>
      <c r="M1599" s="199"/>
      <c r="N1599" s="44"/>
      <c r="O1599" s="44"/>
      <c r="P1599" s="44"/>
      <c r="Q1599" s="44"/>
      <c r="R1599" s="44"/>
      <c r="S1599" s="44"/>
      <c r="T1599" s="72"/>
      <c r="AT1599" s="25" t="s">
        <v>161</v>
      </c>
      <c r="AU1599" s="25" t="s">
        <v>89</v>
      </c>
    </row>
    <row r="1600" spans="2:65" s="1" customFormat="1" ht="44.25" customHeight="1">
      <c r="B1600" s="183"/>
      <c r="C1600" s="184" t="s">
        <v>3642</v>
      </c>
      <c r="D1600" s="184" t="s">
        <v>154</v>
      </c>
      <c r="E1600" s="185" t="s">
        <v>2094</v>
      </c>
      <c r="F1600" s="186" t="s">
        <v>2095</v>
      </c>
      <c r="G1600" s="187" t="s">
        <v>201</v>
      </c>
      <c r="H1600" s="188">
        <v>100.45</v>
      </c>
      <c r="I1600" s="189"/>
      <c r="J1600" s="190">
        <f>ROUND(I1600*H1600,2)</f>
        <v>0</v>
      </c>
      <c r="K1600" s="186" t="s">
        <v>158</v>
      </c>
      <c r="L1600" s="43"/>
      <c r="M1600" s="191" t="s">
        <v>5</v>
      </c>
      <c r="N1600" s="192" t="s">
        <v>53</v>
      </c>
      <c r="O1600" s="44"/>
      <c r="P1600" s="193">
        <f>O1600*H1600</f>
        <v>0</v>
      </c>
      <c r="Q1600" s="193">
        <v>4.0000000000000003E-5</v>
      </c>
      <c r="R1600" s="193">
        <f>Q1600*H1600</f>
        <v>4.0180000000000007E-3</v>
      </c>
      <c r="S1600" s="193">
        <v>0</v>
      </c>
      <c r="T1600" s="194">
        <f>S1600*H1600</f>
        <v>0</v>
      </c>
      <c r="AR1600" s="25" t="s">
        <v>259</v>
      </c>
      <c r="AT1600" s="25" t="s">
        <v>154</v>
      </c>
      <c r="AU1600" s="25" t="s">
        <v>89</v>
      </c>
      <c r="AY1600" s="25" t="s">
        <v>152</v>
      </c>
      <c r="BE1600" s="195">
        <f>IF(N1600="základní",J1600,0)</f>
        <v>0</v>
      </c>
      <c r="BF1600" s="195">
        <f>IF(N1600="snížená",J1600,0)</f>
        <v>0</v>
      </c>
      <c r="BG1600" s="195">
        <f>IF(N1600="zákl. přenesená",J1600,0)</f>
        <v>0</v>
      </c>
      <c r="BH1600" s="195">
        <f>IF(N1600="sníž. přenesená",J1600,0)</f>
        <v>0</v>
      </c>
      <c r="BI1600" s="195">
        <f>IF(N1600="nulová",J1600,0)</f>
        <v>0</v>
      </c>
      <c r="BJ1600" s="25" t="s">
        <v>45</v>
      </c>
      <c r="BK1600" s="195">
        <f>ROUND(I1600*H1600,2)</f>
        <v>0</v>
      </c>
      <c r="BL1600" s="25" t="s">
        <v>259</v>
      </c>
      <c r="BM1600" s="25" t="s">
        <v>3643</v>
      </c>
    </row>
    <row r="1601" spans="2:65" s="1" customFormat="1" ht="162">
      <c r="B1601" s="43"/>
      <c r="D1601" s="196" t="s">
        <v>161</v>
      </c>
      <c r="F1601" s="197" t="s">
        <v>2089</v>
      </c>
      <c r="I1601" s="198"/>
      <c r="L1601" s="43"/>
      <c r="M1601" s="199"/>
      <c r="N1601" s="44"/>
      <c r="O1601" s="44"/>
      <c r="P1601" s="44"/>
      <c r="Q1601" s="44"/>
      <c r="R1601" s="44"/>
      <c r="S1601" s="44"/>
      <c r="T1601" s="72"/>
      <c r="AT1601" s="25" t="s">
        <v>161</v>
      </c>
      <c r="AU1601" s="25" t="s">
        <v>89</v>
      </c>
    </row>
    <row r="1602" spans="2:65" s="12" customFormat="1">
      <c r="B1602" s="200"/>
      <c r="D1602" s="196" t="s">
        <v>163</v>
      </c>
      <c r="E1602" s="201" t="s">
        <v>5</v>
      </c>
      <c r="F1602" s="202" t="s">
        <v>2775</v>
      </c>
      <c r="H1602" s="203" t="s">
        <v>5</v>
      </c>
      <c r="I1602" s="204"/>
      <c r="L1602" s="200"/>
      <c r="M1602" s="205"/>
      <c r="N1602" s="206"/>
      <c r="O1602" s="206"/>
      <c r="P1602" s="206"/>
      <c r="Q1602" s="206"/>
      <c r="R1602" s="206"/>
      <c r="S1602" s="206"/>
      <c r="T1602" s="207"/>
      <c r="AT1602" s="203" t="s">
        <v>163</v>
      </c>
      <c r="AU1602" s="203" t="s">
        <v>89</v>
      </c>
      <c r="AV1602" s="12" t="s">
        <v>45</v>
      </c>
      <c r="AW1602" s="12" t="s">
        <v>42</v>
      </c>
      <c r="AX1602" s="12" t="s">
        <v>82</v>
      </c>
      <c r="AY1602" s="203" t="s">
        <v>152</v>
      </c>
    </row>
    <row r="1603" spans="2:65" s="12" customFormat="1">
      <c r="B1603" s="200"/>
      <c r="D1603" s="196" t="s">
        <v>163</v>
      </c>
      <c r="E1603" s="201" t="s">
        <v>5</v>
      </c>
      <c r="F1603" s="202" t="s">
        <v>3324</v>
      </c>
      <c r="H1603" s="203" t="s">
        <v>5</v>
      </c>
      <c r="I1603" s="204"/>
      <c r="L1603" s="200"/>
      <c r="M1603" s="205"/>
      <c r="N1603" s="206"/>
      <c r="O1603" s="206"/>
      <c r="P1603" s="206"/>
      <c r="Q1603" s="206"/>
      <c r="R1603" s="206"/>
      <c r="S1603" s="206"/>
      <c r="T1603" s="207"/>
      <c r="AT1603" s="203" t="s">
        <v>163</v>
      </c>
      <c r="AU1603" s="203" t="s">
        <v>89</v>
      </c>
      <c r="AV1603" s="12" t="s">
        <v>45</v>
      </c>
      <c r="AW1603" s="12" t="s">
        <v>42</v>
      </c>
      <c r="AX1603" s="12" t="s">
        <v>82</v>
      </c>
      <c r="AY1603" s="203" t="s">
        <v>152</v>
      </c>
    </row>
    <row r="1604" spans="2:65" s="12" customFormat="1">
      <c r="B1604" s="200"/>
      <c r="D1604" s="196" t="s">
        <v>163</v>
      </c>
      <c r="E1604" s="201" t="s">
        <v>5</v>
      </c>
      <c r="F1604" s="202" t="s">
        <v>3325</v>
      </c>
      <c r="H1604" s="203" t="s">
        <v>5</v>
      </c>
      <c r="I1604" s="204"/>
      <c r="L1604" s="200"/>
      <c r="M1604" s="205"/>
      <c r="N1604" s="206"/>
      <c r="O1604" s="206"/>
      <c r="P1604" s="206"/>
      <c r="Q1604" s="206"/>
      <c r="R1604" s="206"/>
      <c r="S1604" s="206"/>
      <c r="T1604" s="207"/>
      <c r="AT1604" s="203" t="s">
        <v>163</v>
      </c>
      <c r="AU1604" s="203" t="s">
        <v>89</v>
      </c>
      <c r="AV1604" s="12" t="s">
        <v>45</v>
      </c>
      <c r="AW1604" s="12" t="s">
        <v>42</v>
      </c>
      <c r="AX1604" s="12" t="s">
        <v>82</v>
      </c>
      <c r="AY1604" s="203" t="s">
        <v>152</v>
      </c>
    </row>
    <row r="1605" spans="2:65" s="13" customFormat="1">
      <c r="B1605" s="208"/>
      <c r="D1605" s="196" t="s">
        <v>163</v>
      </c>
      <c r="E1605" s="209" t="s">
        <v>5</v>
      </c>
      <c r="F1605" s="210" t="s">
        <v>3074</v>
      </c>
      <c r="H1605" s="211">
        <v>100.45</v>
      </c>
      <c r="I1605" s="212"/>
      <c r="L1605" s="208"/>
      <c r="M1605" s="213"/>
      <c r="N1605" s="214"/>
      <c r="O1605" s="214"/>
      <c r="P1605" s="214"/>
      <c r="Q1605" s="214"/>
      <c r="R1605" s="214"/>
      <c r="S1605" s="214"/>
      <c r="T1605" s="215"/>
      <c r="AT1605" s="209" t="s">
        <v>163</v>
      </c>
      <c r="AU1605" s="209" t="s">
        <v>89</v>
      </c>
      <c r="AV1605" s="13" t="s">
        <v>89</v>
      </c>
      <c r="AW1605" s="13" t="s">
        <v>42</v>
      </c>
      <c r="AX1605" s="13" t="s">
        <v>82</v>
      </c>
      <c r="AY1605" s="209" t="s">
        <v>152</v>
      </c>
    </row>
    <row r="1606" spans="2:65" s="14" customFormat="1">
      <c r="B1606" s="216"/>
      <c r="D1606" s="196" t="s">
        <v>163</v>
      </c>
      <c r="E1606" s="217" t="s">
        <v>5</v>
      </c>
      <c r="F1606" s="218" t="s">
        <v>2780</v>
      </c>
      <c r="H1606" s="219">
        <v>100.45</v>
      </c>
      <c r="I1606" s="220"/>
      <c r="L1606" s="216"/>
      <c r="M1606" s="221"/>
      <c r="N1606" s="222"/>
      <c r="O1606" s="222"/>
      <c r="P1606" s="222"/>
      <c r="Q1606" s="222"/>
      <c r="R1606" s="222"/>
      <c r="S1606" s="222"/>
      <c r="T1606" s="223"/>
      <c r="AT1606" s="217" t="s">
        <v>163</v>
      </c>
      <c r="AU1606" s="217" t="s">
        <v>89</v>
      </c>
      <c r="AV1606" s="14" t="s">
        <v>169</v>
      </c>
      <c r="AW1606" s="14" t="s">
        <v>42</v>
      </c>
      <c r="AX1606" s="14" t="s">
        <v>82</v>
      </c>
      <c r="AY1606" s="217" t="s">
        <v>152</v>
      </c>
    </row>
    <row r="1607" spans="2:65" s="15" customFormat="1">
      <c r="B1607" s="224"/>
      <c r="D1607" s="225" t="s">
        <v>163</v>
      </c>
      <c r="E1607" s="226" t="s">
        <v>5</v>
      </c>
      <c r="F1607" s="227" t="s">
        <v>170</v>
      </c>
      <c r="H1607" s="228">
        <v>100.45</v>
      </c>
      <c r="I1607" s="229"/>
      <c r="L1607" s="224"/>
      <c r="M1607" s="230"/>
      <c r="N1607" s="231"/>
      <c r="O1607" s="231"/>
      <c r="P1607" s="231"/>
      <c r="Q1607" s="231"/>
      <c r="R1607" s="231"/>
      <c r="S1607" s="231"/>
      <c r="T1607" s="232"/>
      <c r="AT1607" s="233" t="s">
        <v>163</v>
      </c>
      <c r="AU1607" s="233" t="s">
        <v>89</v>
      </c>
      <c r="AV1607" s="15" t="s">
        <v>159</v>
      </c>
      <c r="AW1607" s="15" t="s">
        <v>42</v>
      </c>
      <c r="AX1607" s="15" t="s">
        <v>45</v>
      </c>
      <c r="AY1607" s="233" t="s">
        <v>152</v>
      </c>
    </row>
    <row r="1608" spans="2:65" s="1" customFormat="1" ht="31.5" customHeight="1">
      <c r="B1608" s="183"/>
      <c r="C1608" s="184" t="s">
        <v>3644</v>
      </c>
      <c r="D1608" s="184" t="s">
        <v>154</v>
      </c>
      <c r="E1608" s="185" t="s">
        <v>3645</v>
      </c>
      <c r="F1608" s="186" t="s">
        <v>3646</v>
      </c>
      <c r="G1608" s="187" t="s">
        <v>247</v>
      </c>
      <c r="H1608" s="188">
        <v>227.8</v>
      </c>
      <c r="I1608" s="189"/>
      <c r="J1608" s="190">
        <f>ROUND(I1608*H1608,2)</f>
        <v>0</v>
      </c>
      <c r="K1608" s="186" t="s">
        <v>158</v>
      </c>
      <c r="L1608" s="43"/>
      <c r="M1608" s="191" t="s">
        <v>5</v>
      </c>
      <c r="N1608" s="192" t="s">
        <v>53</v>
      </c>
      <c r="O1608" s="44"/>
      <c r="P1608" s="193">
        <f>O1608*H1608</f>
        <v>0</v>
      </c>
      <c r="Q1608" s="193">
        <v>1.694E-2</v>
      </c>
      <c r="R1608" s="193">
        <f>Q1608*H1608</f>
        <v>3.8589320000000003</v>
      </c>
      <c r="S1608" s="193">
        <v>0</v>
      </c>
      <c r="T1608" s="194">
        <f>S1608*H1608</f>
        <v>0</v>
      </c>
      <c r="AR1608" s="25" t="s">
        <v>259</v>
      </c>
      <c r="AT1608" s="25" t="s">
        <v>154</v>
      </c>
      <c r="AU1608" s="25" t="s">
        <v>89</v>
      </c>
      <c r="AY1608" s="25" t="s">
        <v>152</v>
      </c>
      <c r="BE1608" s="195">
        <f>IF(N1608="základní",J1608,0)</f>
        <v>0</v>
      </c>
      <c r="BF1608" s="195">
        <f>IF(N1608="snížená",J1608,0)</f>
        <v>0</v>
      </c>
      <c r="BG1608" s="195">
        <f>IF(N1608="zákl. přenesená",J1608,0)</f>
        <v>0</v>
      </c>
      <c r="BH1608" s="195">
        <f>IF(N1608="sníž. přenesená",J1608,0)</f>
        <v>0</v>
      </c>
      <c r="BI1608" s="195">
        <f>IF(N1608="nulová",J1608,0)</f>
        <v>0</v>
      </c>
      <c r="BJ1608" s="25" t="s">
        <v>45</v>
      </c>
      <c r="BK1608" s="195">
        <f>ROUND(I1608*H1608,2)</f>
        <v>0</v>
      </c>
      <c r="BL1608" s="25" t="s">
        <v>259</v>
      </c>
      <c r="BM1608" s="25" t="s">
        <v>3647</v>
      </c>
    </row>
    <row r="1609" spans="2:65" s="1" customFormat="1" ht="148.5">
      <c r="B1609" s="43"/>
      <c r="D1609" s="196" t="s">
        <v>161</v>
      </c>
      <c r="F1609" s="197" t="s">
        <v>3648</v>
      </c>
      <c r="I1609" s="198"/>
      <c r="L1609" s="43"/>
      <c r="M1609" s="199"/>
      <c r="N1609" s="44"/>
      <c r="O1609" s="44"/>
      <c r="P1609" s="44"/>
      <c r="Q1609" s="44"/>
      <c r="R1609" s="44"/>
      <c r="S1609" s="44"/>
      <c r="T1609" s="72"/>
      <c r="AT1609" s="25" t="s">
        <v>161</v>
      </c>
      <c r="AU1609" s="25" t="s">
        <v>89</v>
      </c>
    </row>
    <row r="1610" spans="2:65" s="12" customFormat="1">
      <c r="B1610" s="200"/>
      <c r="D1610" s="196" t="s">
        <v>163</v>
      </c>
      <c r="E1610" s="201" t="s">
        <v>5</v>
      </c>
      <c r="F1610" s="202" t="s">
        <v>2775</v>
      </c>
      <c r="H1610" s="203" t="s">
        <v>5</v>
      </c>
      <c r="I1610" s="204"/>
      <c r="L1610" s="200"/>
      <c r="M1610" s="205"/>
      <c r="N1610" s="206"/>
      <c r="O1610" s="206"/>
      <c r="P1610" s="206"/>
      <c r="Q1610" s="206"/>
      <c r="R1610" s="206"/>
      <c r="S1610" s="206"/>
      <c r="T1610" s="207"/>
      <c r="AT1610" s="203" t="s">
        <v>163</v>
      </c>
      <c r="AU1610" s="203" t="s">
        <v>89</v>
      </c>
      <c r="AV1610" s="12" t="s">
        <v>45</v>
      </c>
      <c r="AW1610" s="12" t="s">
        <v>42</v>
      </c>
      <c r="AX1610" s="12" t="s">
        <v>82</v>
      </c>
      <c r="AY1610" s="203" t="s">
        <v>152</v>
      </c>
    </row>
    <row r="1611" spans="2:65" s="12" customFormat="1">
      <c r="B1611" s="200"/>
      <c r="D1611" s="196" t="s">
        <v>163</v>
      </c>
      <c r="E1611" s="201" t="s">
        <v>5</v>
      </c>
      <c r="F1611" s="202" t="s">
        <v>3649</v>
      </c>
      <c r="H1611" s="203" t="s">
        <v>5</v>
      </c>
      <c r="I1611" s="204"/>
      <c r="L1611" s="200"/>
      <c r="M1611" s="205"/>
      <c r="N1611" s="206"/>
      <c r="O1611" s="206"/>
      <c r="P1611" s="206"/>
      <c r="Q1611" s="206"/>
      <c r="R1611" s="206"/>
      <c r="S1611" s="206"/>
      <c r="T1611" s="207"/>
      <c r="AT1611" s="203" t="s">
        <v>163</v>
      </c>
      <c r="AU1611" s="203" t="s">
        <v>89</v>
      </c>
      <c r="AV1611" s="12" t="s">
        <v>45</v>
      </c>
      <c r="AW1611" s="12" t="s">
        <v>42</v>
      </c>
      <c r="AX1611" s="12" t="s">
        <v>82</v>
      </c>
      <c r="AY1611" s="203" t="s">
        <v>152</v>
      </c>
    </row>
    <row r="1612" spans="2:65" s="13" customFormat="1">
      <c r="B1612" s="208"/>
      <c r="D1612" s="196" t="s">
        <v>163</v>
      </c>
      <c r="E1612" s="209" t="s">
        <v>5</v>
      </c>
      <c r="F1612" s="210" t="s">
        <v>3650</v>
      </c>
      <c r="H1612" s="211">
        <v>10.34</v>
      </c>
      <c r="I1612" s="212"/>
      <c r="L1612" s="208"/>
      <c r="M1612" s="213"/>
      <c r="N1612" s="214"/>
      <c r="O1612" s="214"/>
      <c r="P1612" s="214"/>
      <c r="Q1612" s="214"/>
      <c r="R1612" s="214"/>
      <c r="S1612" s="214"/>
      <c r="T1612" s="215"/>
      <c r="AT1612" s="209" t="s">
        <v>163</v>
      </c>
      <c r="AU1612" s="209" t="s">
        <v>89</v>
      </c>
      <c r="AV1612" s="13" t="s">
        <v>89</v>
      </c>
      <c r="AW1612" s="13" t="s">
        <v>42</v>
      </c>
      <c r="AX1612" s="13" t="s">
        <v>82</v>
      </c>
      <c r="AY1612" s="209" t="s">
        <v>152</v>
      </c>
    </row>
    <row r="1613" spans="2:65" s="13" customFormat="1">
      <c r="B1613" s="208"/>
      <c r="D1613" s="196" t="s">
        <v>163</v>
      </c>
      <c r="E1613" s="209" t="s">
        <v>5</v>
      </c>
      <c r="F1613" s="210" t="s">
        <v>3651</v>
      </c>
      <c r="H1613" s="211">
        <v>16.88</v>
      </c>
      <c r="I1613" s="212"/>
      <c r="L1613" s="208"/>
      <c r="M1613" s="213"/>
      <c r="N1613" s="214"/>
      <c r="O1613" s="214"/>
      <c r="P1613" s="214"/>
      <c r="Q1613" s="214"/>
      <c r="R1613" s="214"/>
      <c r="S1613" s="214"/>
      <c r="T1613" s="215"/>
      <c r="AT1613" s="209" t="s">
        <v>163</v>
      </c>
      <c r="AU1613" s="209" t="s">
        <v>89</v>
      </c>
      <c r="AV1613" s="13" t="s">
        <v>89</v>
      </c>
      <c r="AW1613" s="13" t="s">
        <v>42</v>
      </c>
      <c r="AX1613" s="13" t="s">
        <v>82</v>
      </c>
      <c r="AY1613" s="209" t="s">
        <v>152</v>
      </c>
    </row>
    <row r="1614" spans="2:65" s="13" customFormat="1">
      <c r="B1614" s="208"/>
      <c r="D1614" s="196" t="s">
        <v>163</v>
      </c>
      <c r="E1614" s="209" t="s">
        <v>5</v>
      </c>
      <c r="F1614" s="210" t="s">
        <v>3652</v>
      </c>
      <c r="H1614" s="211">
        <v>12.42</v>
      </c>
      <c r="I1614" s="212"/>
      <c r="L1614" s="208"/>
      <c r="M1614" s="213"/>
      <c r="N1614" s="214"/>
      <c r="O1614" s="214"/>
      <c r="P1614" s="214"/>
      <c r="Q1614" s="214"/>
      <c r="R1614" s="214"/>
      <c r="S1614" s="214"/>
      <c r="T1614" s="215"/>
      <c r="AT1614" s="209" t="s">
        <v>163</v>
      </c>
      <c r="AU1614" s="209" t="s">
        <v>89</v>
      </c>
      <c r="AV1614" s="13" t="s">
        <v>89</v>
      </c>
      <c r="AW1614" s="13" t="s">
        <v>42</v>
      </c>
      <c r="AX1614" s="13" t="s">
        <v>82</v>
      </c>
      <c r="AY1614" s="209" t="s">
        <v>152</v>
      </c>
    </row>
    <row r="1615" spans="2:65" s="13" customFormat="1">
      <c r="B1615" s="208"/>
      <c r="D1615" s="196" t="s">
        <v>163</v>
      </c>
      <c r="E1615" s="209" t="s">
        <v>5</v>
      </c>
      <c r="F1615" s="210" t="s">
        <v>3653</v>
      </c>
      <c r="H1615" s="211">
        <v>12.42</v>
      </c>
      <c r="I1615" s="212"/>
      <c r="L1615" s="208"/>
      <c r="M1615" s="213"/>
      <c r="N1615" s="214"/>
      <c r="O1615" s="214"/>
      <c r="P1615" s="214"/>
      <c r="Q1615" s="214"/>
      <c r="R1615" s="214"/>
      <c r="S1615" s="214"/>
      <c r="T1615" s="215"/>
      <c r="AT1615" s="209" t="s">
        <v>163</v>
      </c>
      <c r="AU1615" s="209" t="s">
        <v>89</v>
      </c>
      <c r="AV1615" s="13" t="s">
        <v>89</v>
      </c>
      <c r="AW1615" s="13" t="s">
        <v>42</v>
      </c>
      <c r="AX1615" s="13" t="s">
        <v>82</v>
      </c>
      <c r="AY1615" s="209" t="s">
        <v>152</v>
      </c>
    </row>
    <row r="1616" spans="2:65" s="13" customFormat="1">
      <c r="B1616" s="208"/>
      <c r="D1616" s="196" t="s">
        <v>163</v>
      </c>
      <c r="E1616" s="209" t="s">
        <v>5</v>
      </c>
      <c r="F1616" s="210" t="s">
        <v>3654</v>
      </c>
      <c r="H1616" s="211">
        <v>12.42</v>
      </c>
      <c r="I1616" s="212"/>
      <c r="L1616" s="208"/>
      <c r="M1616" s="213"/>
      <c r="N1616" s="214"/>
      <c r="O1616" s="214"/>
      <c r="P1616" s="214"/>
      <c r="Q1616" s="214"/>
      <c r="R1616" s="214"/>
      <c r="S1616" s="214"/>
      <c r="T1616" s="215"/>
      <c r="AT1616" s="209" t="s">
        <v>163</v>
      </c>
      <c r="AU1616" s="209" t="s">
        <v>89</v>
      </c>
      <c r="AV1616" s="13" t="s">
        <v>89</v>
      </c>
      <c r="AW1616" s="13" t="s">
        <v>42</v>
      </c>
      <c r="AX1616" s="13" t="s">
        <v>82</v>
      </c>
      <c r="AY1616" s="209" t="s">
        <v>152</v>
      </c>
    </row>
    <row r="1617" spans="2:65" s="13" customFormat="1">
      <c r="B1617" s="208"/>
      <c r="D1617" s="196" t="s">
        <v>163</v>
      </c>
      <c r="E1617" s="209" t="s">
        <v>5</v>
      </c>
      <c r="F1617" s="210" t="s">
        <v>3655</v>
      </c>
      <c r="H1617" s="211">
        <v>113.66</v>
      </c>
      <c r="I1617" s="212"/>
      <c r="L1617" s="208"/>
      <c r="M1617" s="213"/>
      <c r="N1617" s="214"/>
      <c r="O1617" s="214"/>
      <c r="P1617" s="214"/>
      <c r="Q1617" s="214"/>
      <c r="R1617" s="214"/>
      <c r="S1617" s="214"/>
      <c r="T1617" s="215"/>
      <c r="AT1617" s="209" t="s">
        <v>163</v>
      </c>
      <c r="AU1617" s="209" t="s">
        <v>89</v>
      </c>
      <c r="AV1617" s="13" t="s">
        <v>89</v>
      </c>
      <c r="AW1617" s="13" t="s">
        <v>42</v>
      </c>
      <c r="AX1617" s="13" t="s">
        <v>82</v>
      </c>
      <c r="AY1617" s="209" t="s">
        <v>152</v>
      </c>
    </row>
    <row r="1618" spans="2:65" s="13" customFormat="1">
      <c r="B1618" s="208"/>
      <c r="D1618" s="196" t="s">
        <v>163</v>
      </c>
      <c r="E1618" s="209" t="s">
        <v>5</v>
      </c>
      <c r="F1618" s="210" t="s">
        <v>3656</v>
      </c>
      <c r="H1618" s="211">
        <v>6.17</v>
      </c>
      <c r="I1618" s="212"/>
      <c r="L1618" s="208"/>
      <c r="M1618" s="213"/>
      <c r="N1618" s="214"/>
      <c r="O1618" s="214"/>
      <c r="P1618" s="214"/>
      <c r="Q1618" s="214"/>
      <c r="R1618" s="214"/>
      <c r="S1618" s="214"/>
      <c r="T1618" s="215"/>
      <c r="AT1618" s="209" t="s">
        <v>163</v>
      </c>
      <c r="AU1618" s="209" t="s">
        <v>89</v>
      </c>
      <c r="AV1618" s="13" t="s">
        <v>89</v>
      </c>
      <c r="AW1618" s="13" t="s">
        <v>42</v>
      </c>
      <c r="AX1618" s="13" t="s">
        <v>82</v>
      </c>
      <c r="AY1618" s="209" t="s">
        <v>152</v>
      </c>
    </row>
    <row r="1619" spans="2:65" s="13" customFormat="1">
      <c r="B1619" s="208"/>
      <c r="D1619" s="196" t="s">
        <v>163</v>
      </c>
      <c r="E1619" s="209" t="s">
        <v>5</v>
      </c>
      <c r="F1619" s="210" t="s">
        <v>3657</v>
      </c>
      <c r="H1619" s="211">
        <v>6</v>
      </c>
      <c r="I1619" s="212"/>
      <c r="L1619" s="208"/>
      <c r="M1619" s="213"/>
      <c r="N1619" s="214"/>
      <c r="O1619" s="214"/>
      <c r="P1619" s="214"/>
      <c r="Q1619" s="214"/>
      <c r="R1619" s="214"/>
      <c r="S1619" s="214"/>
      <c r="T1619" s="215"/>
      <c r="AT1619" s="209" t="s">
        <v>163</v>
      </c>
      <c r="AU1619" s="209" t="s">
        <v>89</v>
      </c>
      <c r="AV1619" s="13" t="s">
        <v>89</v>
      </c>
      <c r="AW1619" s="13" t="s">
        <v>42</v>
      </c>
      <c r="AX1619" s="13" t="s">
        <v>82</v>
      </c>
      <c r="AY1619" s="209" t="s">
        <v>152</v>
      </c>
    </row>
    <row r="1620" spans="2:65" s="13" customFormat="1">
      <c r="B1620" s="208"/>
      <c r="D1620" s="196" t="s">
        <v>163</v>
      </c>
      <c r="E1620" s="209" t="s">
        <v>5</v>
      </c>
      <c r="F1620" s="210" t="s">
        <v>3658</v>
      </c>
      <c r="H1620" s="211">
        <v>4.68</v>
      </c>
      <c r="I1620" s="212"/>
      <c r="L1620" s="208"/>
      <c r="M1620" s="213"/>
      <c r="N1620" s="214"/>
      <c r="O1620" s="214"/>
      <c r="P1620" s="214"/>
      <c r="Q1620" s="214"/>
      <c r="R1620" s="214"/>
      <c r="S1620" s="214"/>
      <c r="T1620" s="215"/>
      <c r="AT1620" s="209" t="s">
        <v>163</v>
      </c>
      <c r="AU1620" s="209" t="s">
        <v>89</v>
      </c>
      <c r="AV1620" s="13" t="s">
        <v>89</v>
      </c>
      <c r="AW1620" s="13" t="s">
        <v>42</v>
      </c>
      <c r="AX1620" s="13" t="s">
        <v>82</v>
      </c>
      <c r="AY1620" s="209" t="s">
        <v>152</v>
      </c>
    </row>
    <row r="1621" spans="2:65" s="13" customFormat="1">
      <c r="B1621" s="208"/>
      <c r="D1621" s="196" t="s">
        <v>163</v>
      </c>
      <c r="E1621" s="209" t="s">
        <v>5</v>
      </c>
      <c r="F1621" s="210" t="s">
        <v>3659</v>
      </c>
      <c r="H1621" s="211">
        <v>4.92</v>
      </c>
      <c r="I1621" s="212"/>
      <c r="L1621" s="208"/>
      <c r="M1621" s="213"/>
      <c r="N1621" s="214"/>
      <c r="O1621" s="214"/>
      <c r="P1621" s="214"/>
      <c r="Q1621" s="214"/>
      <c r="R1621" s="214"/>
      <c r="S1621" s="214"/>
      <c r="T1621" s="215"/>
      <c r="AT1621" s="209" t="s">
        <v>163</v>
      </c>
      <c r="AU1621" s="209" t="s">
        <v>89</v>
      </c>
      <c r="AV1621" s="13" t="s">
        <v>89</v>
      </c>
      <c r="AW1621" s="13" t="s">
        <v>42</v>
      </c>
      <c r="AX1621" s="13" t="s">
        <v>82</v>
      </c>
      <c r="AY1621" s="209" t="s">
        <v>152</v>
      </c>
    </row>
    <row r="1622" spans="2:65" s="13" customFormat="1">
      <c r="B1622" s="208"/>
      <c r="D1622" s="196" t="s">
        <v>163</v>
      </c>
      <c r="E1622" s="209" t="s">
        <v>5</v>
      </c>
      <c r="F1622" s="210" t="s">
        <v>3660</v>
      </c>
      <c r="H1622" s="211">
        <v>10.37</v>
      </c>
      <c r="I1622" s="212"/>
      <c r="L1622" s="208"/>
      <c r="M1622" s="213"/>
      <c r="N1622" s="214"/>
      <c r="O1622" s="214"/>
      <c r="P1622" s="214"/>
      <c r="Q1622" s="214"/>
      <c r="R1622" s="214"/>
      <c r="S1622" s="214"/>
      <c r="T1622" s="215"/>
      <c r="AT1622" s="209" t="s">
        <v>163</v>
      </c>
      <c r="AU1622" s="209" t="s">
        <v>89</v>
      </c>
      <c r="AV1622" s="13" t="s">
        <v>89</v>
      </c>
      <c r="AW1622" s="13" t="s">
        <v>42</v>
      </c>
      <c r="AX1622" s="13" t="s">
        <v>82</v>
      </c>
      <c r="AY1622" s="209" t="s">
        <v>152</v>
      </c>
    </row>
    <row r="1623" spans="2:65" s="13" customFormat="1">
      <c r="B1623" s="208"/>
      <c r="D1623" s="196" t="s">
        <v>163</v>
      </c>
      <c r="E1623" s="209" t="s">
        <v>5</v>
      </c>
      <c r="F1623" s="210" t="s">
        <v>3661</v>
      </c>
      <c r="H1623" s="211">
        <v>6</v>
      </c>
      <c r="I1623" s="212"/>
      <c r="L1623" s="208"/>
      <c r="M1623" s="213"/>
      <c r="N1623" s="214"/>
      <c r="O1623" s="214"/>
      <c r="P1623" s="214"/>
      <c r="Q1623" s="214"/>
      <c r="R1623" s="214"/>
      <c r="S1623" s="214"/>
      <c r="T1623" s="215"/>
      <c r="AT1623" s="209" t="s">
        <v>163</v>
      </c>
      <c r="AU1623" s="209" t="s">
        <v>89</v>
      </c>
      <c r="AV1623" s="13" t="s">
        <v>89</v>
      </c>
      <c r="AW1623" s="13" t="s">
        <v>42</v>
      </c>
      <c r="AX1623" s="13" t="s">
        <v>82</v>
      </c>
      <c r="AY1623" s="209" t="s">
        <v>152</v>
      </c>
    </row>
    <row r="1624" spans="2:65" s="13" customFormat="1">
      <c r="B1624" s="208"/>
      <c r="D1624" s="196" t="s">
        <v>163</v>
      </c>
      <c r="E1624" s="209" t="s">
        <v>5</v>
      </c>
      <c r="F1624" s="210" t="s">
        <v>3662</v>
      </c>
      <c r="H1624" s="211">
        <v>3.55</v>
      </c>
      <c r="I1624" s="212"/>
      <c r="L1624" s="208"/>
      <c r="M1624" s="213"/>
      <c r="N1624" s="214"/>
      <c r="O1624" s="214"/>
      <c r="P1624" s="214"/>
      <c r="Q1624" s="214"/>
      <c r="R1624" s="214"/>
      <c r="S1624" s="214"/>
      <c r="T1624" s="215"/>
      <c r="AT1624" s="209" t="s">
        <v>163</v>
      </c>
      <c r="AU1624" s="209" t="s">
        <v>89</v>
      </c>
      <c r="AV1624" s="13" t="s">
        <v>89</v>
      </c>
      <c r="AW1624" s="13" t="s">
        <v>42</v>
      </c>
      <c r="AX1624" s="13" t="s">
        <v>82</v>
      </c>
      <c r="AY1624" s="209" t="s">
        <v>152</v>
      </c>
    </row>
    <row r="1625" spans="2:65" s="13" customFormat="1">
      <c r="B1625" s="208"/>
      <c r="D1625" s="196" t="s">
        <v>163</v>
      </c>
      <c r="E1625" s="209" t="s">
        <v>5</v>
      </c>
      <c r="F1625" s="210" t="s">
        <v>3663</v>
      </c>
      <c r="H1625" s="211">
        <v>3.87</v>
      </c>
      <c r="I1625" s="212"/>
      <c r="L1625" s="208"/>
      <c r="M1625" s="213"/>
      <c r="N1625" s="214"/>
      <c r="O1625" s="214"/>
      <c r="P1625" s="214"/>
      <c r="Q1625" s="214"/>
      <c r="R1625" s="214"/>
      <c r="S1625" s="214"/>
      <c r="T1625" s="215"/>
      <c r="AT1625" s="209" t="s">
        <v>163</v>
      </c>
      <c r="AU1625" s="209" t="s">
        <v>89</v>
      </c>
      <c r="AV1625" s="13" t="s">
        <v>89</v>
      </c>
      <c r="AW1625" s="13" t="s">
        <v>42</v>
      </c>
      <c r="AX1625" s="13" t="s">
        <v>82</v>
      </c>
      <c r="AY1625" s="209" t="s">
        <v>152</v>
      </c>
    </row>
    <row r="1626" spans="2:65" s="13" customFormat="1">
      <c r="B1626" s="208"/>
      <c r="D1626" s="196" t="s">
        <v>163</v>
      </c>
      <c r="E1626" s="209" t="s">
        <v>5</v>
      </c>
      <c r="F1626" s="210" t="s">
        <v>3664</v>
      </c>
      <c r="H1626" s="211">
        <v>4.0999999999999996</v>
      </c>
      <c r="I1626" s="212"/>
      <c r="L1626" s="208"/>
      <c r="M1626" s="213"/>
      <c r="N1626" s="214"/>
      <c r="O1626" s="214"/>
      <c r="P1626" s="214"/>
      <c r="Q1626" s="214"/>
      <c r="R1626" s="214"/>
      <c r="S1626" s="214"/>
      <c r="T1626" s="215"/>
      <c r="AT1626" s="209" t="s">
        <v>163</v>
      </c>
      <c r="AU1626" s="209" t="s">
        <v>89</v>
      </c>
      <c r="AV1626" s="13" t="s">
        <v>89</v>
      </c>
      <c r="AW1626" s="13" t="s">
        <v>42</v>
      </c>
      <c r="AX1626" s="13" t="s">
        <v>82</v>
      </c>
      <c r="AY1626" s="209" t="s">
        <v>152</v>
      </c>
    </row>
    <row r="1627" spans="2:65" s="14" customFormat="1">
      <c r="B1627" s="216"/>
      <c r="D1627" s="196" t="s">
        <v>163</v>
      </c>
      <c r="E1627" s="217" t="s">
        <v>5</v>
      </c>
      <c r="F1627" s="218" t="s">
        <v>1510</v>
      </c>
      <c r="H1627" s="219">
        <v>227.8</v>
      </c>
      <c r="I1627" s="220"/>
      <c r="L1627" s="216"/>
      <c r="M1627" s="221"/>
      <c r="N1627" s="222"/>
      <c r="O1627" s="222"/>
      <c r="P1627" s="222"/>
      <c r="Q1627" s="222"/>
      <c r="R1627" s="222"/>
      <c r="S1627" s="222"/>
      <c r="T1627" s="223"/>
      <c r="AT1627" s="217" t="s">
        <v>163</v>
      </c>
      <c r="AU1627" s="217" t="s">
        <v>89</v>
      </c>
      <c r="AV1627" s="14" t="s">
        <v>169</v>
      </c>
      <c r="AW1627" s="14" t="s">
        <v>42</v>
      </c>
      <c r="AX1627" s="14" t="s">
        <v>82</v>
      </c>
      <c r="AY1627" s="217" t="s">
        <v>152</v>
      </c>
    </row>
    <row r="1628" spans="2:65" s="15" customFormat="1">
      <c r="B1628" s="224"/>
      <c r="D1628" s="225" t="s">
        <v>163</v>
      </c>
      <c r="E1628" s="226" t="s">
        <v>5</v>
      </c>
      <c r="F1628" s="227" t="s">
        <v>170</v>
      </c>
      <c r="H1628" s="228">
        <v>227.8</v>
      </c>
      <c r="I1628" s="229"/>
      <c r="L1628" s="224"/>
      <c r="M1628" s="230"/>
      <c r="N1628" s="231"/>
      <c r="O1628" s="231"/>
      <c r="P1628" s="231"/>
      <c r="Q1628" s="231"/>
      <c r="R1628" s="231"/>
      <c r="S1628" s="231"/>
      <c r="T1628" s="232"/>
      <c r="AT1628" s="233" t="s">
        <v>163</v>
      </c>
      <c r="AU1628" s="233" t="s">
        <v>89</v>
      </c>
      <c r="AV1628" s="15" t="s">
        <v>159</v>
      </c>
      <c r="AW1628" s="15" t="s">
        <v>42</v>
      </c>
      <c r="AX1628" s="15" t="s">
        <v>45</v>
      </c>
      <c r="AY1628" s="233" t="s">
        <v>152</v>
      </c>
    </row>
    <row r="1629" spans="2:65" s="1" customFormat="1" ht="31.5" customHeight="1">
      <c r="B1629" s="183"/>
      <c r="C1629" s="184" t="s">
        <v>3665</v>
      </c>
      <c r="D1629" s="184" t="s">
        <v>154</v>
      </c>
      <c r="E1629" s="185" t="s">
        <v>3666</v>
      </c>
      <c r="F1629" s="186" t="s">
        <v>3667</v>
      </c>
      <c r="G1629" s="187" t="s">
        <v>201</v>
      </c>
      <c r="H1629" s="188">
        <v>304.23899999999998</v>
      </c>
      <c r="I1629" s="189"/>
      <c r="J1629" s="190">
        <f>ROUND(I1629*H1629,2)</f>
        <v>0</v>
      </c>
      <c r="K1629" s="186" t="s">
        <v>158</v>
      </c>
      <c r="L1629" s="43"/>
      <c r="M1629" s="191" t="s">
        <v>5</v>
      </c>
      <c r="N1629" s="192" t="s">
        <v>53</v>
      </c>
      <c r="O1629" s="44"/>
      <c r="P1629" s="193">
        <f>O1629*H1629</f>
        <v>0</v>
      </c>
      <c r="Q1629" s="193">
        <v>2.5999999999999998E-4</v>
      </c>
      <c r="R1629" s="193">
        <f>Q1629*H1629</f>
        <v>7.9102139999999987E-2</v>
      </c>
      <c r="S1629" s="193">
        <v>0</v>
      </c>
      <c r="T1629" s="194">
        <f>S1629*H1629</f>
        <v>0</v>
      </c>
      <c r="AR1629" s="25" t="s">
        <v>259</v>
      </c>
      <c r="AT1629" s="25" t="s">
        <v>154</v>
      </c>
      <c r="AU1629" s="25" t="s">
        <v>89</v>
      </c>
      <c r="AY1629" s="25" t="s">
        <v>152</v>
      </c>
      <c r="BE1629" s="195">
        <f>IF(N1629="základní",J1629,0)</f>
        <v>0</v>
      </c>
      <c r="BF1629" s="195">
        <f>IF(N1629="snížená",J1629,0)</f>
        <v>0</v>
      </c>
      <c r="BG1629" s="195">
        <f>IF(N1629="zákl. přenesená",J1629,0)</f>
        <v>0</v>
      </c>
      <c r="BH1629" s="195">
        <f>IF(N1629="sníž. přenesená",J1629,0)</f>
        <v>0</v>
      </c>
      <c r="BI1629" s="195">
        <f>IF(N1629="nulová",J1629,0)</f>
        <v>0</v>
      </c>
      <c r="BJ1629" s="25" t="s">
        <v>45</v>
      </c>
      <c r="BK1629" s="195">
        <f>ROUND(I1629*H1629,2)</f>
        <v>0</v>
      </c>
      <c r="BL1629" s="25" t="s">
        <v>259</v>
      </c>
      <c r="BM1629" s="25" t="s">
        <v>3668</v>
      </c>
    </row>
    <row r="1630" spans="2:65" s="1" customFormat="1" ht="148.5">
      <c r="B1630" s="43"/>
      <c r="D1630" s="196" t="s">
        <v>161</v>
      </c>
      <c r="F1630" s="197" t="s">
        <v>3648</v>
      </c>
      <c r="I1630" s="198"/>
      <c r="L1630" s="43"/>
      <c r="M1630" s="199"/>
      <c r="N1630" s="44"/>
      <c r="O1630" s="44"/>
      <c r="P1630" s="44"/>
      <c r="Q1630" s="44"/>
      <c r="R1630" s="44"/>
      <c r="S1630" s="44"/>
      <c r="T1630" s="72"/>
      <c r="AT1630" s="25" t="s">
        <v>161</v>
      </c>
      <c r="AU1630" s="25" t="s">
        <v>89</v>
      </c>
    </row>
    <row r="1631" spans="2:65" s="12" customFormat="1">
      <c r="B1631" s="200"/>
      <c r="D1631" s="196" t="s">
        <v>163</v>
      </c>
      <c r="E1631" s="201" t="s">
        <v>5</v>
      </c>
      <c r="F1631" s="202" t="s">
        <v>2775</v>
      </c>
      <c r="H1631" s="203" t="s">
        <v>5</v>
      </c>
      <c r="I1631" s="204"/>
      <c r="L1631" s="200"/>
      <c r="M1631" s="205"/>
      <c r="N1631" s="206"/>
      <c r="O1631" s="206"/>
      <c r="P1631" s="206"/>
      <c r="Q1631" s="206"/>
      <c r="R1631" s="206"/>
      <c r="S1631" s="206"/>
      <c r="T1631" s="207"/>
      <c r="AT1631" s="203" t="s">
        <v>163</v>
      </c>
      <c r="AU1631" s="203" t="s">
        <v>89</v>
      </c>
      <c r="AV1631" s="12" t="s">
        <v>45</v>
      </c>
      <c r="AW1631" s="12" t="s">
        <v>42</v>
      </c>
      <c r="AX1631" s="12" t="s">
        <v>82</v>
      </c>
      <c r="AY1631" s="203" t="s">
        <v>152</v>
      </c>
    </row>
    <row r="1632" spans="2:65" s="12" customFormat="1">
      <c r="B1632" s="200"/>
      <c r="D1632" s="196" t="s">
        <v>163</v>
      </c>
      <c r="E1632" s="201" t="s">
        <v>5</v>
      </c>
      <c r="F1632" s="202" t="s">
        <v>3649</v>
      </c>
      <c r="H1632" s="203" t="s">
        <v>5</v>
      </c>
      <c r="I1632" s="204"/>
      <c r="L1632" s="200"/>
      <c r="M1632" s="205"/>
      <c r="N1632" s="206"/>
      <c r="O1632" s="206"/>
      <c r="P1632" s="206"/>
      <c r="Q1632" s="206"/>
      <c r="R1632" s="206"/>
      <c r="S1632" s="206"/>
      <c r="T1632" s="207"/>
      <c r="AT1632" s="203" t="s">
        <v>163</v>
      </c>
      <c r="AU1632" s="203" t="s">
        <v>89</v>
      </c>
      <c r="AV1632" s="12" t="s">
        <v>45</v>
      </c>
      <c r="AW1632" s="12" t="s">
        <v>42</v>
      </c>
      <c r="AX1632" s="12" t="s">
        <v>82</v>
      </c>
      <c r="AY1632" s="203" t="s">
        <v>152</v>
      </c>
    </row>
    <row r="1633" spans="2:65" s="13" customFormat="1">
      <c r="B1633" s="208"/>
      <c r="D1633" s="196" t="s">
        <v>163</v>
      </c>
      <c r="E1633" s="209" t="s">
        <v>5</v>
      </c>
      <c r="F1633" s="210" t="s">
        <v>3669</v>
      </c>
      <c r="H1633" s="211">
        <v>28.72</v>
      </c>
      <c r="I1633" s="212"/>
      <c r="L1633" s="208"/>
      <c r="M1633" s="213"/>
      <c r="N1633" s="214"/>
      <c r="O1633" s="214"/>
      <c r="P1633" s="214"/>
      <c r="Q1633" s="214"/>
      <c r="R1633" s="214"/>
      <c r="S1633" s="214"/>
      <c r="T1633" s="215"/>
      <c r="AT1633" s="209" t="s">
        <v>163</v>
      </c>
      <c r="AU1633" s="209" t="s">
        <v>89</v>
      </c>
      <c r="AV1633" s="13" t="s">
        <v>89</v>
      </c>
      <c r="AW1633" s="13" t="s">
        <v>42</v>
      </c>
      <c r="AX1633" s="13" t="s">
        <v>82</v>
      </c>
      <c r="AY1633" s="209" t="s">
        <v>152</v>
      </c>
    </row>
    <row r="1634" spans="2:65" s="13" customFormat="1">
      <c r="B1634" s="208"/>
      <c r="D1634" s="196" t="s">
        <v>163</v>
      </c>
      <c r="E1634" s="209" t="s">
        <v>5</v>
      </c>
      <c r="F1634" s="210" t="s">
        <v>3670</v>
      </c>
      <c r="H1634" s="211">
        <v>17.39</v>
      </c>
      <c r="I1634" s="212"/>
      <c r="L1634" s="208"/>
      <c r="M1634" s="213"/>
      <c r="N1634" s="214"/>
      <c r="O1634" s="214"/>
      <c r="P1634" s="214"/>
      <c r="Q1634" s="214"/>
      <c r="R1634" s="214"/>
      <c r="S1634" s="214"/>
      <c r="T1634" s="215"/>
      <c r="AT1634" s="209" t="s">
        <v>163</v>
      </c>
      <c r="AU1634" s="209" t="s">
        <v>89</v>
      </c>
      <c r="AV1634" s="13" t="s">
        <v>89</v>
      </c>
      <c r="AW1634" s="13" t="s">
        <v>42</v>
      </c>
      <c r="AX1634" s="13" t="s">
        <v>82</v>
      </c>
      <c r="AY1634" s="209" t="s">
        <v>152</v>
      </c>
    </row>
    <row r="1635" spans="2:65" s="13" customFormat="1">
      <c r="B1635" s="208"/>
      <c r="D1635" s="196" t="s">
        <v>163</v>
      </c>
      <c r="E1635" s="209" t="s">
        <v>5</v>
      </c>
      <c r="F1635" s="210" t="s">
        <v>3671</v>
      </c>
      <c r="H1635" s="211">
        <v>14.87</v>
      </c>
      <c r="I1635" s="212"/>
      <c r="L1635" s="208"/>
      <c r="M1635" s="213"/>
      <c r="N1635" s="214"/>
      <c r="O1635" s="214"/>
      <c r="P1635" s="214"/>
      <c r="Q1635" s="214"/>
      <c r="R1635" s="214"/>
      <c r="S1635" s="214"/>
      <c r="T1635" s="215"/>
      <c r="AT1635" s="209" t="s">
        <v>163</v>
      </c>
      <c r="AU1635" s="209" t="s">
        <v>89</v>
      </c>
      <c r="AV1635" s="13" t="s">
        <v>89</v>
      </c>
      <c r="AW1635" s="13" t="s">
        <v>42</v>
      </c>
      <c r="AX1635" s="13" t="s">
        <v>82</v>
      </c>
      <c r="AY1635" s="209" t="s">
        <v>152</v>
      </c>
    </row>
    <row r="1636" spans="2:65" s="13" customFormat="1">
      <c r="B1636" s="208"/>
      <c r="D1636" s="196" t="s">
        <v>163</v>
      </c>
      <c r="E1636" s="209" t="s">
        <v>5</v>
      </c>
      <c r="F1636" s="210" t="s">
        <v>3672</v>
      </c>
      <c r="H1636" s="211">
        <v>14.87</v>
      </c>
      <c r="I1636" s="212"/>
      <c r="L1636" s="208"/>
      <c r="M1636" s="213"/>
      <c r="N1636" s="214"/>
      <c r="O1636" s="214"/>
      <c r="P1636" s="214"/>
      <c r="Q1636" s="214"/>
      <c r="R1636" s="214"/>
      <c r="S1636" s="214"/>
      <c r="T1636" s="215"/>
      <c r="AT1636" s="209" t="s">
        <v>163</v>
      </c>
      <c r="AU1636" s="209" t="s">
        <v>89</v>
      </c>
      <c r="AV1636" s="13" t="s">
        <v>89</v>
      </c>
      <c r="AW1636" s="13" t="s">
        <v>42</v>
      </c>
      <c r="AX1636" s="13" t="s">
        <v>82</v>
      </c>
      <c r="AY1636" s="209" t="s">
        <v>152</v>
      </c>
    </row>
    <row r="1637" spans="2:65" s="13" customFormat="1">
      <c r="B1637" s="208"/>
      <c r="D1637" s="196" t="s">
        <v>163</v>
      </c>
      <c r="E1637" s="209" t="s">
        <v>5</v>
      </c>
      <c r="F1637" s="210" t="s">
        <v>3673</v>
      </c>
      <c r="H1637" s="211">
        <v>14.87</v>
      </c>
      <c r="I1637" s="212"/>
      <c r="L1637" s="208"/>
      <c r="M1637" s="213"/>
      <c r="N1637" s="214"/>
      <c r="O1637" s="214"/>
      <c r="P1637" s="214"/>
      <c r="Q1637" s="214"/>
      <c r="R1637" s="214"/>
      <c r="S1637" s="214"/>
      <c r="T1637" s="215"/>
      <c r="AT1637" s="209" t="s">
        <v>163</v>
      </c>
      <c r="AU1637" s="209" t="s">
        <v>89</v>
      </c>
      <c r="AV1637" s="13" t="s">
        <v>89</v>
      </c>
      <c r="AW1637" s="13" t="s">
        <v>42</v>
      </c>
      <c r="AX1637" s="13" t="s">
        <v>82</v>
      </c>
      <c r="AY1637" s="209" t="s">
        <v>152</v>
      </c>
    </row>
    <row r="1638" spans="2:65" s="13" customFormat="1" ht="40.5">
      <c r="B1638" s="208"/>
      <c r="D1638" s="196" t="s">
        <v>163</v>
      </c>
      <c r="E1638" s="209" t="s">
        <v>5</v>
      </c>
      <c r="F1638" s="210" t="s">
        <v>3674</v>
      </c>
      <c r="H1638" s="211">
        <v>134.67500000000001</v>
      </c>
      <c r="I1638" s="212"/>
      <c r="L1638" s="208"/>
      <c r="M1638" s="213"/>
      <c r="N1638" s="214"/>
      <c r="O1638" s="214"/>
      <c r="P1638" s="214"/>
      <c r="Q1638" s="214"/>
      <c r="R1638" s="214"/>
      <c r="S1638" s="214"/>
      <c r="T1638" s="215"/>
      <c r="AT1638" s="209" t="s">
        <v>163</v>
      </c>
      <c r="AU1638" s="209" t="s">
        <v>89</v>
      </c>
      <c r="AV1638" s="13" t="s">
        <v>89</v>
      </c>
      <c r="AW1638" s="13" t="s">
        <v>42</v>
      </c>
      <c r="AX1638" s="13" t="s">
        <v>82</v>
      </c>
      <c r="AY1638" s="209" t="s">
        <v>152</v>
      </c>
    </row>
    <row r="1639" spans="2:65" s="13" customFormat="1">
      <c r="B1639" s="208"/>
      <c r="D1639" s="196" t="s">
        <v>163</v>
      </c>
      <c r="E1639" s="209" t="s">
        <v>5</v>
      </c>
      <c r="F1639" s="210" t="s">
        <v>3675</v>
      </c>
      <c r="H1639" s="211">
        <v>16.2</v>
      </c>
      <c r="I1639" s="212"/>
      <c r="L1639" s="208"/>
      <c r="M1639" s="213"/>
      <c r="N1639" s="214"/>
      <c r="O1639" s="214"/>
      <c r="P1639" s="214"/>
      <c r="Q1639" s="214"/>
      <c r="R1639" s="214"/>
      <c r="S1639" s="214"/>
      <c r="T1639" s="215"/>
      <c r="AT1639" s="209" t="s">
        <v>163</v>
      </c>
      <c r="AU1639" s="209" t="s">
        <v>89</v>
      </c>
      <c r="AV1639" s="13" t="s">
        <v>89</v>
      </c>
      <c r="AW1639" s="13" t="s">
        <v>42</v>
      </c>
      <c r="AX1639" s="13" t="s">
        <v>82</v>
      </c>
      <c r="AY1639" s="209" t="s">
        <v>152</v>
      </c>
    </row>
    <row r="1640" spans="2:65" s="13" customFormat="1">
      <c r="B1640" s="208"/>
      <c r="D1640" s="196" t="s">
        <v>163</v>
      </c>
      <c r="E1640" s="209" t="s">
        <v>5</v>
      </c>
      <c r="F1640" s="210" t="s">
        <v>3676</v>
      </c>
      <c r="H1640" s="211">
        <v>8.8000000000000007</v>
      </c>
      <c r="I1640" s="212"/>
      <c r="L1640" s="208"/>
      <c r="M1640" s="213"/>
      <c r="N1640" s="214"/>
      <c r="O1640" s="214"/>
      <c r="P1640" s="214"/>
      <c r="Q1640" s="214"/>
      <c r="R1640" s="214"/>
      <c r="S1640" s="214"/>
      <c r="T1640" s="215"/>
      <c r="AT1640" s="209" t="s">
        <v>163</v>
      </c>
      <c r="AU1640" s="209" t="s">
        <v>89</v>
      </c>
      <c r="AV1640" s="13" t="s">
        <v>89</v>
      </c>
      <c r="AW1640" s="13" t="s">
        <v>42</v>
      </c>
      <c r="AX1640" s="13" t="s">
        <v>82</v>
      </c>
      <c r="AY1640" s="209" t="s">
        <v>152</v>
      </c>
    </row>
    <row r="1641" spans="2:65" s="13" customFormat="1">
      <c r="B1641" s="208"/>
      <c r="D1641" s="196" t="s">
        <v>163</v>
      </c>
      <c r="E1641" s="209" t="s">
        <v>5</v>
      </c>
      <c r="F1641" s="210" t="s">
        <v>3677</v>
      </c>
      <c r="H1641" s="211">
        <v>8.48</v>
      </c>
      <c r="I1641" s="212"/>
      <c r="L1641" s="208"/>
      <c r="M1641" s="213"/>
      <c r="N1641" s="214"/>
      <c r="O1641" s="214"/>
      <c r="P1641" s="214"/>
      <c r="Q1641" s="214"/>
      <c r="R1641" s="214"/>
      <c r="S1641" s="214"/>
      <c r="T1641" s="215"/>
      <c r="AT1641" s="209" t="s">
        <v>163</v>
      </c>
      <c r="AU1641" s="209" t="s">
        <v>89</v>
      </c>
      <c r="AV1641" s="13" t="s">
        <v>89</v>
      </c>
      <c r="AW1641" s="13" t="s">
        <v>42</v>
      </c>
      <c r="AX1641" s="13" t="s">
        <v>82</v>
      </c>
      <c r="AY1641" s="209" t="s">
        <v>152</v>
      </c>
    </row>
    <row r="1642" spans="2:65" s="13" customFormat="1">
      <c r="B1642" s="208"/>
      <c r="D1642" s="196" t="s">
        <v>163</v>
      </c>
      <c r="E1642" s="209" t="s">
        <v>5</v>
      </c>
      <c r="F1642" s="210" t="s">
        <v>3678</v>
      </c>
      <c r="H1642" s="211">
        <v>20.864000000000001</v>
      </c>
      <c r="I1642" s="212"/>
      <c r="L1642" s="208"/>
      <c r="M1642" s="213"/>
      <c r="N1642" s="214"/>
      <c r="O1642" s="214"/>
      <c r="P1642" s="214"/>
      <c r="Q1642" s="214"/>
      <c r="R1642" s="214"/>
      <c r="S1642" s="214"/>
      <c r="T1642" s="215"/>
      <c r="AT1642" s="209" t="s">
        <v>163</v>
      </c>
      <c r="AU1642" s="209" t="s">
        <v>89</v>
      </c>
      <c r="AV1642" s="13" t="s">
        <v>89</v>
      </c>
      <c r="AW1642" s="13" t="s">
        <v>42</v>
      </c>
      <c r="AX1642" s="13" t="s">
        <v>82</v>
      </c>
      <c r="AY1642" s="209" t="s">
        <v>152</v>
      </c>
    </row>
    <row r="1643" spans="2:65" s="13" customFormat="1">
      <c r="B1643" s="208"/>
      <c r="D1643" s="196" t="s">
        <v>163</v>
      </c>
      <c r="E1643" s="209" t="s">
        <v>5</v>
      </c>
      <c r="F1643" s="210" t="s">
        <v>3679</v>
      </c>
      <c r="H1643" s="211">
        <v>7.6</v>
      </c>
      <c r="I1643" s="212"/>
      <c r="L1643" s="208"/>
      <c r="M1643" s="213"/>
      <c r="N1643" s="214"/>
      <c r="O1643" s="214"/>
      <c r="P1643" s="214"/>
      <c r="Q1643" s="214"/>
      <c r="R1643" s="214"/>
      <c r="S1643" s="214"/>
      <c r="T1643" s="215"/>
      <c r="AT1643" s="209" t="s">
        <v>163</v>
      </c>
      <c r="AU1643" s="209" t="s">
        <v>89</v>
      </c>
      <c r="AV1643" s="13" t="s">
        <v>89</v>
      </c>
      <c r="AW1643" s="13" t="s">
        <v>42</v>
      </c>
      <c r="AX1643" s="13" t="s">
        <v>82</v>
      </c>
      <c r="AY1643" s="209" t="s">
        <v>152</v>
      </c>
    </row>
    <row r="1644" spans="2:65" s="13" customFormat="1">
      <c r="B1644" s="208"/>
      <c r="D1644" s="196" t="s">
        <v>163</v>
      </c>
      <c r="E1644" s="209" t="s">
        <v>5</v>
      </c>
      <c r="F1644" s="210" t="s">
        <v>3680</v>
      </c>
      <c r="H1644" s="211">
        <v>7.8</v>
      </c>
      <c r="I1644" s="212"/>
      <c r="L1644" s="208"/>
      <c r="M1644" s="213"/>
      <c r="N1644" s="214"/>
      <c r="O1644" s="214"/>
      <c r="P1644" s="214"/>
      <c r="Q1644" s="214"/>
      <c r="R1644" s="214"/>
      <c r="S1644" s="214"/>
      <c r="T1644" s="215"/>
      <c r="AT1644" s="209" t="s">
        <v>163</v>
      </c>
      <c r="AU1644" s="209" t="s">
        <v>89</v>
      </c>
      <c r="AV1644" s="13" t="s">
        <v>89</v>
      </c>
      <c r="AW1644" s="13" t="s">
        <v>42</v>
      </c>
      <c r="AX1644" s="13" t="s">
        <v>82</v>
      </c>
      <c r="AY1644" s="209" t="s">
        <v>152</v>
      </c>
    </row>
    <row r="1645" spans="2:65" s="13" customFormat="1">
      <c r="B1645" s="208"/>
      <c r="D1645" s="196" t="s">
        <v>163</v>
      </c>
      <c r="E1645" s="209" t="s">
        <v>5</v>
      </c>
      <c r="F1645" s="210" t="s">
        <v>3681</v>
      </c>
      <c r="H1645" s="211">
        <v>9.1</v>
      </c>
      <c r="I1645" s="212"/>
      <c r="L1645" s="208"/>
      <c r="M1645" s="213"/>
      <c r="N1645" s="214"/>
      <c r="O1645" s="214"/>
      <c r="P1645" s="214"/>
      <c r="Q1645" s="214"/>
      <c r="R1645" s="214"/>
      <c r="S1645" s="214"/>
      <c r="T1645" s="215"/>
      <c r="AT1645" s="209" t="s">
        <v>163</v>
      </c>
      <c r="AU1645" s="209" t="s">
        <v>89</v>
      </c>
      <c r="AV1645" s="13" t="s">
        <v>89</v>
      </c>
      <c r="AW1645" s="13" t="s">
        <v>42</v>
      </c>
      <c r="AX1645" s="13" t="s">
        <v>82</v>
      </c>
      <c r="AY1645" s="209" t="s">
        <v>152</v>
      </c>
    </row>
    <row r="1646" spans="2:65" s="14" customFormat="1">
      <c r="B1646" s="216"/>
      <c r="D1646" s="196" t="s">
        <v>163</v>
      </c>
      <c r="E1646" s="217" t="s">
        <v>5</v>
      </c>
      <c r="F1646" s="218" t="s">
        <v>1510</v>
      </c>
      <c r="H1646" s="219">
        <v>304.23899999999998</v>
      </c>
      <c r="I1646" s="220"/>
      <c r="L1646" s="216"/>
      <c r="M1646" s="221"/>
      <c r="N1646" s="222"/>
      <c r="O1646" s="222"/>
      <c r="P1646" s="222"/>
      <c r="Q1646" s="222"/>
      <c r="R1646" s="222"/>
      <c r="S1646" s="222"/>
      <c r="T1646" s="223"/>
      <c r="AT1646" s="217" t="s">
        <v>163</v>
      </c>
      <c r="AU1646" s="217" t="s">
        <v>89</v>
      </c>
      <c r="AV1646" s="14" t="s">
        <v>169</v>
      </c>
      <c r="AW1646" s="14" t="s">
        <v>42</v>
      </c>
      <c r="AX1646" s="14" t="s">
        <v>82</v>
      </c>
      <c r="AY1646" s="217" t="s">
        <v>152</v>
      </c>
    </row>
    <row r="1647" spans="2:65" s="15" customFormat="1">
      <c r="B1647" s="224"/>
      <c r="D1647" s="225" t="s">
        <v>163</v>
      </c>
      <c r="E1647" s="226" t="s">
        <v>5</v>
      </c>
      <c r="F1647" s="227" t="s">
        <v>170</v>
      </c>
      <c r="H1647" s="228">
        <v>304.23899999999998</v>
      </c>
      <c r="I1647" s="229"/>
      <c r="L1647" s="224"/>
      <c r="M1647" s="230"/>
      <c r="N1647" s="231"/>
      <c r="O1647" s="231"/>
      <c r="P1647" s="231"/>
      <c r="Q1647" s="231"/>
      <c r="R1647" s="231"/>
      <c r="S1647" s="231"/>
      <c r="T1647" s="232"/>
      <c r="AT1647" s="233" t="s">
        <v>163</v>
      </c>
      <c r="AU1647" s="233" t="s">
        <v>89</v>
      </c>
      <c r="AV1647" s="15" t="s">
        <v>159</v>
      </c>
      <c r="AW1647" s="15" t="s">
        <v>42</v>
      </c>
      <c r="AX1647" s="15" t="s">
        <v>45</v>
      </c>
      <c r="AY1647" s="233" t="s">
        <v>152</v>
      </c>
    </row>
    <row r="1648" spans="2:65" s="1" customFormat="1" ht="31.5" customHeight="1">
      <c r="B1648" s="183"/>
      <c r="C1648" s="184" t="s">
        <v>3682</v>
      </c>
      <c r="D1648" s="184" t="s">
        <v>154</v>
      </c>
      <c r="E1648" s="185" t="s">
        <v>3683</v>
      </c>
      <c r="F1648" s="186" t="s">
        <v>3684</v>
      </c>
      <c r="G1648" s="187" t="s">
        <v>247</v>
      </c>
      <c r="H1648" s="188">
        <v>227.8</v>
      </c>
      <c r="I1648" s="189"/>
      <c r="J1648" s="190">
        <f>ROUND(I1648*H1648,2)</f>
        <v>0</v>
      </c>
      <c r="K1648" s="186" t="s">
        <v>158</v>
      </c>
      <c r="L1648" s="43"/>
      <c r="M1648" s="191" t="s">
        <v>5</v>
      </c>
      <c r="N1648" s="192" t="s">
        <v>53</v>
      </c>
      <c r="O1648" s="44"/>
      <c r="P1648" s="193">
        <f>O1648*H1648</f>
        <v>0</v>
      </c>
      <c r="Q1648" s="193">
        <v>1E-4</v>
      </c>
      <c r="R1648" s="193">
        <f>Q1648*H1648</f>
        <v>2.2780000000000002E-2</v>
      </c>
      <c r="S1648" s="193">
        <v>0</v>
      </c>
      <c r="T1648" s="194">
        <f>S1648*H1648</f>
        <v>0</v>
      </c>
      <c r="AR1648" s="25" t="s">
        <v>259</v>
      </c>
      <c r="AT1648" s="25" t="s">
        <v>154</v>
      </c>
      <c r="AU1648" s="25" t="s">
        <v>89</v>
      </c>
      <c r="AY1648" s="25" t="s">
        <v>152</v>
      </c>
      <c r="BE1648" s="195">
        <f>IF(N1648="základní",J1648,0)</f>
        <v>0</v>
      </c>
      <c r="BF1648" s="195">
        <f>IF(N1648="snížená",J1648,0)</f>
        <v>0</v>
      </c>
      <c r="BG1648" s="195">
        <f>IF(N1648="zákl. přenesená",J1648,0)</f>
        <v>0</v>
      </c>
      <c r="BH1648" s="195">
        <f>IF(N1648="sníž. přenesená",J1648,0)</f>
        <v>0</v>
      </c>
      <c r="BI1648" s="195">
        <f>IF(N1648="nulová",J1648,0)</f>
        <v>0</v>
      </c>
      <c r="BJ1648" s="25" t="s">
        <v>45</v>
      </c>
      <c r="BK1648" s="195">
        <f>ROUND(I1648*H1648,2)</f>
        <v>0</v>
      </c>
      <c r="BL1648" s="25" t="s">
        <v>259</v>
      </c>
      <c r="BM1648" s="25" t="s">
        <v>3685</v>
      </c>
    </row>
    <row r="1649" spans="2:51" s="1" customFormat="1" ht="148.5">
      <c r="B1649" s="43"/>
      <c r="D1649" s="196" t="s">
        <v>161</v>
      </c>
      <c r="F1649" s="197" t="s">
        <v>3648</v>
      </c>
      <c r="I1649" s="198"/>
      <c r="L1649" s="43"/>
      <c r="M1649" s="199"/>
      <c r="N1649" s="44"/>
      <c r="O1649" s="44"/>
      <c r="P1649" s="44"/>
      <c r="Q1649" s="44"/>
      <c r="R1649" s="44"/>
      <c r="S1649" s="44"/>
      <c r="T1649" s="72"/>
      <c r="AT1649" s="25" t="s">
        <v>161</v>
      </c>
      <c r="AU1649" s="25" t="s">
        <v>89</v>
      </c>
    </row>
    <row r="1650" spans="2:51" s="12" customFormat="1">
      <c r="B1650" s="200"/>
      <c r="D1650" s="196" t="s">
        <v>163</v>
      </c>
      <c r="E1650" s="201" t="s">
        <v>5</v>
      </c>
      <c r="F1650" s="202" t="s">
        <v>2775</v>
      </c>
      <c r="H1650" s="203" t="s">
        <v>5</v>
      </c>
      <c r="I1650" s="204"/>
      <c r="L1650" s="200"/>
      <c r="M1650" s="205"/>
      <c r="N1650" s="206"/>
      <c r="O1650" s="206"/>
      <c r="P1650" s="206"/>
      <c r="Q1650" s="206"/>
      <c r="R1650" s="206"/>
      <c r="S1650" s="206"/>
      <c r="T1650" s="207"/>
      <c r="AT1650" s="203" t="s">
        <v>163</v>
      </c>
      <c r="AU1650" s="203" t="s">
        <v>89</v>
      </c>
      <c r="AV1650" s="12" t="s">
        <v>45</v>
      </c>
      <c r="AW1650" s="12" t="s">
        <v>42</v>
      </c>
      <c r="AX1650" s="12" t="s">
        <v>82</v>
      </c>
      <c r="AY1650" s="203" t="s">
        <v>152</v>
      </c>
    </row>
    <row r="1651" spans="2:51" s="12" customFormat="1">
      <c r="B1651" s="200"/>
      <c r="D1651" s="196" t="s">
        <v>163</v>
      </c>
      <c r="E1651" s="201" t="s">
        <v>5</v>
      </c>
      <c r="F1651" s="202" t="s">
        <v>3649</v>
      </c>
      <c r="H1651" s="203" t="s">
        <v>5</v>
      </c>
      <c r="I1651" s="204"/>
      <c r="L1651" s="200"/>
      <c r="M1651" s="205"/>
      <c r="N1651" s="206"/>
      <c r="O1651" s="206"/>
      <c r="P1651" s="206"/>
      <c r="Q1651" s="206"/>
      <c r="R1651" s="206"/>
      <c r="S1651" s="206"/>
      <c r="T1651" s="207"/>
      <c r="AT1651" s="203" t="s">
        <v>163</v>
      </c>
      <c r="AU1651" s="203" t="s">
        <v>89</v>
      </c>
      <c r="AV1651" s="12" t="s">
        <v>45</v>
      </c>
      <c r="AW1651" s="12" t="s">
        <v>42</v>
      </c>
      <c r="AX1651" s="12" t="s">
        <v>82</v>
      </c>
      <c r="AY1651" s="203" t="s">
        <v>152</v>
      </c>
    </row>
    <row r="1652" spans="2:51" s="13" customFormat="1">
      <c r="B1652" s="208"/>
      <c r="D1652" s="196" t="s">
        <v>163</v>
      </c>
      <c r="E1652" s="209" t="s">
        <v>5</v>
      </c>
      <c r="F1652" s="210" t="s">
        <v>3650</v>
      </c>
      <c r="H1652" s="211">
        <v>10.34</v>
      </c>
      <c r="I1652" s="212"/>
      <c r="L1652" s="208"/>
      <c r="M1652" s="213"/>
      <c r="N1652" s="214"/>
      <c r="O1652" s="214"/>
      <c r="P1652" s="214"/>
      <c r="Q1652" s="214"/>
      <c r="R1652" s="214"/>
      <c r="S1652" s="214"/>
      <c r="T1652" s="215"/>
      <c r="AT1652" s="209" t="s">
        <v>163</v>
      </c>
      <c r="AU1652" s="209" t="s">
        <v>89</v>
      </c>
      <c r="AV1652" s="13" t="s">
        <v>89</v>
      </c>
      <c r="AW1652" s="13" t="s">
        <v>42</v>
      </c>
      <c r="AX1652" s="13" t="s">
        <v>82</v>
      </c>
      <c r="AY1652" s="209" t="s">
        <v>152</v>
      </c>
    </row>
    <row r="1653" spans="2:51" s="13" customFormat="1">
      <c r="B1653" s="208"/>
      <c r="D1653" s="196" t="s">
        <v>163</v>
      </c>
      <c r="E1653" s="209" t="s">
        <v>5</v>
      </c>
      <c r="F1653" s="210" t="s">
        <v>3651</v>
      </c>
      <c r="H1653" s="211">
        <v>16.88</v>
      </c>
      <c r="I1653" s="212"/>
      <c r="L1653" s="208"/>
      <c r="M1653" s="213"/>
      <c r="N1653" s="214"/>
      <c r="O1653" s="214"/>
      <c r="P1653" s="214"/>
      <c r="Q1653" s="214"/>
      <c r="R1653" s="214"/>
      <c r="S1653" s="214"/>
      <c r="T1653" s="215"/>
      <c r="AT1653" s="209" t="s">
        <v>163</v>
      </c>
      <c r="AU1653" s="209" t="s">
        <v>89</v>
      </c>
      <c r="AV1653" s="13" t="s">
        <v>89</v>
      </c>
      <c r="AW1653" s="13" t="s">
        <v>42</v>
      </c>
      <c r="AX1653" s="13" t="s">
        <v>82</v>
      </c>
      <c r="AY1653" s="209" t="s">
        <v>152</v>
      </c>
    </row>
    <row r="1654" spans="2:51" s="13" customFormat="1">
      <c r="B1654" s="208"/>
      <c r="D1654" s="196" t="s">
        <v>163</v>
      </c>
      <c r="E1654" s="209" t="s">
        <v>5</v>
      </c>
      <c r="F1654" s="210" t="s">
        <v>3652</v>
      </c>
      <c r="H1654" s="211">
        <v>12.42</v>
      </c>
      <c r="I1654" s="212"/>
      <c r="L1654" s="208"/>
      <c r="M1654" s="213"/>
      <c r="N1654" s="214"/>
      <c r="O1654" s="214"/>
      <c r="P1654" s="214"/>
      <c r="Q1654" s="214"/>
      <c r="R1654" s="214"/>
      <c r="S1654" s="214"/>
      <c r="T1654" s="215"/>
      <c r="AT1654" s="209" t="s">
        <v>163</v>
      </c>
      <c r="AU1654" s="209" t="s">
        <v>89</v>
      </c>
      <c r="AV1654" s="13" t="s">
        <v>89</v>
      </c>
      <c r="AW1654" s="13" t="s">
        <v>42</v>
      </c>
      <c r="AX1654" s="13" t="s">
        <v>82</v>
      </c>
      <c r="AY1654" s="209" t="s">
        <v>152</v>
      </c>
    </row>
    <row r="1655" spans="2:51" s="13" customFormat="1">
      <c r="B1655" s="208"/>
      <c r="D1655" s="196" t="s">
        <v>163</v>
      </c>
      <c r="E1655" s="209" t="s">
        <v>5</v>
      </c>
      <c r="F1655" s="210" t="s">
        <v>3653</v>
      </c>
      <c r="H1655" s="211">
        <v>12.42</v>
      </c>
      <c r="I1655" s="212"/>
      <c r="L1655" s="208"/>
      <c r="M1655" s="213"/>
      <c r="N1655" s="214"/>
      <c r="O1655" s="214"/>
      <c r="P1655" s="214"/>
      <c r="Q1655" s="214"/>
      <c r="R1655" s="214"/>
      <c r="S1655" s="214"/>
      <c r="T1655" s="215"/>
      <c r="AT1655" s="209" t="s">
        <v>163</v>
      </c>
      <c r="AU1655" s="209" t="s">
        <v>89</v>
      </c>
      <c r="AV1655" s="13" t="s">
        <v>89</v>
      </c>
      <c r="AW1655" s="13" t="s">
        <v>42</v>
      </c>
      <c r="AX1655" s="13" t="s">
        <v>82</v>
      </c>
      <c r="AY1655" s="209" t="s">
        <v>152</v>
      </c>
    </row>
    <row r="1656" spans="2:51" s="13" customFormat="1">
      <c r="B1656" s="208"/>
      <c r="D1656" s="196" t="s">
        <v>163</v>
      </c>
      <c r="E1656" s="209" t="s">
        <v>5</v>
      </c>
      <c r="F1656" s="210" t="s">
        <v>3654</v>
      </c>
      <c r="H1656" s="211">
        <v>12.42</v>
      </c>
      <c r="I1656" s="212"/>
      <c r="L1656" s="208"/>
      <c r="M1656" s="213"/>
      <c r="N1656" s="214"/>
      <c r="O1656" s="214"/>
      <c r="P1656" s="214"/>
      <c r="Q1656" s="214"/>
      <c r="R1656" s="214"/>
      <c r="S1656" s="214"/>
      <c r="T1656" s="215"/>
      <c r="AT1656" s="209" t="s">
        <v>163</v>
      </c>
      <c r="AU1656" s="209" t="s">
        <v>89</v>
      </c>
      <c r="AV1656" s="13" t="s">
        <v>89</v>
      </c>
      <c r="AW1656" s="13" t="s">
        <v>42</v>
      </c>
      <c r="AX1656" s="13" t="s">
        <v>82</v>
      </c>
      <c r="AY1656" s="209" t="s">
        <v>152</v>
      </c>
    </row>
    <row r="1657" spans="2:51" s="13" customFormat="1">
      <c r="B1657" s="208"/>
      <c r="D1657" s="196" t="s">
        <v>163</v>
      </c>
      <c r="E1657" s="209" t="s">
        <v>5</v>
      </c>
      <c r="F1657" s="210" t="s">
        <v>3655</v>
      </c>
      <c r="H1657" s="211">
        <v>113.66</v>
      </c>
      <c r="I1657" s="212"/>
      <c r="L1657" s="208"/>
      <c r="M1657" s="213"/>
      <c r="N1657" s="214"/>
      <c r="O1657" s="214"/>
      <c r="P1657" s="214"/>
      <c r="Q1657" s="214"/>
      <c r="R1657" s="214"/>
      <c r="S1657" s="214"/>
      <c r="T1657" s="215"/>
      <c r="AT1657" s="209" t="s">
        <v>163</v>
      </c>
      <c r="AU1657" s="209" t="s">
        <v>89</v>
      </c>
      <c r="AV1657" s="13" t="s">
        <v>89</v>
      </c>
      <c r="AW1657" s="13" t="s">
        <v>42</v>
      </c>
      <c r="AX1657" s="13" t="s">
        <v>82</v>
      </c>
      <c r="AY1657" s="209" t="s">
        <v>152</v>
      </c>
    </row>
    <row r="1658" spans="2:51" s="13" customFormat="1">
      <c r="B1658" s="208"/>
      <c r="D1658" s="196" t="s">
        <v>163</v>
      </c>
      <c r="E1658" s="209" t="s">
        <v>5</v>
      </c>
      <c r="F1658" s="210" t="s">
        <v>3656</v>
      </c>
      <c r="H1658" s="211">
        <v>6.17</v>
      </c>
      <c r="I1658" s="212"/>
      <c r="L1658" s="208"/>
      <c r="M1658" s="213"/>
      <c r="N1658" s="214"/>
      <c r="O1658" s="214"/>
      <c r="P1658" s="214"/>
      <c r="Q1658" s="214"/>
      <c r="R1658" s="214"/>
      <c r="S1658" s="214"/>
      <c r="T1658" s="215"/>
      <c r="AT1658" s="209" t="s">
        <v>163</v>
      </c>
      <c r="AU1658" s="209" t="s">
        <v>89</v>
      </c>
      <c r="AV1658" s="13" t="s">
        <v>89</v>
      </c>
      <c r="AW1658" s="13" t="s">
        <v>42</v>
      </c>
      <c r="AX1658" s="13" t="s">
        <v>82</v>
      </c>
      <c r="AY1658" s="209" t="s">
        <v>152</v>
      </c>
    </row>
    <row r="1659" spans="2:51" s="13" customFormat="1">
      <c r="B1659" s="208"/>
      <c r="D1659" s="196" t="s">
        <v>163</v>
      </c>
      <c r="E1659" s="209" t="s">
        <v>5</v>
      </c>
      <c r="F1659" s="210" t="s">
        <v>3657</v>
      </c>
      <c r="H1659" s="211">
        <v>6</v>
      </c>
      <c r="I1659" s="212"/>
      <c r="L1659" s="208"/>
      <c r="M1659" s="213"/>
      <c r="N1659" s="214"/>
      <c r="O1659" s="214"/>
      <c r="P1659" s="214"/>
      <c r="Q1659" s="214"/>
      <c r="R1659" s="214"/>
      <c r="S1659" s="214"/>
      <c r="T1659" s="215"/>
      <c r="AT1659" s="209" t="s">
        <v>163</v>
      </c>
      <c r="AU1659" s="209" t="s">
        <v>89</v>
      </c>
      <c r="AV1659" s="13" t="s">
        <v>89</v>
      </c>
      <c r="AW1659" s="13" t="s">
        <v>42</v>
      </c>
      <c r="AX1659" s="13" t="s">
        <v>82</v>
      </c>
      <c r="AY1659" s="209" t="s">
        <v>152</v>
      </c>
    </row>
    <row r="1660" spans="2:51" s="13" customFormat="1">
      <c r="B1660" s="208"/>
      <c r="D1660" s="196" t="s">
        <v>163</v>
      </c>
      <c r="E1660" s="209" t="s">
        <v>5</v>
      </c>
      <c r="F1660" s="210" t="s">
        <v>3658</v>
      </c>
      <c r="H1660" s="211">
        <v>4.68</v>
      </c>
      <c r="I1660" s="212"/>
      <c r="L1660" s="208"/>
      <c r="M1660" s="213"/>
      <c r="N1660" s="214"/>
      <c r="O1660" s="214"/>
      <c r="P1660" s="214"/>
      <c r="Q1660" s="214"/>
      <c r="R1660" s="214"/>
      <c r="S1660" s="214"/>
      <c r="T1660" s="215"/>
      <c r="AT1660" s="209" t="s">
        <v>163</v>
      </c>
      <c r="AU1660" s="209" t="s">
        <v>89</v>
      </c>
      <c r="AV1660" s="13" t="s">
        <v>89</v>
      </c>
      <c r="AW1660" s="13" t="s">
        <v>42</v>
      </c>
      <c r="AX1660" s="13" t="s">
        <v>82</v>
      </c>
      <c r="AY1660" s="209" t="s">
        <v>152</v>
      </c>
    </row>
    <row r="1661" spans="2:51" s="13" customFormat="1">
      <c r="B1661" s="208"/>
      <c r="D1661" s="196" t="s">
        <v>163</v>
      </c>
      <c r="E1661" s="209" t="s">
        <v>5</v>
      </c>
      <c r="F1661" s="210" t="s">
        <v>3659</v>
      </c>
      <c r="H1661" s="211">
        <v>4.92</v>
      </c>
      <c r="I1661" s="212"/>
      <c r="L1661" s="208"/>
      <c r="M1661" s="213"/>
      <c r="N1661" s="214"/>
      <c r="O1661" s="214"/>
      <c r="P1661" s="214"/>
      <c r="Q1661" s="214"/>
      <c r="R1661" s="214"/>
      <c r="S1661" s="214"/>
      <c r="T1661" s="215"/>
      <c r="AT1661" s="209" t="s">
        <v>163</v>
      </c>
      <c r="AU1661" s="209" t="s">
        <v>89</v>
      </c>
      <c r="AV1661" s="13" t="s">
        <v>89</v>
      </c>
      <c r="AW1661" s="13" t="s">
        <v>42</v>
      </c>
      <c r="AX1661" s="13" t="s">
        <v>82</v>
      </c>
      <c r="AY1661" s="209" t="s">
        <v>152</v>
      </c>
    </row>
    <row r="1662" spans="2:51" s="13" customFormat="1">
      <c r="B1662" s="208"/>
      <c r="D1662" s="196" t="s">
        <v>163</v>
      </c>
      <c r="E1662" s="209" t="s">
        <v>5</v>
      </c>
      <c r="F1662" s="210" t="s">
        <v>3660</v>
      </c>
      <c r="H1662" s="211">
        <v>10.37</v>
      </c>
      <c r="I1662" s="212"/>
      <c r="L1662" s="208"/>
      <c r="M1662" s="213"/>
      <c r="N1662" s="214"/>
      <c r="O1662" s="214"/>
      <c r="P1662" s="214"/>
      <c r="Q1662" s="214"/>
      <c r="R1662" s="214"/>
      <c r="S1662" s="214"/>
      <c r="T1662" s="215"/>
      <c r="AT1662" s="209" t="s">
        <v>163</v>
      </c>
      <c r="AU1662" s="209" t="s">
        <v>89</v>
      </c>
      <c r="AV1662" s="13" t="s">
        <v>89</v>
      </c>
      <c r="AW1662" s="13" t="s">
        <v>42</v>
      </c>
      <c r="AX1662" s="13" t="s">
        <v>82</v>
      </c>
      <c r="AY1662" s="209" t="s">
        <v>152</v>
      </c>
    </row>
    <row r="1663" spans="2:51" s="13" customFormat="1">
      <c r="B1663" s="208"/>
      <c r="D1663" s="196" t="s">
        <v>163</v>
      </c>
      <c r="E1663" s="209" t="s">
        <v>5</v>
      </c>
      <c r="F1663" s="210" t="s">
        <v>3661</v>
      </c>
      <c r="H1663" s="211">
        <v>6</v>
      </c>
      <c r="I1663" s="212"/>
      <c r="L1663" s="208"/>
      <c r="M1663" s="213"/>
      <c r="N1663" s="214"/>
      <c r="O1663" s="214"/>
      <c r="P1663" s="214"/>
      <c r="Q1663" s="214"/>
      <c r="R1663" s="214"/>
      <c r="S1663" s="214"/>
      <c r="T1663" s="215"/>
      <c r="AT1663" s="209" t="s">
        <v>163</v>
      </c>
      <c r="AU1663" s="209" t="s">
        <v>89</v>
      </c>
      <c r="AV1663" s="13" t="s">
        <v>89</v>
      </c>
      <c r="AW1663" s="13" t="s">
        <v>42</v>
      </c>
      <c r="AX1663" s="13" t="s">
        <v>82</v>
      </c>
      <c r="AY1663" s="209" t="s">
        <v>152</v>
      </c>
    </row>
    <row r="1664" spans="2:51" s="13" customFormat="1">
      <c r="B1664" s="208"/>
      <c r="D1664" s="196" t="s">
        <v>163</v>
      </c>
      <c r="E1664" s="209" t="s">
        <v>5</v>
      </c>
      <c r="F1664" s="210" t="s">
        <v>3662</v>
      </c>
      <c r="H1664" s="211">
        <v>3.55</v>
      </c>
      <c r="I1664" s="212"/>
      <c r="L1664" s="208"/>
      <c r="M1664" s="213"/>
      <c r="N1664" s="214"/>
      <c r="O1664" s="214"/>
      <c r="P1664" s="214"/>
      <c r="Q1664" s="214"/>
      <c r="R1664" s="214"/>
      <c r="S1664" s="214"/>
      <c r="T1664" s="215"/>
      <c r="AT1664" s="209" t="s">
        <v>163</v>
      </c>
      <c r="AU1664" s="209" t="s">
        <v>89</v>
      </c>
      <c r="AV1664" s="13" t="s">
        <v>89</v>
      </c>
      <c r="AW1664" s="13" t="s">
        <v>42</v>
      </c>
      <c r="AX1664" s="13" t="s">
        <v>82</v>
      </c>
      <c r="AY1664" s="209" t="s">
        <v>152</v>
      </c>
    </row>
    <row r="1665" spans="2:65" s="13" customFormat="1">
      <c r="B1665" s="208"/>
      <c r="D1665" s="196" t="s">
        <v>163</v>
      </c>
      <c r="E1665" s="209" t="s">
        <v>5</v>
      </c>
      <c r="F1665" s="210" t="s">
        <v>3663</v>
      </c>
      <c r="H1665" s="211">
        <v>3.87</v>
      </c>
      <c r="I1665" s="212"/>
      <c r="L1665" s="208"/>
      <c r="M1665" s="213"/>
      <c r="N1665" s="214"/>
      <c r="O1665" s="214"/>
      <c r="P1665" s="214"/>
      <c r="Q1665" s="214"/>
      <c r="R1665" s="214"/>
      <c r="S1665" s="214"/>
      <c r="T1665" s="215"/>
      <c r="AT1665" s="209" t="s">
        <v>163</v>
      </c>
      <c r="AU1665" s="209" t="s">
        <v>89</v>
      </c>
      <c r="AV1665" s="13" t="s">
        <v>89</v>
      </c>
      <c r="AW1665" s="13" t="s">
        <v>42</v>
      </c>
      <c r="AX1665" s="13" t="s">
        <v>82</v>
      </c>
      <c r="AY1665" s="209" t="s">
        <v>152</v>
      </c>
    </row>
    <row r="1666" spans="2:65" s="13" customFormat="1">
      <c r="B1666" s="208"/>
      <c r="D1666" s="196" t="s">
        <v>163</v>
      </c>
      <c r="E1666" s="209" t="s">
        <v>5</v>
      </c>
      <c r="F1666" s="210" t="s">
        <v>3664</v>
      </c>
      <c r="H1666" s="211">
        <v>4.0999999999999996</v>
      </c>
      <c r="I1666" s="212"/>
      <c r="L1666" s="208"/>
      <c r="M1666" s="213"/>
      <c r="N1666" s="214"/>
      <c r="O1666" s="214"/>
      <c r="P1666" s="214"/>
      <c r="Q1666" s="214"/>
      <c r="R1666" s="214"/>
      <c r="S1666" s="214"/>
      <c r="T1666" s="215"/>
      <c r="AT1666" s="209" t="s">
        <v>163</v>
      </c>
      <c r="AU1666" s="209" t="s">
        <v>89</v>
      </c>
      <c r="AV1666" s="13" t="s">
        <v>89</v>
      </c>
      <c r="AW1666" s="13" t="s">
        <v>42</v>
      </c>
      <c r="AX1666" s="13" t="s">
        <v>82</v>
      </c>
      <c r="AY1666" s="209" t="s">
        <v>152</v>
      </c>
    </row>
    <row r="1667" spans="2:65" s="14" customFormat="1">
      <c r="B1667" s="216"/>
      <c r="D1667" s="196" t="s">
        <v>163</v>
      </c>
      <c r="E1667" s="217" t="s">
        <v>5</v>
      </c>
      <c r="F1667" s="218" t="s">
        <v>1510</v>
      </c>
      <c r="H1667" s="219">
        <v>227.8</v>
      </c>
      <c r="I1667" s="220"/>
      <c r="L1667" s="216"/>
      <c r="M1667" s="221"/>
      <c r="N1667" s="222"/>
      <c r="O1667" s="222"/>
      <c r="P1667" s="222"/>
      <c r="Q1667" s="222"/>
      <c r="R1667" s="222"/>
      <c r="S1667" s="222"/>
      <c r="T1667" s="223"/>
      <c r="AT1667" s="217" t="s">
        <v>163</v>
      </c>
      <c r="AU1667" s="217" t="s">
        <v>89</v>
      </c>
      <c r="AV1667" s="14" t="s">
        <v>169</v>
      </c>
      <c r="AW1667" s="14" t="s">
        <v>42</v>
      </c>
      <c r="AX1667" s="14" t="s">
        <v>82</v>
      </c>
      <c r="AY1667" s="217" t="s">
        <v>152</v>
      </c>
    </row>
    <row r="1668" spans="2:65" s="15" customFormat="1">
      <c r="B1668" s="224"/>
      <c r="D1668" s="225" t="s">
        <v>163</v>
      </c>
      <c r="E1668" s="226" t="s">
        <v>5</v>
      </c>
      <c r="F1668" s="227" t="s">
        <v>170</v>
      </c>
      <c r="H1668" s="228">
        <v>227.8</v>
      </c>
      <c r="I1668" s="229"/>
      <c r="L1668" s="224"/>
      <c r="M1668" s="230"/>
      <c r="N1668" s="231"/>
      <c r="O1668" s="231"/>
      <c r="P1668" s="231"/>
      <c r="Q1668" s="231"/>
      <c r="R1668" s="231"/>
      <c r="S1668" s="231"/>
      <c r="T1668" s="232"/>
      <c r="AT1668" s="233" t="s">
        <v>163</v>
      </c>
      <c r="AU1668" s="233" t="s">
        <v>89</v>
      </c>
      <c r="AV1668" s="15" t="s">
        <v>159</v>
      </c>
      <c r="AW1668" s="15" t="s">
        <v>42</v>
      </c>
      <c r="AX1668" s="15" t="s">
        <v>45</v>
      </c>
      <c r="AY1668" s="233" t="s">
        <v>152</v>
      </c>
    </row>
    <row r="1669" spans="2:65" s="1" customFormat="1" ht="31.5" customHeight="1">
      <c r="B1669" s="183"/>
      <c r="C1669" s="184" t="s">
        <v>3686</v>
      </c>
      <c r="D1669" s="184" t="s">
        <v>154</v>
      </c>
      <c r="E1669" s="185" t="s">
        <v>3687</v>
      </c>
      <c r="F1669" s="186" t="s">
        <v>3688</v>
      </c>
      <c r="G1669" s="187" t="s">
        <v>247</v>
      </c>
      <c r="H1669" s="188">
        <v>1321.14</v>
      </c>
      <c r="I1669" s="189"/>
      <c r="J1669" s="190">
        <f>ROUND(I1669*H1669,2)</f>
        <v>0</v>
      </c>
      <c r="K1669" s="186" t="s">
        <v>158</v>
      </c>
      <c r="L1669" s="43"/>
      <c r="M1669" s="191" t="s">
        <v>5</v>
      </c>
      <c r="N1669" s="192" t="s">
        <v>53</v>
      </c>
      <c r="O1669" s="44"/>
      <c r="P1669" s="193">
        <f>O1669*H1669</f>
        <v>0</v>
      </c>
      <c r="Q1669" s="193">
        <v>0</v>
      </c>
      <c r="R1669" s="193">
        <f>Q1669*H1669</f>
        <v>0</v>
      </c>
      <c r="S1669" s="193">
        <v>0</v>
      </c>
      <c r="T1669" s="194">
        <f>S1669*H1669</f>
        <v>0</v>
      </c>
      <c r="AR1669" s="25" t="s">
        <v>259</v>
      </c>
      <c r="AT1669" s="25" t="s">
        <v>154</v>
      </c>
      <c r="AU1669" s="25" t="s">
        <v>89</v>
      </c>
      <c r="AY1669" s="25" t="s">
        <v>152</v>
      </c>
      <c r="BE1669" s="195">
        <f>IF(N1669="základní",J1669,0)</f>
        <v>0</v>
      </c>
      <c r="BF1669" s="195">
        <f>IF(N1669="snížená",J1669,0)</f>
        <v>0</v>
      </c>
      <c r="BG1669" s="195">
        <f>IF(N1669="zákl. přenesená",J1669,0)</f>
        <v>0</v>
      </c>
      <c r="BH1669" s="195">
        <f>IF(N1669="sníž. přenesená",J1669,0)</f>
        <v>0</v>
      </c>
      <c r="BI1669" s="195">
        <f>IF(N1669="nulová",J1669,0)</f>
        <v>0</v>
      </c>
      <c r="BJ1669" s="25" t="s">
        <v>45</v>
      </c>
      <c r="BK1669" s="195">
        <f>ROUND(I1669*H1669,2)</f>
        <v>0</v>
      </c>
      <c r="BL1669" s="25" t="s">
        <v>259</v>
      </c>
      <c r="BM1669" s="25" t="s">
        <v>3689</v>
      </c>
    </row>
    <row r="1670" spans="2:65" s="1" customFormat="1" ht="148.5">
      <c r="B1670" s="43"/>
      <c r="D1670" s="196" t="s">
        <v>161</v>
      </c>
      <c r="F1670" s="197" t="s">
        <v>3648</v>
      </c>
      <c r="I1670" s="198"/>
      <c r="L1670" s="43"/>
      <c r="M1670" s="199"/>
      <c r="N1670" s="44"/>
      <c r="O1670" s="44"/>
      <c r="P1670" s="44"/>
      <c r="Q1670" s="44"/>
      <c r="R1670" s="44"/>
      <c r="S1670" s="44"/>
      <c r="T1670" s="72"/>
      <c r="AT1670" s="25" t="s">
        <v>161</v>
      </c>
      <c r="AU1670" s="25" t="s">
        <v>89</v>
      </c>
    </row>
    <row r="1671" spans="2:65" s="12" customFormat="1">
      <c r="B1671" s="200"/>
      <c r="D1671" s="196" t="s">
        <v>163</v>
      </c>
      <c r="E1671" s="201" t="s">
        <v>5</v>
      </c>
      <c r="F1671" s="202" t="s">
        <v>3342</v>
      </c>
      <c r="H1671" s="203" t="s">
        <v>5</v>
      </c>
      <c r="I1671" s="204"/>
      <c r="L1671" s="200"/>
      <c r="M1671" s="205"/>
      <c r="N1671" s="206"/>
      <c r="O1671" s="206"/>
      <c r="P1671" s="206"/>
      <c r="Q1671" s="206"/>
      <c r="R1671" s="206"/>
      <c r="S1671" s="206"/>
      <c r="T1671" s="207"/>
      <c r="AT1671" s="203" t="s">
        <v>163</v>
      </c>
      <c r="AU1671" s="203" t="s">
        <v>89</v>
      </c>
      <c r="AV1671" s="12" t="s">
        <v>45</v>
      </c>
      <c r="AW1671" s="12" t="s">
        <v>42</v>
      </c>
      <c r="AX1671" s="12" t="s">
        <v>82</v>
      </c>
      <c r="AY1671" s="203" t="s">
        <v>152</v>
      </c>
    </row>
    <row r="1672" spans="2:65" s="12" customFormat="1">
      <c r="B1672" s="200"/>
      <c r="D1672" s="196" t="s">
        <v>163</v>
      </c>
      <c r="E1672" s="201" t="s">
        <v>5</v>
      </c>
      <c r="F1672" s="202" t="s">
        <v>3472</v>
      </c>
      <c r="H1672" s="203" t="s">
        <v>5</v>
      </c>
      <c r="I1672" s="204"/>
      <c r="L1672" s="200"/>
      <c r="M1672" s="205"/>
      <c r="N1672" s="206"/>
      <c r="O1672" s="206"/>
      <c r="P1672" s="206"/>
      <c r="Q1672" s="206"/>
      <c r="R1672" s="206"/>
      <c r="S1672" s="206"/>
      <c r="T1672" s="207"/>
      <c r="AT1672" s="203" t="s">
        <v>163</v>
      </c>
      <c r="AU1672" s="203" t="s">
        <v>89</v>
      </c>
      <c r="AV1672" s="12" t="s">
        <v>45</v>
      </c>
      <c r="AW1672" s="12" t="s">
        <v>42</v>
      </c>
      <c r="AX1672" s="12" t="s">
        <v>82</v>
      </c>
      <c r="AY1672" s="203" t="s">
        <v>152</v>
      </c>
    </row>
    <row r="1673" spans="2:65" s="13" customFormat="1">
      <c r="B1673" s="208"/>
      <c r="D1673" s="196" t="s">
        <v>163</v>
      </c>
      <c r="E1673" s="209" t="s">
        <v>5</v>
      </c>
      <c r="F1673" s="210" t="s">
        <v>3364</v>
      </c>
      <c r="H1673" s="211">
        <v>619.44000000000005</v>
      </c>
      <c r="I1673" s="212"/>
      <c r="L1673" s="208"/>
      <c r="M1673" s="213"/>
      <c r="N1673" s="214"/>
      <c r="O1673" s="214"/>
      <c r="P1673" s="214"/>
      <c r="Q1673" s="214"/>
      <c r="R1673" s="214"/>
      <c r="S1673" s="214"/>
      <c r="T1673" s="215"/>
      <c r="AT1673" s="209" t="s">
        <v>163</v>
      </c>
      <c r="AU1673" s="209" t="s">
        <v>89</v>
      </c>
      <c r="AV1673" s="13" t="s">
        <v>89</v>
      </c>
      <c r="AW1673" s="13" t="s">
        <v>42</v>
      </c>
      <c r="AX1673" s="13" t="s">
        <v>82</v>
      </c>
      <c r="AY1673" s="209" t="s">
        <v>152</v>
      </c>
    </row>
    <row r="1674" spans="2:65" s="12" customFormat="1">
      <c r="B1674" s="200"/>
      <c r="D1674" s="196" t="s">
        <v>163</v>
      </c>
      <c r="E1674" s="201" t="s">
        <v>5</v>
      </c>
      <c r="F1674" s="202" t="s">
        <v>3473</v>
      </c>
      <c r="H1674" s="203" t="s">
        <v>5</v>
      </c>
      <c r="I1674" s="204"/>
      <c r="L1674" s="200"/>
      <c r="M1674" s="205"/>
      <c r="N1674" s="206"/>
      <c r="O1674" s="206"/>
      <c r="P1674" s="206"/>
      <c r="Q1674" s="206"/>
      <c r="R1674" s="206"/>
      <c r="S1674" s="206"/>
      <c r="T1674" s="207"/>
      <c r="AT1674" s="203" t="s">
        <v>163</v>
      </c>
      <c r="AU1674" s="203" t="s">
        <v>89</v>
      </c>
      <c r="AV1674" s="12" t="s">
        <v>45</v>
      </c>
      <c r="AW1674" s="12" t="s">
        <v>42</v>
      </c>
      <c r="AX1674" s="12" t="s">
        <v>82</v>
      </c>
      <c r="AY1674" s="203" t="s">
        <v>152</v>
      </c>
    </row>
    <row r="1675" spans="2:65" s="13" customFormat="1">
      <c r="B1675" s="208"/>
      <c r="D1675" s="196" t="s">
        <v>163</v>
      </c>
      <c r="E1675" s="209" t="s">
        <v>5</v>
      </c>
      <c r="F1675" s="210" t="s">
        <v>3344</v>
      </c>
      <c r="H1675" s="211">
        <v>3.96</v>
      </c>
      <c r="I1675" s="212"/>
      <c r="L1675" s="208"/>
      <c r="M1675" s="213"/>
      <c r="N1675" s="214"/>
      <c r="O1675" s="214"/>
      <c r="P1675" s="214"/>
      <c r="Q1675" s="214"/>
      <c r="R1675" s="214"/>
      <c r="S1675" s="214"/>
      <c r="T1675" s="215"/>
      <c r="AT1675" s="209" t="s">
        <v>163</v>
      </c>
      <c r="AU1675" s="209" t="s">
        <v>89</v>
      </c>
      <c r="AV1675" s="13" t="s">
        <v>89</v>
      </c>
      <c r="AW1675" s="13" t="s">
        <v>42</v>
      </c>
      <c r="AX1675" s="13" t="s">
        <v>82</v>
      </c>
      <c r="AY1675" s="209" t="s">
        <v>152</v>
      </c>
    </row>
    <row r="1676" spans="2:65" s="13" customFormat="1">
      <c r="B1676" s="208"/>
      <c r="D1676" s="196" t="s">
        <v>163</v>
      </c>
      <c r="E1676" s="209" t="s">
        <v>5</v>
      </c>
      <c r="F1676" s="210" t="s">
        <v>3345</v>
      </c>
      <c r="H1676" s="211">
        <v>5.72</v>
      </c>
      <c r="I1676" s="212"/>
      <c r="L1676" s="208"/>
      <c r="M1676" s="213"/>
      <c r="N1676" s="214"/>
      <c r="O1676" s="214"/>
      <c r="P1676" s="214"/>
      <c r="Q1676" s="214"/>
      <c r="R1676" s="214"/>
      <c r="S1676" s="214"/>
      <c r="T1676" s="215"/>
      <c r="AT1676" s="209" t="s">
        <v>163</v>
      </c>
      <c r="AU1676" s="209" t="s">
        <v>89</v>
      </c>
      <c r="AV1676" s="13" t="s">
        <v>89</v>
      </c>
      <c r="AW1676" s="13" t="s">
        <v>42</v>
      </c>
      <c r="AX1676" s="13" t="s">
        <v>82</v>
      </c>
      <c r="AY1676" s="209" t="s">
        <v>152</v>
      </c>
    </row>
    <row r="1677" spans="2:65" s="13" customFormat="1">
      <c r="B1677" s="208"/>
      <c r="D1677" s="196" t="s">
        <v>163</v>
      </c>
      <c r="E1677" s="209" t="s">
        <v>5</v>
      </c>
      <c r="F1677" s="210" t="s">
        <v>3346</v>
      </c>
      <c r="H1677" s="211">
        <v>6.76</v>
      </c>
      <c r="I1677" s="212"/>
      <c r="L1677" s="208"/>
      <c r="M1677" s="213"/>
      <c r="N1677" s="214"/>
      <c r="O1677" s="214"/>
      <c r="P1677" s="214"/>
      <c r="Q1677" s="214"/>
      <c r="R1677" s="214"/>
      <c r="S1677" s="214"/>
      <c r="T1677" s="215"/>
      <c r="AT1677" s="209" t="s">
        <v>163</v>
      </c>
      <c r="AU1677" s="209" t="s">
        <v>89</v>
      </c>
      <c r="AV1677" s="13" t="s">
        <v>89</v>
      </c>
      <c r="AW1677" s="13" t="s">
        <v>42</v>
      </c>
      <c r="AX1677" s="13" t="s">
        <v>82</v>
      </c>
      <c r="AY1677" s="209" t="s">
        <v>152</v>
      </c>
    </row>
    <row r="1678" spans="2:65" s="13" customFormat="1">
      <c r="B1678" s="208"/>
      <c r="D1678" s="196" t="s">
        <v>163</v>
      </c>
      <c r="E1678" s="209" t="s">
        <v>5</v>
      </c>
      <c r="F1678" s="210" t="s">
        <v>3347</v>
      </c>
      <c r="H1678" s="211">
        <v>3.24</v>
      </c>
      <c r="I1678" s="212"/>
      <c r="L1678" s="208"/>
      <c r="M1678" s="213"/>
      <c r="N1678" s="214"/>
      <c r="O1678" s="214"/>
      <c r="P1678" s="214"/>
      <c r="Q1678" s="214"/>
      <c r="R1678" s="214"/>
      <c r="S1678" s="214"/>
      <c r="T1678" s="215"/>
      <c r="AT1678" s="209" t="s">
        <v>163</v>
      </c>
      <c r="AU1678" s="209" t="s">
        <v>89</v>
      </c>
      <c r="AV1678" s="13" t="s">
        <v>89</v>
      </c>
      <c r="AW1678" s="13" t="s">
        <v>42</v>
      </c>
      <c r="AX1678" s="13" t="s">
        <v>82</v>
      </c>
      <c r="AY1678" s="209" t="s">
        <v>152</v>
      </c>
    </row>
    <row r="1679" spans="2:65" s="13" customFormat="1">
      <c r="B1679" s="208"/>
      <c r="D1679" s="196" t="s">
        <v>163</v>
      </c>
      <c r="E1679" s="209" t="s">
        <v>5</v>
      </c>
      <c r="F1679" s="210" t="s">
        <v>3348</v>
      </c>
      <c r="H1679" s="211">
        <v>313.27999999999997</v>
      </c>
      <c r="I1679" s="212"/>
      <c r="L1679" s="208"/>
      <c r="M1679" s="213"/>
      <c r="N1679" s="214"/>
      <c r="O1679" s="214"/>
      <c r="P1679" s="214"/>
      <c r="Q1679" s="214"/>
      <c r="R1679" s="214"/>
      <c r="S1679" s="214"/>
      <c r="T1679" s="215"/>
      <c r="AT1679" s="209" t="s">
        <v>163</v>
      </c>
      <c r="AU1679" s="209" t="s">
        <v>89</v>
      </c>
      <c r="AV1679" s="13" t="s">
        <v>89</v>
      </c>
      <c r="AW1679" s="13" t="s">
        <v>42</v>
      </c>
      <c r="AX1679" s="13" t="s">
        <v>82</v>
      </c>
      <c r="AY1679" s="209" t="s">
        <v>152</v>
      </c>
    </row>
    <row r="1680" spans="2:65" s="13" customFormat="1">
      <c r="B1680" s="208"/>
      <c r="D1680" s="196" t="s">
        <v>163</v>
      </c>
      <c r="E1680" s="209" t="s">
        <v>5</v>
      </c>
      <c r="F1680" s="210" t="s">
        <v>3349</v>
      </c>
      <c r="H1680" s="211">
        <v>63.18</v>
      </c>
      <c r="I1680" s="212"/>
      <c r="L1680" s="208"/>
      <c r="M1680" s="213"/>
      <c r="N1680" s="214"/>
      <c r="O1680" s="214"/>
      <c r="P1680" s="214"/>
      <c r="Q1680" s="214"/>
      <c r="R1680" s="214"/>
      <c r="S1680" s="214"/>
      <c r="T1680" s="215"/>
      <c r="AT1680" s="209" t="s">
        <v>163</v>
      </c>
      <c r="AU1680" s="209" t="s">
        <v>89</v>
      </c>
      <c r="AV1680" s="13" t="s">
        <v>89</v>
      </c>
      <c r="AW1680" s="13" t="s">
        <v>42</v>
      </c>
      <c r="AX1680" s="13" t="s">
        <v>82</v>
      </c>
      <c r="AY1680" s="209" t="s">
        <v>152</v>
      </c>
    </row>
    <row r="1681" spans="2:51" s="13" customFormat="1">
      <c r="B1681" s="208"/>
      <c r="D1681" s="196" t="s">
        <v>163</v>
      </c>
      <c r="E1681" s="209" t="s">
        <v>5</v>
      </c>
      <c r="F1681" s="210" t="s">
        <v>3350</v>
      </c>
      <c r="H1681" s="211">
        <v>77.760000000000005</v>
      </c>
      <c r="I1681" s="212"/>
      <c r="L1681" s="208"/>
      <c r="M1681" s="213"/>
      <c r="N1681" s="214"/>
      <c r="O1681" s="214"/>
      <c r="P1681" s="214"/>
      <c r="Q1681" s="214"/>
      <c r="R1681" s="214"/>
      <c r="S1681" s="214"/>
      <c r="T1681" s="215"/>
      <c r="AT1681" s="209" t="s">
        <v>163</v>
      </c>
      <c r="AU1681" s="209" t="s">
        <v>89</v>
      </c>
      <c r="AV1681" s="13" t="s">
        <v>89</v>
      </c>
      <c r="AW1681" s="13" t="s">
        <v>42</v>
      </c>
      <c r="AX1681" s="13" t="s">
        <v>82</v>
      </c>
      <c r="AY1681" s="209" t="s">
        <v>152</v>
      </c>
    </row>
    <row r="1682" spans="2:51" s="14" customFormat="1">
      <c r="B1682" s="216"/>
      <c r="D1682" s="196" t="s">
        <v>163</v>
      </c>
      <c r="E1682" s="217" t="s">
        <v>5</v>
      </c>
      <c r="F1682" s="218" t="s">
        <v>3351</v>
      </c>
      <c r="H1682" s="219">
        <v>1093.3399999999999</v>
      </c>
      <c r="I1682" s="220"/>
      <c r="L1682" s="216"/>
      <c r="M1682" s="221"/>
      <c r="N1682" s="222"/>
      <c r="O1682" s="222"/>
      <c r="P1682" s="222"/>
      <c r="Q1682" s="222"/>
      <c r="R1682" s="222"/>
      <c r="S1682" s="222"/>
      <c r="T1682" s="223"/>
      <c r="AT1682" s="217" t="s">
        <v>163</v>
      </c>
      <c r="AU1682" s="217" t="s">
        <v>89</v>
      </c>
      <c r="AV1682" s="14" t="s">
        <v>169</v>
      </c>
      <c r="AW1682" s="14" t="s">
        <v>42</v>
      </c>
      <c r="AX1682" s="14" t="s">
        <v>82</v>
      </c>
      <c r="AY1682" s="217" t="s">
        <v>152</v>
      </c>
    </row>
    <row r="1683" spans="2:51" s="12" customFormat="1">
      <c r="B1683" s="200"/>
      <c r="D1683" s="196" t="s">
        <v>163</v>
      </c>
      <c r="E1683" s="201" t="s">
        <v>5</v>
      </c>
      <c r="F1683" s="202" t="s">
        <v>2775</v>
      </c>
      <c r="H1683" s="203" t="s">
        <v>5</v>
      </c>
      <c r="I1683" s="204"/>
      <c r="L1683" s="200"/>
      <c r="M1683" s="205"/>
      <c r="N1683" s="206"/>
      <c r="O1683" s="206"/>
      <c r="P1683" s="206"/>
      <c r="Q1683" s="206"/>
      <c r="R1683" s="206"/>
      <c r="S1683" s="206"/>
      <c r="T1683" s="207"/>
      <c r="AT1683" s="203" t="s">
        <v>163</v>
      </c>
      <c r="AU1683" s="203" t="s">
        <v>89</v>
      </c>
      <c r="AV1683" s="12" t="s">
        <v>45</v>
      </c>
      <c r="AW1683" s="12" t="s">
        <v>42</v>
      </c>
      <c r="AX1683" s="12" t="s">
        <v>82</v>
      </c>
      <c r="AY1683" s="203" t="s">
        <v>152</v>
      </c>
    </row>
    <row r="1684" spans="2:51" s="12" customFormat="1">
      <c r="B1684" s="200"/>
      <c r="D1684" s="196" t="s">
        <v>163</v>
      </c>
      <c r="E1684" s="201" t="s">
        <v>5</v>
      </c>
      <c r="F1684" s="202" t="s">
        <v>3649</v>
      </c>
      <c r="H1684" s="203" t="s">
        <v>5</v>
      </c>
      <c r="I1684" s="204"/>
      <c r="L1684" s="200"/>
      <c r="M1684" s="205"/>
      <c r="N1684" s="206"/>
      <c r="O1684" s="206"/>
      <c r="P1684" s="206"/>
      <c r="Q1684" s="206"/>
      <c r="R1684" s="206"/>
      <c r="S1684" s="206"/>
      <c r="T1684" s="207"/>
      <c r="AT1684" s="203" t="s">
        <v>163</v>
      </c>
      <c r="AU1684" s="203" t="s">
        <v>89</v>
      </c>
      <c r="AV1684" s="12" t="s">
        <v>45</v>
      </c>
      <c r="AW1684" s="12" t="s">
        <v>42</v>
      </c>
      <c r="AX1684" s="12" t="s">
        <v>82</v>
      </c>
      <c r="AY1684" s="203" t="s">
        <v>152</v>
      </c>
    </row>
    <row r="1685" spans="2:51" s="13" customFormat="1">
      <c r="B1685" s="208"/>
      <c r="D1685" s="196" t="s">
        <v>163</v>
      </c>
      <c r="E1685" s="209" t="s">
        <v>5</v>
      </c>
      <c r="F1685" s="210" t="s">
        <v>3650</v>
      </c>
      <c r="H1685" s="211">
        <v>10.34</v>
      </c>
      <c r="I1685" s="212"/>
      <c r="L1685" s="208"/>
      <c r="M1685" s="213"/>
      <c r="N1685" s="214"/>
      <c r="O1685" s="214"/>
      <c r="P1685" s="214"/>
      <c r="Q1685" s="214"/>
      <c r="R1685" s="214"/>
      <c r="S1685" s="214"/>
      <c r="T1685" s="215"/>
      <c r="AT1685" s="209" t="s">
        <v>163</v>
      </c>
      <c r="AU1685" s="209" t="s">
        <v>89</v>
      </c>
      <c r="AV1685" s="13" t="s">
        <v>89</v>
      </c>
      <c r="AW1685" s="13" t="s">
        <v>42</v>
      </c>
      <c r="AX1685" s="13" t="s">
        <v>82</v>
      </c>
      <c r="AY1685" s="209" t="s">
        <v>152</v>
      </c>
    </row>
    <row r="1686" spans="2:51" s="13" customFormat="1">
      <c r="B1686" s="208"/>
      <c r="D1686" s="196" t="s">
        <v>163</v>
      </c>
      <c r="E1686" s="209" t="s">
        <v>5</v>
      </c>
      <c r="F1686" s="210" t="s">
        <v>3651</v>
      </c>
      <c r="H1686" s="211">
        <v>16.88</v>
      </c>
      <c r="I1686" s="212"/>
      <c r="L1686" s="208"/>
      <c r="M1686" s="213"/>
      <c r="N1686" s="214"/>
      <c r="O1686" s="214"/>
      <c r="P1686" s="214"/>
      <c r="Q1686" s="214"/>
      <c r="R1686" s="214"/>
      <c r="S1686" s="214"/>
      <c r="T1686" s="215"/>
      <c r="AT1686" s="209" t="s">
        <v>163</v>
      </c>
      <c r="AU1686" s="209" t="s">
        <v>89</v>
      </c>
      <c r="AV1686" s="13" t="s">
        <v>89</v>
      </c>
      <c r="AW1686" s="13" t="s">
        <v>42</v>
      </c>
      <c r="AX1686" s="13" t="s">
        <v>82</v>
      </c>
      <c r="AY1686" s="209" t="s">
        <v>152</v>
      </c>
    </row>
    <row r="1687" spans="2:51" s="13" customFormat="1">
      <c r="B1687" s="208"/>
      <c r="D1687" s="196" t="s">
        <v>163</v>
      </c>
      <c r="E1687" s="209" t="s">
        <v>5</v>
      </c>
      <c r="F1687" s="210" t="s">
        <v>3652</v>
      </c>
      <c r="H1687" s="211">
        <v>12.42</v>
      </c>
      <c r="I1687" s="212"/>
      <c r="L1687" s="208"/>
      <c r="M1687" s="213"/>
      <c r="N1687" s="214"/>
      <c r="O1687" s="214"/>
      <c r="P1687" s="214"/>
      <c r="Q1687" s="214"/>
      <c r="R1687" s="214"/>
      <c r="S1687" s="214"/>
      <c r="T1687" s="215"/>
      <c r="AT1687" s="209" t="s">
        <v>163</v>
      </c>
      <c r="AU1687" s="209" t="s">
        <v>89</v>
      </c>
      <c r="AV1687" s="13" t="s">
        <v>89</v>
      </c>
      <c r="AW1687" s="13" t="s">
        <v>42</v>
      </c>
      <c r="AX1687" s="13" t="s">
        <v>82</v>
      </c>
      <c r="AY1687" s="209" t="s">
        <v>152</v>
      </c>
    </row>
    <row r="1688" spans="2:51" s="13" customFormat="1">
      <c r="B1688" s="208"/>
      <c r="D1688" s="196" t="s">
        <v>163</v>
      </c>
      <c r="E1688" s="209" t="s">
        <v>5</v>
      </c>
      <c r="F1688" s="210" t="s">
        <v>3653</v>
      </c>
      <c r="H1688" s="211">
        <v>12.42</v>
      </c>
      <c r="I1688" s="212"/>
      <c r="L1688" s="208"/>
      <c r="M1688" s="213"/>
      <c r="N1688" s="214"/>
      <c r="O1688" s="214"/>
      <c r="P1688" s="214"/>
      <c r="Q1688" s="214"/>
      <c r="R1688" s="214"/>
      <c r="S1688" s="214"/>
      <c r="T1688" s="215"/>
      <c r="AT1688" s="209" t="s">
        <v>163</v>
      </c>
      <c r="AU1688" s="209" t="s">
        <v>89</v>
      </c>
      <c r="AV1688" s="13" t="s">
        <v>89</v>
      </c>
      <c r="AW1688" s="13" t="s">
        <v>42</v>
      </c>
      <c r="AX1688" s="13" t="s">
        <v>82</v>
      </c>
      <c r="AY1688" s="209" t="s">
        <v>152</v>
      </c>
    </row>
    <row r="1689" spans="2:51" s="13" customFormat="1">
      <c r="B1689" s="208"/>
      <c r="D1689" s="196" t="s">
        <v>163</v>
      </c>
      <c r="E1689" s="209" t="s">
        <v>5</v>
      </c>
      <c r="F1689" s="210" t="s">
        <v>3654</v>
      </c>
      <c r="H1689" s="211">
        <v>12.42</v>
      </c>
      <c r="I1689" s="212"/>
      <c r="L1689" s="208"/>
      <c r="M1689" s="213"/>
      <c r="N1689" s="214"/>
      <c r="O1689" s="214"/>
      <c r="P1689" s="214"/>
      <c r="Q1689" s="214"/>
      <c r="R1689" s="214"/>
      <c r="S1689" s="214"/>
      <c r="T1689" s="215"/>
      <c r="AT1689" s="209" t="s">
        <v>163</v>
      </c>
      <c r="AU1689" s="209" t="s">
        <v>89</v>
      </c>
      <c r="AV1689" s="13" t="s">
        <v>89</v>
      </c>
      <c r="AW1689" s="13" t="s">
        <v>42</v>
      </c>
      <c r="AX1689" s="13" t="s">
        <v>82</v>
      </c>
      <c r="AY1689" s="209" t="s">
        <v>152</v>
      </c>
    </row>
    <row r="1690" spans="2:51" s="13" customFormat="1">
      <c r="B1690" s="208"/>
      <c r="D1690" s="196" t="s">
        <v>163</v>
      </c>
      <c r="E1690" s="209" t="s">
        <v>5</v>
      </c>
      <c r="F1690" s="210" t="s">
        <v>3655</v>
      </c>
      <c r="H1690" s="211">
        <v>113.66</v>
      </c>
      <c r="I1690" s="212"/>
      <c r="L1690" s="208"/>
      <c r="M1690" s="213"/>
      <c r="N1690" s="214"/>
      <c r="O1690" s="214"/>
      <c r="P1690" s="214"/>
      <c r="Q1690" s="214"/>
      <c r="R1690" s="214"/>
      <c r="S1690" s="214"/>
      <c r="T1690" s="215"/>
      <c r="AT1690" s="209" t="s">
        <v>163</v>
      </c>
      <c r="AU1690" s="209" t="s">
        <v>89</v>
      </c>
      <c r="AV1690" s="13" t="s">
        <v>89</v>
      </c>
      <c r="AW1690" s="13" t="s">
        <v>42</v>
      </c>
      <c r="AX1690" s="13" t="s">
        <v>82</v>
      </c>
      <c r="AY1690" s="209" t="s">
        <v>152</v>
      </c>
    </row>
    <row r="1691" spans="2:51" s="13" customFormat="1">
      <c r="B1691" s="208"/>
      <c r="D1691" s="196" t="s">
        <v>163</v>
      </c>
      <c r="E1691" s="209" t="s">
        <v>5</v>
      </c>
      <c r="F1691" s="210" t="s">
        <v>3656</v>
      </c>
      <c r="H1691" s="211">
        <v>6.17</v>
      </c>
      <c r="I1691" s="212"/>
      <c r="L1691" s="208"/>
      <c r="M1691" s="213"/>
      <c r="N1691" s="214"/>
      <c r="O1691" s="214"/>
      <c r="P1691" s="214"/>
      <c r="Q1691" s="214"/>
      <c r="R1691" s="214"/>
      <c r="S1691" s="214"/>
      <c r="T1691" s="215"/>
      <c r="AT1691" s="209" t="s">
        <v>163</v>
      </c>
      <c r="AU1691" s="209" t="s">
        <v>89</v>
      </c>
      <c r="AV1691" s="13" t="s">
        <v>89</v>
      </c>
      <c r="AW1691" s="13" t="s">
        <v>42</v>
      </c>
      <c r="AX1691" s="13" t="s">
        <v>82</v>
      </c>
      <c r="AY1691" s="209" t="s">
        <v>152</v>
      </c>
    </row>
    <row r="1692" spans="2:51" s="13" customFormat="1">
      <c r="B1692" s="208"/>
      <c r="D1692" s="196" t="s">
        <v>163</v>
      </c>
      <c r="E1692" s="209" t="s">
        <v>5</v>
      </c>
      <c r="F1692" s="210" t="s">
        <v>3657</v>
      </c>
      <c r="H1692" s="211">
        <v>6</v>
      </c>
      <c r="I1692" s="212"/>
      <c r="L1692" s="208"/>
      <c r="M1692" s="213"/>
      <c r="N1692" s="214"/>
      <c r="O1692" s="214"/>
      <c r="P1692" s="214"/>
      <c r="Q1692" s="214"/>
      <c r="R1692" s="214"/>
      <c r="S1692" s="214"/>
      <c r="T1692" s="215"/>
      <c r="AT1692" s="209" t="s">
        <v>163</v>
      </c>
      <c r="AU1692" s="209" t="s">
        <v>89</v>
      </c>
      <c r="AV1692" s="13" t="s">
        <v>89</v>
      </c>
      <c r="AW1692" s="13" t="s">
        <v>42</v>
      </c>
      <c r="AX1692" s="13" t="s">
        <v>82</v>
      </c>
      <c r="AY1692" s="209" t="s">
        <v>152</v>
      </c>
    </row>
    <row r="1693" spans="2:51" s="13" customFormat="1">
      <c r="B1693" s="208"/>
      <c r="D1693" s="196" t="s">
        <v>163</v>
      </c>
      <c r="E1693" s="209" t="s">
        <v>5</v>
      </c>
      <c r="F1693" s="210" t="s">
        <v>3658</v>
      </c>
      <c r="H1693" s="211">
        <v>4.68</v>
      </c>
      <c r="I1693" s="212"/>
      <c r="L1693" s="208"/>
      <c r="M1693" s="213"/>
      <c r="N1693" s="214"/>
      <c r="O1693" s="214"/>
      <c r="P1693" s="214"/>
      <c r="Q1693" s="214"/>
      <c r="R1693" s="214"/>
      <c r="S1693" s="214"/>
      <c r="T1693" s="215"/>
      <c r="AT1693" s="209" t="s">
        <v>163</v>
      </c>
      <c r="AU1693" s="209" t="s">
        <v>89</v>
      </c>
      <c r="AV1693" s="13" t="s">
        <v>89</v>
      </c>
      <c r="AW1693" s="13" t="s">
        <v>42</v>
      </c>
      <c r="AX1693" s="13" t="s">
        <v>82</v>
      </c>
      <c r="AY1693" s="209" t="s">
        <v>152</v>
      </c>
    </row>
    <row r="1694" spans="2:51" s="13" customFormat="1">
      <c r="B1694" s="208"/>
      <c r="D1694" s="196" t="s">
        <v>163</v>
      </c>
      <c r="E1694" s="209" t="s">
        <v>5</v>
      </c>
      <c r="F1694" s="210" t="s">
        <v>3659</v>
      </c>
      <c r="H1694" s="211">
        <v>4.92</v>
      </c>
      <c r="I1694" s="212"/>
      <c r="L1694" s="208"/>
      <c r="M1694" s="213"/>
      <c r="N1694" s="214"/>
      <c r="O1694" s="214"/>
      <c r="P1694" s="214"/>
      <c r="Q1694" s="214"/>
      <c r="R1694" s="214"/>
      <c r="S1694" s="214"/>
      <c r="T1694" s="215"/>
      <c r="AT1694" s="209" t="s">
        <v>163</v>
      </c>
      <c r="AU1694" s="209" t="s">
        <v>89</v>
      </c>
      <c r="AV1694" s="13" t="s">
        <v>89</v>
      </c>
      <c r="AW1694" s="13" t="s">
        <v>42</v>
      </c>
      <c r="AX1694" s="13" t="s">
        <v>82</v>
      </c>
      <c r="AY1694" s="209" t="s">
        <v>152</v>
      </c>
    </row>
    <row r="1695" spans="2:51" s="13" customFormat="1">
      <c r="B1695" s="208"/>
      <c r="D1695" s="196" t="s">
        <v>163</v>
      </c>
      <c r="E1695" s="209" t="s">
        <v>5</v>
      </c>
      <c r="F1695" s="210" t="s">
        <v>3660</v>
      </c>
      <c r="H1695" s="211">
        <v>10.37</v>
      </c>
      <c r="I1695" s="212"/>
      <c r="L1695" s="208"/>
      <c r="M1695" s="213"/>
      <c r="N1695" s="214"/>
      <c r="O1695" s="214"/>
      <c r="P1695" s="214"/>
      <c r="Q1695" s="214"/>
      <c r="R1695" s="214"/>
      <c r="S1695" s="214"/>
      <c r="T1695" s="215"/>
      <c r="AT1695" s="209" t="s">
        <v>163</v>
      </c>
      <c r="AU1695" s="209" t="s">
        <v>89</v>
      </c>
      <c r="AV1695" s="13" t="s">
        <v>89</v>
      </c>
      <c r="AW1695" s="13" t="s">
        <v>42</v>
      </c>
      <c r="AX1695" s="13" t="s">
        <v>82</v>
      </c>
      <c r="AY1695" s="209" t="s">
        <v>152</v>
      </c>
    </row>
    <row r="1696" spans="2:51" s="13" customFormat="1">
      <c r="B1696" s="208"/>
      <c r="D1696" s="196" t="s">
        <v>163</v>
      </c>
      <c r="E1696" s="209" t="s">
        <v>5</v>
      </c>
      <c r="F1696" s="210" t="s">
        <v>3661</v>
      </c>
      <c r="H1696" s="211">
        <v>6</v>
      </c>
      <c r="I1696" s="212"/>
      <c r="L1696" s="208"/>
      <c r="M1696" s="213"/>
      <c r="N1696" s="214"/>
      <c r="O1696" s="214"/>
      <c r="P1696" s="214"/>
      <c r="Q1696" s="214"/>
      <c r="R1696" s="214"/>
      <c r="S1696" s="214"/>
      <c r="T1696" s="215"/>
      <c r="AT1696" s="209" t="s">
        <v>163</v>
      </c>
      <c r="AU1696" s="209" t="s">
        <v>89</v>
      </c>
      <c r="AV1696" s="13" t="s">
        <v>89</v>
      </c>
      <c r="AW1696" s="13" t="s">
        <v>42</v>
      </c>
      <c r="AX1696" s="13" t="s">
        <v>82</v>
      </c>
      <c r="AY1696" s="209" t="s">
        <v>152</v>
      </c>
    </row>
    <row r="1697" spans="2:65" s="13" customFormat="1">
      <c r="B1697" s="208"/>
      <c r="D1697" s="196" t="s">
        <v>163</v>
      </c>
      <c r="E1697" s="209" t="s">
        <v>5</v>
      </c>
      <c r="F1697" s="210" t="s">
        <v>3662</v>
      </c>
      <c r="H1697" s="211">
        <v>3.55</v>
      </c>
      <c r="I1697" s="212"/>
      <c r="L1697" s="208"/>
      <c r="M1697" s="213"/>
      <c r="N1697" s="214"/>
      <c r="O1697" s="214"/>
      <c r="P1697" s="214"/>
      <c r="Q1697" s="214"/>
      <c r="R1697" s="214"/>
      <c r="S1697" s="214"/>
      <c r="T1697" s="215"/>
      <c r="AT1697" s="209" t="s">
        <v>163</v>
      </c>
      <c r="AU1697" s="209" t="s">
        <v>89</v>
      </c>
      <c r="AV1697" s="13" t="s">
        <v>89</v>
      </c>
      <c r="AW1697" s="13" t="s">
        <v>42</v>
      </c>
      <c r="AX1697" s="13" t="s">
        <v>82</v>
      </c>
      <c r="AY1697" s="209" t="s">
        <v>152</v>
      </c>
    </row>
    <row r="1698" spans="2:65" s="13" customFormat="1">
      <c r="B1698" s="208"/>
      <c r="D1698" s="196" t="s">
        <v>163</v>
      </c>
      <c r="E1698" s="209" t="s">
        <v>5</v>
      </c>
      <c r="F1698" s="210" t="s">
        <v>3663</v>
      </c>
      <c r="H1698" s="211">
        <v>3.87</v>
      </c>
      <c r="I1698" s="212"/>
      <c r="L1698" s="208"/>
      <c r="M1698" s="213"/>
      <c r="N1698" s="214"/>
      <c r="O1698" s="214"/>
      <c r="P1698" s="214"/>
      <c r="Q1698" s="214"/>
      <c r="R1698" s="214"/>
      <c r="S1698" s="214"/>
      <c r="T1698" s="215"/>
      <c r="AT1698" s="209" t="s">
        <v>163</v>
      </c>
      <c r="AU1698" s="209" t="s">
        <v>89</v>
      </c>
      <c r="AV1698" s="13" t="s">
        <v>89</v>
      </c>
      <c r="AW1698" s="13" t="s">
        <v>42</v>
      </c>
      <c r="AX1698" s="13" t="s">
        <v>82</v>
      </c>
      <c r="AY1698" s="209" t="s">
        <v>152</v>
      </c>
    </row>
    <row r="1699" spans="2:65" s="13" customFormat="1">
      <c r="B1699" s="208"/>
      <c r="D1699" s="196" t="s">
        <v>163</v>
      </c>
      <c r="E1699" s="209" t="s">
        <v>5</v>
      </c>
      <c r="F1699" s="210" t="s">
        <v>3664</v>
      </c>
      <c r="H1699" s="211">
        <v>4.0999999999999996</v>
      </c>
      <c r="I1699" s="212"/>
      <c r="L1699" s="208"/>
      <c r="M1699" s="213"/>
      <c r="N1699" s="214"/>
      <c r="O1699" s="214"/>
      <c r="P1699" s="214"/>
      <c r="Q1699" s="214"/>
      <c r="R1699" s="214"/>
      <c r="S1699" s="214"/>
      <c r="T1699" s="215"/>
      <c r="AT1699" s="209" t="s">
        <v>163</v>
      </c>
      <c r="AU1699" s="209" t="s">
        <v>89</v>
      </c>
      <c r="AV1699" s="13" t="s">
        <v>89</v>
      </c>
      <c r="AW1699" s="13" t="s">
        <v>42</v>
      </c>
      <c r="AX1699" s="13" t="s">
        <v>82</v>
      </c>
      <c r="AY1699" s="209" t="s">
        <v>152</v>
      </c>
    </row>
    <row r="1700" spans="2:65" s="14" customFormat="1">
      <c r="B1700" s="216"/>
      <c r="D1700" s="196" t="s">
        <v>163</v>
      </c>
      <c r="E1700" s="217" t="s">
        <v>5</v>
      </c>
      <c r="F1700" s="218" t="s">
        <v>1510</v>
      </c>
      <c r="H1700" s="219">
        <v>227.8</v>
      </c>
      <c r="I1700" s="220"/>
      <c r="L1700" s="216"/>
      <c r="M1700" s="221"/>
      <c r="N1700" s="222"/>
      <c r="O1700" s="222"/>
      <c r="P1700" s="222"/>
      <c r="Q1700" s="222"/>
      <c r="R1700" s="222"/>
      <c r="S1700" s="222"/>
      <c r="T1700" s="223"/>
      <c r="AT1700" s="217" t="s">
        <v>163</v>
      </c>
      <c r="AU1700" s="217" t="s">
        <v>89</v>
      </c>
      <c r="AV1700" s="14" t="s">
        <v>169</v>
      </c>
      <c r="AW1700" s="14" t="s">
        <v>42</v>
      </c>
      <c r="AX1700" s="14" t="s">
        <v>82</v>
      </c>
      <c r="AY1700" s="217" t="s">
        <v>152</v>
      </c>
    </row>
    <row r="1701" spans="2:65" s="15" customFormat="1">
      <c r="B1701" s="224"/>
      <c r="D1701" s="225" t="s">
        <v>163</v>
      </c>
      <c r="E1701" s="226" t="s">
        <v>5</v>
      </c>
      <c r="F1701" s="227" t="s">
        <v>170</v>
      </c>
      <c r="H1701" s="228">
        <v>1321.14</v>
      </c>
      <c r="I1701" s="229"/>
      <c r="L1701" s="224"/>
      <c r="M1701" s="230"/>
      <c r="N1701" s="231"/>
      <c r="O1701" s="231"/>
      <c r="P1701" s="231"/>
      <c r="Q1701" s="231"/>
      <c r="R1701" s="231"/>
      <c r="S1701" s="231"/>
      <c r="T1701" s="232"/>
      <c r="AT1701" s="233" t="s">
        <v>163</v>
      </c>
      <c r="AU1701" s="233" t="s">
        <v>89</v>
      </c>
      <c r="AV1701" s="15" t="s">
        <v>159</v>
      </c>
      <c r="AW1701" s="15" t="s">
        <v>42</v>
      </c>
      <c r="AX1701" s="15" t="s">
        <v>45</v>
      </c>
      <c r="AY1701" s="233" t="s">
        <v>152</v>
      </c>
    </row>
    <row r="1702" spans="2:65" s="1" customFormat="1" ht="22.5" customHeight="1">
      <c r="B1702" s="183"/>
      <c r="C1702" s="237" t="s">
        <v>3690</v>
      </c>
      <c r="D1702" s="237" t="s">
        <v>266</v>
      </c>
      <c r="E1702" s="238" t="s">
        <v>3601</v>
      </c>
      <c r="F1702" s="239" t="s">
        <v>3602</v>
      </c>
      <c r="G1702" s="240" t="s">
        <v>247</v>
      </c>
      <c r="H1702" s="241">
        <v>1453.2539999999999</v>
      </c>
      <c r="I1702" s="242"/>
      <c r="J1702" s="243">
        <f>ROUND(I1702*H1702,2)</f>
        <v>0</v>
      </c>
      <c r="K1702" s="239" t="s">
        <v>158</v>
      </c>
      <c r="L1702" s="244"/>
      <c r="M1702" s="245" t="s">
        <v>5</v>
      </c>
      <c r="N1702" s="246" t="s">
        <v>53</v>
      </c>
      <c r="O1702" s="44"/>
      <c r="P1702" s="193">
        <f>O1702*H1702</f>
        <v>0</v>
      </c>
      <c r="Q1702" s="193">
        <v>1.7000000000000001E-4</v>
      </c>
      <c r="R1702" s="193">
        <f>Q1702*H1702</f>
        <v>0.24705318000000001</v>
      </c>
      <c r="S1702" s="193">
        <v>0</v>
      </c>
      <c r="T1702" s="194">
        <f>S1702*H1702</f>
        <v>0</v>
      </c>
      <c r="AR1702" s="25" t="s">
        <v>377</v>
      </c>
      <c r="AT1702" s="25" t="s">
        <v>266</v>
      </c>
      <c r="AU1702" s="25" t="s">
        <v>89</v>
      </c>
      <c r="AY1702" s="25" t="s">
        <v>152</v>
      </c>
      <c r="BE1702" s="195">
        <f>IF(N1702="základní",J1702,0)</f>
        <v>0</v>
      </c>
      <c r="BF1702" s="195">
        <f>IF(N1702="snížená",J1702,0)</f>
        <v>0</v>
      </c>
      <c r="BG1702" s="195">
        <f>IF(N1702="zákl. přenesená",J1702,0)</f>
        <v>0</v>
      </c>
      <c r="BH1702" s="195">
        <f>IF(N1702="sníž. přenesená",J1702,0)</f>
        <v>0</v>
      </c>
      <c r="BI1702" s="195">
        <f>IF(N1702="nulová",J1702,0)</f>
        <v>0</v>
      </c>
      <c r="BJ1702" s="25" t="s">
        <v>45</v>
      </c>
      <c r="BK1702" s="195">
        <f>ROUND(I1702*H1702,2)</f>
        <v>0</v>
      </c>
      <c r="BL1702" s="25" t="s">
        <v>259</v>
      </c>
      <c r="BM1702" s="25" t="s">
        <v>3691</v>
      </c>
    </row>
    <row r="1703" spans="2:65" s="13" customFormat="1">
      <c r="B1703" s="208"/>
      <c r="D1703" s="225" t="s">
        <v>163</v>
      </c>
      <c r="F1703" s="234" t="s">
        <v>3692</v>
      </c>
      <c r="H1703" s="235">
        <v>1453.2539999999999</v>
      </c>
      <c r="I1703" s="212"/>
      <c r="L1703" s="208"/>
      <c r="M1703" s="213"/>
      <c r="N1703" s="214"/>
      <c r="O1703" s="214"/>
      <c r="P1703" s="214"/>
      <c r="Q1703" s="214"/>
      <c r="R1703" s="214"/>
      <c r="S1703" s="214"/>
      <c r="T1703" s="215"/>
      <c r="AT1703" s="209" t="s">
        <v>163</v>
      </c>
      <c r="AU1703" s="209" t="s">
        <v>89</v>
      </c>
      <c r="AV1703" s="13" t="s">
        <v>89</v>
      </c>
      <c r="AW1703" s="13" t="s">
        <v>6</v>
      </c>
      <c r="AX1703" s="13" t="s">
        <v>45</v>
      </c>
      <c r="AY1703" s="209" t="s">
        <v>152</v>
      </c>
    </row>
    <row r="1704" spans="2:65" s="1" customFormat="1" ht="31.5" customHeight="1">
      <c r="B1704" s="183"/>
      <c r="C1704" s="184" t="s">
        <v>3693</v>
      </c>
      <c r="D1704" s="184" t="s">
        <v>154</v>
      </c>
      <c r="E1704" s="185" t="s">
        <v>3694</v>
      </c>
      <c r="F1704" s="186" t="s">
        <v>3695</v>
      </c>
      <c r="G1704" s="187" t="s">
        <v>247</v>
      </c>
      <c r="H1704" s="188">
        <v>9.61</v>
      </c>
      <c r="I1704" s="189"/>
      <c r="J1704" s="190">
        <f>ROUND(I1704*H1704,2)</f>
        <v>0</v>
      </c>
      <c r="K1704" s="186" t="s">
        <v>158</v>
      </c>
      <c r="L1704" s="43"/>
      <c r="M1704" s="191" t="s">
        <v>5</v>
      </c>
      <c r="N1704" s="192" t="s">
        <v>53</v>
      </c>
      <c r="O1704" s="44"/>
      <c r="P1704" s="193">
        <f>O1704*H1704</f>
        <v>0</v>
      </c>
      <c r="Q1704" s="193">
        <v>1.319E-2</v>
      </c>
      <c r="R1704" s="193">
        <f>Q1704*H1704</f>
        <v>0.1267559</v>
      </c>
      <c r="S1704" s="193">
        <v>0</v>
      </c>
      <c r="T1704" s="194">
        <f>S1704*H1704</f>
        <v>0</v>
      </c>
      <c r="AR1704" s="25" t="s">
        <v>259</v>
      </c>
      <c r="AT1704" s="25" t="s">
        <v>154</v>
      </c>
      <c r="AU1704" s="25" t="s">
        <v>89</v>
      </c>
      <c r="AY1704" s="25" t="s">
        <v>152</v>
      </c>
      <c r="BE1704" s="195">
        <f>IF(N1704="základní",J1704,0)</f>
        <v>0</v>
      </c>
      <c r="BF1704" s="195">
        <f>IF(N1704="snížená",J1704,0)</f>
        <v>0</v>
      </c>
      <c r="BG1704" s="195">
        <f>IF(N1704="zákl. přenesená",J1704,0)</f>
        <v>0</v>
      </c>
      <c r="BH1704" s="195">
        <f>IF(N1704="sníž. přenesená",J1704,0)</f>
        <v>0</v>
      </c>
      <c r="BI1704" s="195">
        <f>IF(N1704="nulová",J1704,0)</f>
        <v>0</v>
      </c>
      <c r="BJ1704" s="25" t="s">
        <v>45</v>
      </c>
      <c r="BK1704" s="195">
        <f>ROUND(I1704*H1704,2)</f>
        <v>0</v>
      </c>
      <c r="BL1704" s="25" t="s">
        <v>259</v>
      </c>
      <c r="BM1704" s="25" t="s">
        <v>3696</v>
      </c>
    </row>
    <row r="1705" spans="2:65" s="1" customFormat="1" ht="94.5">
      <c r="B1705" s="43"/>
      <c r="D1705" s="196" t="s">
        <v>161</v>
      </c>
      <c r="F1705" s="197" t="s">
        <v>3697</v>
      </c>
      <c r="I1705" s="198"/>
      <c r="L1705" s="43"/>
      <c r="M1705" s="199"/>
      <c r="N1705" s="44"/>
      <c r="O1705" s="44"/>
      <c r="P1705" s="44"/>
      <c r="Q1705" s="44"/>
      <c r="R1705" s="44"/>
      <c r="S1705" s="44"/>
      <c r="T1705" s="72"/>
      <c r="AT1705" s="25" t="s">
        <v>161</v>
      </c>
      <c r="AU1705" s="25" t="s">
        <v>89</v>
      </c>
    </row>
    <row r="1706" spans="2:65" s="12" customFormat="1">
      <c r="B1706" s="200"/>
      <c r="D1706" s="196" t="s">
        <v>163</v>
      </c>
      <c r="E1706" s="201" t="s">
        <v>5</v>
      </c>
      <c r="F1706" s="202" t="s">
        <v>2775</v>
      </c>
      <c r="H1706" s="203" t="s">
        <v>5</v>
      </c>
      <c r="I1706" s="204"/>
      <c r="L1706" s="200"/>
      <c r="M1706" s="205"/>
      <c r="N1706" s="206"/>
      <c r="O1706" s="206"/>
      <c r="P1706" s="206"/>
      <c r="Q1706" s="206"/>
      <c r="R1706" s="206"/>
      <c r="S1706" s="206"/>
      <c r="T1706" s="207"/>
      <c r="AT1706" s="203" t="s">
        <v>163</v>
      </c>
      <c r="AU1706" s="203" t="s">
        <v>89</v>
      </c>
      <c r="AV1706" s="12" t="s">
        <v>45</v>
      </c>
      <c r="AW1706" s="12" t="s">
        <v>42</v>
      </c>
      <c r="AX1706" s="12" t="s">
        <v>82</v>
      </c>
      <c r="AY1706" s="203" t="s">
        <v>152</v>
      </c>
    </row>
    <row r="1707" spans="2:65" s="12" customFormat="1">
      <c r="B1707" s="200"/>
      <c r="D1707" s="196" t="s">
        <v>163</v>
      </c>
      <c r="E1707" s="201" t="s">
        <v>5</v>
      </c>
      <c r="F1707" s="202" t="s">
        <v>2777</v>
      </c>
      <c r="H1707" s="203" t="s">
        <v>5</v>
      </c>
      <c r="I1707" s="204"/>
      <c r="L1707" s="200"/>
      <c r="M1707" s="205"/>
      <c r="N1707" s="206"/>
      <c r="O1707" s="206"/>
      <c r="P1707" s="206"/>
      <c r="Q1707" s="206"/>
      <c r="R1707" s="206"/>
      <c r="S1707" s="206"/>
      <c r="T1707" s="207"/>
      <c r="AT1707" s="203" t="s">
        <v>163</v>
      </c>
      <c r="AU1707" s="203" t="s">
        <v>89</v>
      </c>
      <c r="AV1707" s="12" t="s">
        <v>45</v>
      </c>
      <c r="AW1707" s="12" t="s">
        <v>42</v>
      </c>
      <c r="AX1707" s="12" t="s">
        <v>82</v>
      </c>
      <c r="AY1707" s="203" t="s">
        <v>152</v>
      </c>
    </row>
    <row r="1708" spans="2:65" s="13" customFormat="1">
      <c r="B1708" s="208"/>
      <c r="D1708" s="196" t="s">
        <v>163</v>
      </c>
      <c r="E1708" s="209" t="s">
        <v>5</v>
      </c>
      <c r="F1708" s="210" t="s">
        <v>3698</v>
      </c>
      <c r="H1708" s="211">
        <v>2.79</v>
      </c>
      <c r="I1708" s="212"/>
      <c r="L1708" s="208"/>
      <c r="M1708" s="213"/>
      <c r="N1708" s="214"/>
      <c r="O1708" s="214"/>
      <c r="P1708" s="214"/>
      <c r="Q1708" s="214"/>
      <c r="R1708" s="214"/>
      <c r="S1708" s="214"/>
      <c r="T1708" s="215"/>
      <c r="AT1708" s="209" t="s">
        <v>163</v>
      </c>
      <c r="AU1708" s="209" t="s">
        <v>89</v>
      </c>
      <c r="AV1708" s="13" t="s">
        <v>89</v>
      </c>
      <c r="AW1708" s="13" t="s">
        <v>42</v>
      </c>
      <c r="AX1708" s="13" t="s">
        <v>82</v>
      </c>
      <c r="AY1708" s="209" t="s">
        <v>152</v>
      </c>
    </row>
    <row r="1709" spans="2:65" s="13" customFormat="1">
      <c r="B1709" s="208"/>
      <c r="D1709" s="196" t="s">
        <v>163</v>
      </c>
      <c r="E1709" s="209" t="s">
        <v>5</v>
      </c>
      <c r="F1709" s="210" t="s">
        <v>3699</v>
      </c>
      <c r="H1709" s="211">
        <v>4.03</v>
      </c>
      <c r="I1709" s="212"/>
      <c r="L1709" s="208"/>
      <c r="M1709" s="213"/>
      <c r="N1709" s="214"/>
      <c r="O1709" s="214"/>
      <c r="P1709" s="214"/>
      <c r="Q1709" s="214"/>
      <c r="R1709" s="214"/>
      <c r="S1709" s="214"/>
      <c r="T1709" s="215"/>
      <c r="AT1709" s="209" t="s">
        <v>163</v>
      </c>
      <c r="AU1709" s="209" t="s">
        <v>89</v>
      </c>
      <c r="AV1709" s="13" t="s">
        <v>89</v>
      </c>
      <c r="AW1709" s="13" t="s">
        <v>42</v>
      </c>
      <c r="AX1709" s="13" t="s">
        <v>82</v>
      </c>
      <c r="AY1709" s="209" t="s">
        <v>152</v>
      </c>
    </row>
    <row r="1710" spans="2:65" s="13" customFormat="1">
      <c r="B1710" s="208"/>
      <c r="D1710" s="196" t="s">
        <v>163</v>
      </c>
      <c r="E1710" s="209" t="s">
        <v>5</v>
      </c>
      <c r="F1710" s="210" t="s">
        <v>3700</v>
      </c>
      <c r="H1710" s="211">
        <v>2.79</v>
      </c>
      <c r="I1710" s="212"/>
      <c r="L1710" s="208"/>
      <c r="M1710" s="213"/>
      <c r="N1710" s="214"/>
      <c r="O1710" s="214"/>
      <c r="P1710" s="214"/>
      <c r="Q1710" s="214"/>
      <c r="R1710" s="214"/>
      <c r="S1710" s="214"/>
      <c r="T1710" s="215"/>
      <c r="AT1710" s="209" t="s">
        <v>163</v>
      </c>
      <c r="AU1710" s="209" t="s">
        <v>89</v>
      </c>
      <c r="AV1710" s="13" t="s">
        <v>89</v>
      </c>
      <c r="AW1710" s="13" t="s">
        <v>42</v>
      </c>
      <c r="AX1710" s="13" t="s">
        <v>82</v>
      </c>
      <c r="AY1710" s="209" t="s">
        <v>152</v>
      </c>
    </row>
    <row r="1711" spans="2:65" s="14" customFormat="1">
      <c r="B1711" s="216"/>
      <c r="D1711" s="196" t="s">
        <v>163</v>
      </c>
      <c r="E1711" s="217" t="s">
        <v>5</v>
      </c>
      <c r="F1711" s="218" t="s">
        <v>2780</v>
      </c>
      <c r="H1711" s="219">
        <v>9.61</v>
      </c>
      <c r="I1711" s="220"/>
      <c r="L1711" s="216"/>
      <c r="M1711" s="221"/>
      <c r="N1711" s="222"/>
      <c r="O1711" s="222"/>
      <c r="P1711" s="222"/>
      <c r="Q1711" s="222"/>
      <c r="R1711" s="222"/>
      <c r="S1711" s="222"/>
      <c r="T1711" s="223"/>
      <c r="AT1711" s="217" t="s">
        <v>163</v>
      </c>
      <c r="AU1711" s="217" t="s">
        <v>89</v>
      </c>
      <c r="AV1711" s="14" t="s">
        <v>169</v>
      </c>
      <c r="AW1711" s="14" t="s">
        <v>42</v>
      </c>
      <c r="AX1711" s="14" t="s">
        <v>82</v>
      </c>
      <c r="AY1711" s="217" t="s">
        <v>152</v>
      </c>
    </row>
    <row r="1712" spans="2:65" s="15" customFormat="1">
      <c r="B1712" s="224"/>
      <c r="D1712" s="225" t="s">
        <v>163</v>
      </c>
      <c r="E1712" s="226" t="s">
        <v>5</v>
      </c>
      <c r="F1712" s="227" t="s">
        <v>170</v>
      </c>
      <c r="H1712" s="228">
        <v>9.61</v>
      </c>
      <c r="I1712" s="229"/>
      <c r="L1712" s="224"/>
      <c r="M1712" s="230"/>
      <c r="N1712" s="231"/>
      <c r="O1712" s="231"/>
      <c r="P1712" s="231"/>
      <c r="Q1712" s="231"/>
      <c r="R1712" s="231"/>
      <c r="S1712" s="231"/>
      <c r="T1712" s="232"/>
      <c r="AT1712" s="233" t="s">
        <v>163</v>
      </c>
      <c r="AU1712" s="233" t="s">
        <v>89</v>
      </c>
      <c r="AV1712" s="15" t="s">
        <v>159</v>
      </c>
      <c r="AW1712" s="15" t="s">
        <v>42</v>
      </c>
      <c r="AX1712" s="15" t="s">
        <v>45</v>
      </c>
      <c r="AY1712" s="233" t="s">
        <v>152</v>
      </c>
    </row>
    <row r="1713" spans="2:65" s="1" customFormat="1" ht="44.25" customHeight="1">
      <c r="B1713" s="183"/>
      <c r="C1713" s="184" t="s">
        <v>3701</v>
      </c>
      <c r="D1713" s="184" t="s">
        <v>154</v>
      </c>
      <c r="E1713" s="185" t="s">
        <v>3702</v>
      </c>
      <c r="F1713" s="186" t="s">
        <v>3703</v>
      </c>
      <c r="G1713" s="187" t="s">
        <v>201</v>
      </c>
      <c r="H1713" s="188">
        <v>2.79</v>
      </c>
      <c r="I1713" s="189"/>
      <c r="J1713" s="190">
        <f>ROUND(I1713*H1713,2)</f>
        <v>0</v>
      </c>
      <c r="K1713" s="186" t="s">
        <v>158</v>
      </c>
      <c r="L1713" s="43"/>
      <c r="M1713" s="191" t="s">
        <v>5</v>
      </c>
      <c r="N1713" s="192" t="s">
        <v>53</v>
      </c>
      <c r="O1713" s="44"/>
      <c r="P1713" s="193">
        <f>O1713*H1713</f>
        <v>0</v>
      </c>
      <c r="Q1713" s="193">
        <v>1.3140000000000001E-2</v>
      </c>
      <c r="R1713" s="193">
        <f>Q1713*H1713</f>
        <v>3.6660600000000002E-2</v>
      </c>
      <c r="S1713" s="193">
        <v>0</v>
      </c>
      <c r="T1713" s="194">
        <f>S1713*H1713</f>
        <v>0</v>
      </c>
      <c r="AR1713" s="25" t="s">
        <v>259</v>
      </c>
      <c r="AT1713" s="25" t="s">
        <v>154</v>
      </c>
      <c r="AU1713" s="25" t="s">
        <v>89</v>
      </c>
      <c r="AY1713" s="25" t="s">
        <v>152</v>
      </c>
      <c r="BE1713" s="195">
        <f>IF(N1713="základní",J1713,0)</f>
        <v>0</v>
      </c>
      <c r="BF1713" s="195">
        <f>IF(N1713="snížená",J1713,0)</f>
        <v>0</v>
      </c>
      <c r="BG1713" s="195">
        <f>IF(N1713="zákl. přenesená",J1713,0)</f>
        <v>0</v>
      </c>
      <c r="BH1713" s="195">
        <f>IF(N1713="sníž. přenesená",J1713,0)</f>
        <v>0</v>
      </c>
      <c r="BI1713" s="195">
        <f>IF(N1713="nulová",J1713,0)</f>
        <v>0</v>
      </c>
      <c r="BJ1713" s="25" t="s">
        <v>45</v>
      </c>
      <c r="BK1713" s="195">
        <f>ROUND(I1713*H1713,2)</f>
        <v>0</v>
      </c>
      <c r="BL1713" s="25" t="s">
        <v>259</v>
      </c>
      <c r="BM1713" s="25" t="s">
        <v>3704</v>
      </c>
    </row>
    <row r="1714" spans="2:65" s="1" customFormat="1" ht="94.5">
      <c r="B1714" s="43"/>
      <c r="D1714" s="196" t="s">
        <v>161</v>
      </c>
      <c r="F1714" s="197" t="s">
        <v>3697</v>
      </c>
      <c r="I1714" s="198"/>
      <c r="L1714" s="43"/>
      <c r="M1714" s="199"/>
      <c r="N1714" s="44"/>
      <c r="O1714" s="44"/>
      <c r="P1714" s="44"/>
      <c r="Q1714" s="44"/>
      <c r="R1714" s="44"/>
      <c r="S1714" s="44"/>
      <c r="T1714" s="72"/>
      <c r="AT1714" s="25" t="s">
        <v>161</v>
      </c>
      <c r="AU1714" s="25" t="s">
        <v>89</v>
      </c>
    </row>
    <row r="1715" spans="2:65" s="12" customFormat="1">
      <c r="B1715" s="200"/>
      <c r="D1715" s="196" t="s">
        <v>163</v>
      </c>
      <c r="E1715" s="201" t="s">
        <v>5</v>
      </c>
      <c r="F1715" s="202" t="s">
        <v>2775</v>
      </c>
      <c r="H1715" s="203" t="s">
        <v>5</v>
      </c>
      <c r="I1715" s="204"/>
      <c r="L1715" s="200"/>
      <c r="M1715" s="205"/>
      <c r="N1715" s="206"/>
      <c r="O1715" s="206"/>
      <c r="P1715" s="206"/>
      <c r="Q1715" s="206"/>
      <c r="R1715" s="206"/>
      <c r="S1715" s="206"/>
      <c r="T1715" s="207"/>
      <c r="AT1715" s="203" t="s">
        <v>163</v>
      </c>
      <c r="AU1715" s="203" t="s">
        <v>89</v>
      </c>
      <c r="AV1715" s="12" t="s">
        <v>45</v>
      </c>
      <c r="AW1715" s="12" t="s">
        <v>42</v>
      </c>
      <c r="AX1715" s="12" t="s">
        <v>82</v>
      </c>
      <c r="AY1715" s="203" t="s">
        <v>152</v>
      </c>
    </row>
    <row r="1716" spans="2:65" s="12" customFormat="1">
      <c r="B1716" s="200"/>
      <c r="D1716" s="196" t="s">
        <v>163</v>
      </c>
      <c r="E1716" s="201" t="s">
        <v>5</v>
      </c>
      <c r="F1716" s="202" t="s">
        <v>2777</v>
      </c>
      <c r="H1716" s="203" t="s">
        <v>5</v>
      </c>
      <c r="I1716" s="204"/>
      <c r="L1716" s="200"/>
      <c r="M1716" s="205"/>
      <c r="N1716" s="206"/>
      <c r="O1716" s="206"/>
      <c r="P1716" s="206"/>
      <c r="Q1716" s="206"/>
      <c r="R1716" s="206"/>
      <c r="S1716" s="206"/>
      <c r="T1716" s="207"/>
      <c r="AT1716" s="203" t="s">
        <v>163</v>
      </c>
      <c r="AU1716" s="203" t="s">
        <v>89</v>
      </c>
      <c r="AV1716" s="12" t="s">
        <v>45</v>
      </c>
      <c r="AW1716" s="12" t="s">
        <v>42</v>
      </c>
      <c r="AX1716" s="12" t="s">
        <v>82</v>
      </c>
      <c r="AY1716" s="203" t="s">
        <v>152</v>
      </c>
    </row>
    <row r="1717" spans="2:65" s="13" customFormat="1">
      <c r="B1717" s="208"/>
      <c r="D1717" s="196" t="s">
        <v>163</v>
      </c>
      <c r="E1717" s="209" t="s">
        <v>5</v>
      </c>
      <c r="F1717" s="210" t="s">
        <v>3705</v>
      </c>
      <c r="H1717" s="211">
        <v>2.79</v>
      </c>
      <c r="I1717" s="212"/>
      <c r="L1717" s="208"/>
      <c r="M1717" s="213"/>
      <c r="N1717" s="214"/>
      <c r="O1717" s="214"/>
      <c r="P1717" s="214"/>
      <c r="Q1717" s="214"/>
      <c r="R1717" s="214"/>
      <c r="S1717" s="214"/>
      <c r="T1717" s="215"/>
      <c r="AT1717" s="209" t="s">
        <v>163</v>
      </c>
      <c r="AU1717" s="209" t="s">
        <v>89</v>
      </c>
      <c r="AV1717" s="13" t="s">
        <v>89</v>
      </c>
      <c r="AW1717" s="13" t="s">
        <v>42</v>
      </c>
      <c r="AX1717" s="13" t="s">
        <v>82</v>
      </c>
      <c r="AY1717" s="209" t="s">
        <v>152</v>
      </c>
    </row>
    <row r="1718" spans="2:65" s="14" customFormat="1">
      <c r="B1718" s="216"/>
      <c r="D1718" s="196" t="s">
        <v>163</v>
      </c>
      <c r="E1718" s="217" t="s">
        <v>5</v>
      </c>
      <c r="F1718" s="218" t="s">
        <v>2780</v>
      </c>
      <c r="H1718" s="219">
        <v>2.79</v>
      </c>
      <c r="I1718" s="220"/>
      <c r="L1718" s="216"/>
      <c r="M1718" s="221"/>
      <c r="N1718" s="222"/>
      <c r="O1718" s="222"/>
      <c r="P1718" s="222"/>
      <c r="Q1718" s="222"/>
      <c r="R1718" s="222"/>
      <c r="S1718" s="222"/>
      <c r="T1718" s="223"/>
      <c r="AT1718" s="217" t="s">
        <v>163</v>
      </c>
      <c r="AU1718" s="217" t="s">
        <v>89</v>
      </c>
      <c r="AV1718" s="14" t="s">
        <v>169</v>
      </c>
      <c r="AW1718" s="14" t="s">
        <v>42</v>
      </c>
      <c r="AX1718" s="14" t="s">
        <v>82</v>
      </c>
      <c r="AY1718" s="217" t="s">
        <v>152</v>
      </c>
    </row>
    <row r="1719" spans="2:65" s="15" customFormat="1">
      <c r="B1719" s="224"/>
      <c r="D1719" s="225" t="s">
        <v>163</v>
      </c>
      <c r="E1719" s="226" t="s">
        <v>5</v>
      </c>
      <c r="F1719" s="227" t="s">
        <v>170</v>
      </c>
      <c r="H1719" s="228">
        <v>2.79</v>
      </c>
      <c r="I1719" s="229"/>
      <c r="L1719" s="224"/>
      <c r="M1719" s="230"/>
      <c r="N1719" s="231"/>
      <c r="O1719" s="231"/>
      <c r="P1719" s="231"/>
      <c r="Q1719" s="231"/>
      <c r="R1719" s="231"/>
      <c r="S1719" s="231"/>
      <c r="T1719" s="232"/>
      <c r="AT1719" s="233" t="s">
        <v>163</v>
      </c>
      <c r="AU1719" s="233" t="s">
        <v>89</v>
      </c>
      <c r="AV1719" s="15" t="s">
        <v>159</v>
      </c>
      <c r="AW1719" s="15" t="s">
        <v>42</v>
      </c>
      <c r="AX1719" s="15" t="s">
        <v>45</v>
      </c>
      <c r="AY1719" s="233" t="s">
        <v>152</v>
      </c>
    </row>
    <row r="1720" spans="2:65" s="1" customFormat="1" ht="44.25" customHeight="1">
      <c r="B1720" s="183"/>
      <c r="C1720" s="184" t="s">
        <v>3706</v>
      </c>
      <c r="D1720" s="184" t="s">
        <v>154</v>
      </c>
      <c r="E1720" s="185" t="s">
        <v>716</v>
      </c>
      <c r="F1720" s="186" t="s">
        <v>717</v>
      </c>
      <c r="G1720" s="187" t="s">
        <v>293</v>
      </c>
      <c r="H1720" s="188">
        <v>24</v>
      </c>
      <c r="I1720" s="189"/>
      <c r="J1720" s="190">
        <f>ROUND(I1720*H1720,2)</f>
        <v>0</v>
      </c>
      <c r="K1720" s="186" t="s">
        <v>158</v>
      </c>
      <c r="L1720" s="43"/>
      <c r="M1720" s="191" t="s">
        <v>5</v>
      </c>
      <c r="N1720" s="192" t="s">
        <v>53</v>
      </c>
      <c r="O1720" s="44"/>
      <c r="P1720" s="193">
        <f>O1720*H1720</f>
        <v>0</v>
      </c>
      <c r="Q1720" s="193">
        <v>2.2000000000000001E-4</v>
      </c>
      <c r="R1720" s="193">
        <f>Q1720*H1720</f>
        <v>5.28E-3</v>
      </c>
      <c r="S1720" s="193">
        <v>0</v>
      </c>
      <c r="T1720" s="194">
        <f>S1720*H1720</f>
        <v>0</v>
      </c>
      <c r="AR1720" s="25" t="s">
        <v>259</v>
      </c>
      <c r="AT1720" s="25" t="s">
        <v>154</v>
      </c>
      <c r="AU1720" s="25" t="s">
        <v>89</v>
      </c>
      <c r="AY1720" s="25" t="s">
        <v>152</v>
      </c>
      <c r="BE1720" s="195">
        <f>IF(N1720="základní",J1720,0)</f>
        <v>0</v>
      </c>
      <c r="BF1720" s="195">
        <f>IF(N1720="snížená",J1720,0)</f>
        <v>0</v>
      </c>
      <c r="BG1720" s="195">
        <f>IF(N1720="zákl. přenesená",J1720,0)</f>
        <v>0</v>
      </c>
      <c r="BH1720" s="195">
        <f>IF(N1720="sníž. přenesená",J1720,0)</f>
        <v>0</v>
      </c>
      <c r="BI1720" s="195">
        <f>IF(N1720="nulová",J1720,0)</f>
        <v>0</v>
      </c>
      <c r="BJ1720" s="25" t="s">
        <v>45</v>
      </c>
      <c r="BK1720" s="195">
        <f>ROUND(I1720*H1720,2)</f>
        <v>0</v>
      </c>
      <c r="BL1720" s="25" t="s">
        <v>259</v>
      </c>
      <c r="BM1720" s="25" t="s">
        <v>3707</v>
      </c>
    </row>
    <row r="1721" spans="2:65" s="1" customFormat="1" ht="175.5">
      <c r="B1721" s="43"/>
      <c r="D1721" s="196" t="s">
        <v>161</v>
      </c>
      <c r="F1721" s="197" t="s">
        <v>719</v>
      </c>
      <c r="I1721" s="198"/>
      <c r="L1721" s="43"/>
      <c r="M1721" s="199"/>
      <c r="N1721" s="44"/>
      <c r="O1721" s="44"/>
      <c r="P1721" s="44"/>
      <c r="Q1721" s="44"/>
      <c r="R1721" s="44"/>
      <c r="S1721" s="44"/>
      <c r="T1721" s="72"/>
      <c r="AT1721" s="25" t="s">
        <v>161</v>
      </c>
      <c r="AU1721" s="25" t="s">
        <v>89</v>
      </c>
    </row>
    <row r="1722" spans="2:65" s="12" customFormat="1">
      <c r="B1722" s="200"/>
      <c r="D1722" s="196" t="s">
        <v>163</v>
      </c>
      <c r="E1722" s="201" t="s">
        <v>5</v>
      </c>
      <c r="F1722" s="202" t="s">
        <v>3708</v>
      </c>
      <c r="H1722" s="203" t="s">
        <v>5</v>
      </c>
      <c r="I1722" s="204"/>
      <c r="L1722" s="200"/>
      <c r="M1722" s="205"/>
      <c r="N1722" s="206"/>
      <c r="O1722" s="206"/>
      <c r="P1722" s="206"/>
      <c r="Q1722" s="206"/>
      <c r="R1722" s="206"/>
      <c r="S1722" s="206"/>
      <c r="T1722" s="207"/>
      <c r="AT1722" s="203" t="s">
        <v>163</v>
      </c>
      <c r="AU1722" s="203" t="s">
        <v>89</v>
      </c>
      <c r="AV1722" s="12" t="s">
        <v>45</v>
      </c>
      <c r="AW1722" s="12" t="s">
        <v>42</v>
      </c>
      <c r="AX1722" s="12" t="s">
        <v>82</v>
      </c>
      <c r="AY1722" s="203" t="s">
        <v>152</v>
      </c>
    </row>
    <row r="1723" spans="2:65" s="12" customFormat="1">
      <c r="B1723" s="200"/>
      <c r="D1723" s="196" t="s">
        <v>163</v>
      </c>
      <c r="E1723" s="201" t="s">
        <v>5</v>
      </c>
      <c r="F1723" s="202" t="s">
        <v>3709</v>
      </c>
      <c r="H1723" s="203" t="s">
        <v>5</v>
      </c>
      <c r="I1723" s="204"/>
      <c r="L1723" s="200"/>
      <c r="M1723" s="205"/>
      <c r="N1723" s="206"/>
      <c r="O1723" s="206"/>
      <c r="P1723" s="206"/>
      <c r="Q1723" s="206"/>
      <c r="R1723" s="206"/>
      <c r="S1723" s="206"/>
      <c r="T1723" s="207"/>
      <c r="AT1723" s="203" t="s">
        <v>163</v>
      </c>
      <c r="AU1723" s="203" t="s">
        <v>89</v>
      </c>
      <c r="AV1723" s="12" t="s">
        <v>45</v>
      </c>
      <c r="AW1723" s="12" t="s">
        <v>42</v>
      </c>
      <c r="AX1723" s="12" t="s">
        <v>82</v>
      </c>
      <c r="AY1723" s="203" t="s">
        <v>152</v>
      </c>
    </row>
    <row r="1724" spans="2:65" s="12" customFormat="1">
      <c r="B1724" s="200"/>
      <c r="D1724" s="196" t="s">
        <v>163</v>
      </c>
      <c r="E1724" s="201" t="s">
        <v>5</v>
      </c>
      <c r="F1724" s="202" t="s">
        <v>2777</v>
      </c>
      <c r="H1724" s="203" t="s">
        <v>5</v>
      </c>
      <c r="I1724" s="204"/>
      <c r="L1724" s="200"/>
      <c r="M1724" s="205"/>
      <c r="N1724" s="206"/>
      <c r="O1724" s="206"/>
      <c r="P1724" s="206"/>
      <c r="Q1724" s="206"/>
      <c r="R1724" s="206"/>
      <c r="S1724" s="206"/>
      <c r="T1724" s="207"/>
      <c r="AT1724" s="203" t="s">
        <v>163</v>
      </c>
      <c r="AU1724" s="203" t="s">
        <v>89</v>
      </c>
      <c r="AV1724" s="12" t="s">
        <v>45</v>
      </c>
      <c r="AW1724" s="12" t="s">
        <v>42</v>
      </c>
      <c r="AX1724" s="12" t="s">
        <v>82</v>
      </c>
      <c r="AY1724" s="203" t="s">
        <v>152</v>
      </c>
    </row>
    <row r="1725" spans="2:65" s="13" customFormat="1">
      <c r="B1725" s="208"/>
      <c r="D1725" s="196" t="s">
        <v>163</v>
      </c>
      <c r="E1725" s="209" t="s">
        <v>5</v>
      </c>
      <c r="F1725" s="210" t="s">
        <v>3710</v>
      </c>
      <c r="H1725" s="211">
        <v>1</v>
      </c>
      <c r="I1725" s="212"/>
      <c r="L1725" s="208"/>
      <c r="M1725" s="213"/>
      <c r="N1725" s="214"/>
      <c r="O1725" s="214"/>
      <c r="P1725" s="214"/>
      <c r="Q1725" s="214"/>
      <c r="R1725" s="214"/>
      <c r="S1725" s="214"/>
      <c r="T1725" s="215"/>
      <c r="AT1725" s="209" t="s">
        <v>163</v>
      </c>
      <c r="AU1725" s="209" t="s">
        <v>89</v>
      </c>
      <c r="AV1725" s="13" t="s">
        <v>89</v>
      </c>
      <c r="AW1725" s="13" t="s">
        <v>42</v>
      </c>
      <c r="AX1725" s="13" t="s">
        <v>82</v>
      </c>
      <c r="AY1725" s="209" t="s">
        <v>152</v>
      </c>
    </row>
    <row r="1726" spans="2:65" s="13" customFormat="1">
      <c r="B1726" s="208"/>
      <c r="D1726" s="196" t="s">
        <v>163</v>
      </c>
      <c r="E1726" s="209" t="s">
        <v>5</v>
      </c>
      <c r="F1726" s="210" t="s">
        <v>3711</v>
      </c>
      <c r="H1726" s="211">
        <v>1</v>
      </c>
      <c r="I1726" s="212"/>
      <c r="L1726" s="208"/>
      <c r="M1726" s="213"/>
      <c r="N1726" s="214"/>
      <c r="O1726" s="214"/>
      <c r="P1726" s="214"/>
      <c r="Q1726" s="214"/>
      <c r="R1726" s="214"/>
      <c r="S1726" s="214"/>
      <c r="T1726" s="215"/>
      <c r="AT1726" s="209" t="s">
        <v>163</v>
      </c>
      <c r="AU1726" s="209" t="s">
        <v>89</v>
      </c>
      <c r="AV1726" s="13" t="s">
        <v>89</v>
      </c>
      <c r="AW1726" s="13" t="s">
        <v>42</v>
      </c>
      <c r="AX1726" s="13" t="s">
        <v>82</v>
      </c>
      <c r="AY1726" s="209" t="s">
        <v>152</v>
      </c>
    </row>
    <row r="1727" spans="2:65" s="13" customFormat="1">
      <c r="B1727" s="208"/>
      <c r="D1727" s="196" t="s">
        <v>163</v>
      </c>
      <c r="E1727" s="209" t="s">
        <v>5</v>
      </c>
      <c r="F1727" s="210" t="s">
        <v>3712</v>
      </c>
      <c r="H1727" s="211">
        <v>4</v>
      </c>
      <c r="I1727" s="212"/>
      <c r="L1727" s="208"/>
      <c r="M1727" s="213"/>
      <c r="N1727" s="214"/>
      <c r="O1727" s="214"/>
      <c r="P1727" s="214"/>
      <c r="Q1727" s="214"/>
      <c r="R1727" s="214"/>
      <c r="S1727" s="214"/>
      <c r="T1727" s="215"/>
      <c r="AT1727" s="209" t="s">
        <v>163</v>
      </c>
      <c r="AU1727" s="209" t="s">
        <v>89</v>
      </c>
      <c r="AV1727" s="13" t="s">
        <v>89</v>
      </c>
      <c r="AW1727" s="13" t="s">
        <v>42</v>
      </c>
      <c r="AX1727" s="13" t="s">
        <v>82</v>
      </c>
      <c r="AY1727" s="209" t="s">
        <v>152</v>
      </c>
    </row>
    <row r="1728" spans="2:65" s="13" customFormat="1">
      <c r="B1728" s="208"/>
      <c r="D1728" s="196" t="s">
        <v>163</v>
      </c>
      <c r="E1728" s="209" t="s">
        <v>5</v>
      </c>
      <c r="F1728" s="210" t="s">
        <v>3713</v>
      </c>
      <c r="H1728" s="211">
        <v>3</v>
      </c>
      <c r="I1728" s="212"/>
      <c r="L1728" s="208"/>
      <c r="M1728" s="213"/>
      <c r="N1728" s="214"/>
      <c r="O1728" s="214"/>
      <c r="P1728" s="214"/>
      <c r="Q1728" s="214"/>
      <c r="R1728" s="214"/>
      <c r="S1728" s="214"/>
      <c r="T1728" s="215"/>
      <c r="AT1728" s="209" t="s">
        <v>163</v>
      </c>
      <c r="AU1728" s="209" t="s">
        <v>89</v>
      </c>
      <c r="AV1728" s="13" t="s">
        <v>89</v>
      </c>
      <c r="AW1728" s="13" t="s">
        <v>42</v>
      </c>
      <c r="AX1728" s="13" t="s">
        <v>82</v>
      </c>
      <c r="AY1728" s="209" t="s">
        <v>152</v>
      </c>
    </row>
    <row r="1729" spans="2:65" s="13" customFormat="1">
      <c r="B1729" s="208"/>
      <c r="D1729" s="196" t="s">
        <v>163</v>
      </c>
      <c r="E1729" s="209" t="s">
        <v>5</v>
      </c>
      <c r="F1729" s="210" t="s">
        <v>3714</v>
      </c>
      <c r="H1729" s="211">
        <v>1</v>
      </c>
      <c r="I1729" s="212"/>
      <c r="L1729" s="208"/>
      <c r="M1729" s="213"/>
      <c r="N1729" s="214"/>
      <c r="O1729" s="214"/>
      <c r="P1729" s="214"/>
      <c r="Q1729" s="214"/>
      <c r="R1729" s="214"/>
      <c r="S1729" s="214"/>
      <c r="T1729" s="215"/>
      <c r="AT1729" s="209" t="s">
        <v>163</v>
      </c>
      <c r="AU1729" s="209" t="s">
        <v>89</v>
      </c>
      <c r="AV1729" s="13" t="s">
        <v>89</v>
      </c>
      <c r="AW1729" s="13" t="s">
        <v>42</v>
      </c>
      <c r="AX1729" s="13" t="s">
        <v>82</v>
      </c>
      <c r="AY1729" s="209" t="s">
        <v>152</v>
      </c>
    </row>
    <row r="1730" spans="2:65" s="13" customFormat="1">
      <c r="B1730" s="208"/>
      <c r="D1730" s="196" t="s">
        <v>163</v>
      </c>
      <c r="E1730" s="209" t="s">
        <v>5</v>
      </c>
      <c r="F1730" s="210" t="s">
        <v>3715</v>
      </c>
      <c r="H1730" s="211">
        <v>5</v>
      </c>
      <c r="I1730" s="212"/>
      <c r="L1730" s="208"/>
      <c r="M1730" s="213"/>
      <c r="N1730" s="214"/>
      <c r="O1730" s="214"/>
      <c r="P1730" s="214"/>
      <c r="Q1730" s="214"/>
      <c r="R1730" s="214"/>
      <c r="S1730" s="214"/>
      <c r="T1730" s="215"/>
      <c r="AT1730" s="209" t="s">
        <v>163</v>
      </c>
      <c r="AU1730" s="209" t="s">
        <v>89</v>
      </c>
      <c r="AV1730" s="13" t="s">
        <v>89</v>
      </c>
      <c r="AW1730" s="13" t="s">
        <v>42</v>
      </c>
      <c r="AX1730" s="13" t="s">
        <v>82</v>
      </c>
      <c r="AY1730" s="209" t="s">
        <v>152</v>
      </c>
    </row>
    <row r="1731" spans="2:65" s="13" customFormat="1">
      <c r="B1731" s="208"/>
      <c r="D1731" s="196" t="s">
        <v>163</v>
      </c>
      <c r="E1731" s="209" t="s">
        <v>5</v>
      </c>
      <c r="F1731" s="210" t="s">
        <v>3716</v>
      </c>
      <c r="H1731" s="211">
        <v>1</v>
      </c>
      <c r="I1731" s="212"/>
      <c r="L1731" s="208"/>
      <c r="M1731" s="213"/>
      <c r="N1731" s="214"/>
      <c r="O1731" s="214"/>
      <c r="P1731" s="214"/>
      <c r="Q1731" s="214"/>
      <c r="R1731" s="214"/>
      <c r="S1731" s="214"/>
      <c r="T1731" s="215"/>
      <c r="AT1731" s="209" t="s">
        <v>163</v>
      </c>
      <c r="AU1731" s="209" t="s">
        <v>89</v>
      </c>
      <c r="AV1731" s="13" t="s">
        <v>89</v>
      </c>
      <c r="AW1731" s="13" t="s">
        <v>42</v>
      </c>
      <c r="AX1731" s="13" t="s">
        <v>82</v>
      </c>
      <c r="AY1731" s="209" t="s">
        <v>152</v>
      </c>
    </row>
    <row r="1732" spans="2:65" s="13" customFormat="1">
      <c r="B1732" s="208"/>
      <c r="D1732" s="196" t="s">
        <v>163</v>
      </c>
      <c r="E1732" s="209" t="s">
        <v>5</v>
      </c>
      <c r="F1732" s="210" t="s">
        <v>3717</v>
      </c>
      <c r="H1732" s="211">
        <v>1</v>
      </c>
      <c r="I1732" s="212"/>
      <c r="L1732" s="208"/>
      <c r="M1732" s="213"/>
      <c r="N1732" s="214"/>
      <c r="O1732" s="214"/>
      <c r="P1732" s="214"/>
      <c r="Q1732" s="214"/>
      <c r="R1732" s="214"/>
      <c r="S1732" s="214"/>
      <c r="T1732" s="215"/>
      <c r="AT1732" s="209" t="s">
        <v>163</v>
      </c>
      <c r="AU1732" s="209" t="s">
        <v>89</v>
      </c>
      <c r="AV1732" s="13" t="s">
        <v>89</v>
      </c>
      <c r="AW1732" s="13" t="s">
        <v>42</v>
      </c>
      <c r="AX1732" s="13" t="s">
        <v>82</v>
      </c>
      <c r="AY1732" s="209" t="s">
        <v>152</v>
      </c>
    </row>
    <row r="1733" spans="2:65" s="13" customFormat="1">
      <c r="B1733" s="208"/>
      <c r="D1733" s="196" t="s">
        <v>163</v>
      </c>
      <c r="E1733" s="209" t="s">
        <v>5</v>
      </c>
      <c r="F1733" s="210" t="s">
        <v>3718</v>
      </c>
      <c r="H1733" s="211">
        <v>2</v>
      </c>
      <c r="I1733" s="212"/>
      <c r="L1733" s="208"/>
      <c r="M1733" s="213"/>
      <c r="N1733" s="214"/>
      <c r="O1733" s="214"/>
      <c r="P1733" s="214"/>
      <c r="Q1733" s="214"/>
      <c r="R1733" s="214"/>
      <c r="S1733" s="214"/>
      <c r="T1733" s="215"/>
      <c r="AT1733" s="209" t="s">
        <v>163</v>
      </c>
      <c r="AU1733" s="209" t="s">
        <v>89</v>
      </c>
      <c r="AV1733" s="13" t="s">
        <v>89</v>
      </c>
      <c r="AW1733" s="13" t="s">
        <v>42</v>
      </c>
      <c r="AX1733" s="13" t="s">
        <v>82</v>
      </c>
      <c r="AY1733" s="209" t="s">
        <v>152</v>
      </c>
    </row>
    <row r="1734" spans="2:65" s="13" customFormat="1">
      <c r="B1734" s="208"/>
      <c r="D1734" s="196" t="s">
        <v>163</v>
      </c>
      <c r="E1734" s="209" t="s">
        <v>5</v>
      </c>
      <c r="F1734" s="210" t="s">
        <v>3719</v>
      </c>
      <c r="H1734" s="211">
        <v>2</v>
      </c>
      <c r="I1734" s="212"/>
      <c r="L1734" s="208"/>
      <c r="M1734" s="213"/>
      <c r="N1734" s="214"/>
      <c r="O1734" s="214"/>
      <c r="P1734" s="214"/>
      <c r="Q1734" s="214"/>
      <c r="R1734" s="214"/>
      <c r="S1734" s="214"/>
      <c r="T1734" s="215"/>
      <c r="AT1734" s="209" t="s">
        <v>163</v>
      </c>
      <c r="AU1734" s="209" t="s">
        <v>89</v>
      </c>
      <c r="AV1734" s="13" t="s">
        <v>89</v>
      </c>
      <c r="AW1734" s="13" t="s">
        <v>42</v>
      </c>
      <c r="AX1734" s="13" t="s">
        <v>82</v>
      </c>
      <c r="AY1734" s="209" t="s">
        <v>152</v>
      </c>
    </row>
    <row r="1735" spans="2:65" s="13" customFormat="1">
      <c r="B1735" s="208"/>
      <c r="D1735" s="196" t="s">
        <v>163</v>
      </c>
      <c r="E1735" s="209" t="s">
        <v>5</v>
      </c>
      <c r="F1735" s="210" t="s">
        <v>3720</v>
      </c>
      <c r="H1735" s="211">
        <v>1</v>
      </c>
      <c r="I1735" s="212"/>
      <c r="L1735" s="208"/>
      <c r="M1735" s="213"/>
      <c r="N1735" s="214"/>
      <c r="O1735" s="214"/>
      <c r="P1735" s="214"/>
      <c r="Q1735" s="214"/>
      <c r="R1735" s="214"/>
      <c r="S1735" s="214"/>
      <c r="T1735" s="215"/>
      <c r="AT1735" s="209" t="s">
        <v>163</v>
      </c>
      <c r="AU1735" s="209" t="s">
        <v>89</v>
      </c>
      <c r="AV1735" s="13" t="s">
        <v>89</v>
      </c>
      <c r="AW1735" s="13" t="s">
        <v>42</v>
      </c>
      <c r="AX1735" s="13" t="s">
        <v>82</v>
      </c>
      <c r="AY1735" s="209" t="s">
        <v>152</v>
      </c>
    </row>
    <row r="1736" spans="2:65" s="13" customFormat="1">
      <c r="B1736" s="208"/>
      <c r="D1736" s="196" t="s">
        <v>163</v>
      </c>
      <c r="E1736" s="209" t="s">
        <v>5</v>
      </c>
      <c r="F1736" s="210" t="s">
        <v>3721</v>
      </c>
      <c r="H1736" s="211">
        <v>2</v>
      </c>
      <c r="I1736" s="212"/>
      <c r="L1736" s="208"/>
      <c r="M1736" s="213"/>
      <c r="N1736" s="214"/>
      <c r="O1736" s="214"/>
      <c r="P1736" s="214"/>
      <c r="Q1736" s="214"/>
      <c r="R1736" s="214"/>
      <c r="S1736" s="214"/>
      <c r="T1736" s="215"/>
      <c r="AT1736" s="209" t="s">
        <v>163</v>
      </c>
      <c r="AU1736" s="209" t="s">
        <v>89</v>
      </c>
      <c r="AV1736" s="13" t="s">
        <v>89</v>
      </c>
      <c r="AW1736" s="13" t="s">
        <v>42</v>
      </c>
      <c r="AX1736" s="13" t="s">
        <v>82</v>
      </c>
      <c r="AY1736" s="209" t="s">
        <v>152</v>
      </c>
    </row>
    <row r="1737" spans="2:65" s="15" customFormat="1">
      <c r="B1737" s="224"/>
      <c r="D1737" s="225" t="s">
        <v>163</v>
      </c>
      <c r="E1737" s="226" t="s">
        <v>5</v>
      </c>
      <c r="F1737" s="227" t="s">
        <v>170</v>
      </c>
      <c r="H1737" s="228">
        <v>24</v>
      </c>
      <c r="I1737" s="229"/>
      <c r="L1737" s="224"/>
      <c r="M1737" s="230"/>
      <c r="N1737" s="231"/>
      <c r="O1737" s="231"/>
      <c r="P1737" s="231"/>
      <c r="Q1737" s="231"/>
      <c r="R1737" s="231"/>
      <c r="S1737" s="231"/>
      <c r="T1737" s="232"/>
      <c r="AT1737" s="233" t="s">
        <v>163</v>
      </c>
      <c r="AU1737" s="233" t="s">
        <v>89</v>
      </c>
      <c r="AV1737" s="15" t="s">
        <v>159</v>
      </c>
      <c r="AW1737" s="15" t="s">
        <v>42</v>
      </c>
      <c r="AX1737" s="15" t="s">
        <v>45</v>
      </c>
      <c r="AY1737" s="233" t="s">
        <v>152</v>
      </c>
    </row>
    <row r="1738" spans="2:65" s="1" customFormat="1" ht="22.5" customHeight="1">
      <c r="B1738" s="183"/>
      <c r="C1738" s="237" t="s">
        <v>3722</v>
      </c>
      <c r="D1738" s="237" t="s">
        <v>266</v>
      </c>
      <c r="E1738" s="238" t="s">
        <v>3723</v>
      </c>
      <c r="F1738" s="239" t="s">
        <v>3724</v>
      </c>
      <c r="G1738" s="240" t="s">
        <v>293</v>
      </c>
      <c r="H1738" s="241">
        <v>5</v>
      </c>
      <c r="I1738" s="242"/>
      <c r="J1738" s="243">
        <f t="shared" ref="J1738:J1743" si="10">ROUND(I1738*H1738,2)</f>
        <v>0</v>
      </c>
      <c r="K1738" s="239" t="s">
        <v>158</v>
      </c>
      <c r="L1738" s="244"/>
      <c r="M1738" s="245" t="s">
        <v>5</v>
      </c>
      <c r="N1738" s="246" t="s">
        <v>53</v>
      </c>
      <c r="O1738" s="44"/>
      <c r="P1738" s="193">
        <f t="shared" ref="P1738:P1743" si="11">O1738*H1738</f>
        <v>0</v>
      </c>
      <c r="Q1738" s="193">
        <v>2.4049999999999998E-2</v>
      </c>
      <c r="R1738" s="193">
        <f t="shared" ref="R1738:R1743" si="12">Q1738*H1738</f>
        <v>0.12025</v>
      </c>
      <c r="S1738" s="193">
        <v>0</v>
      </c>
      <c r="T1738" s="194">
        <f t="shared" ref="T1738:T1743" si="13">S1738*H1738</f>
        <v>0</v>
      </c>
      <c r="AR1738" s="25" t="s">
        <v>377</v>
      </c>
      <c r="AT1738" s="25" t="s">
        <v>266</v>
      </c>
      <c r="AU1738" s="25" t="s">
        <v>89</v>
      </c>
      <c r="AY1738" s="25" t="s">
        <v>152</v>
      </c>
      <c r="BE1738" s="195">
        <f t="shared" ref="BE1738:BE1743" si="14">IF(N1738="základní",J1738,0)</f>
        <v>0</v>
      </c>
      <c r="BF1738" s="195">
        <f t="shared" ref="BF1738:BF1743" si="15">IF(N1738="snížená",J1738,0)</f>
        <v>0</v>
      </c>
      <c r="BG1738" s="195">
        <f t="shared" ref="BG1738:BG1743" si="16">IF(N1738="zákl. přenesená",J1738,0)</f>
        <v>0</v>
      </c>
      <c r="BH1738" s="195">
        <f t="shared" ref="BH1738:BH1743" si="17">IF(N1738="sníž. přenesená",J1738,0)</f>
        <v>0</v>
      </c>
      <c r="BI1738" s="195">
        <f t="shared" ref="BI1738:BI1743" si="18">IF(N1738="nulová",J1738,0)</f>
        <v>0</v>
      </c>
      <c r="BJ1738" s="25" t="s">
        <v>45</v>
      </c>
      <c r="BK1738" s="195">
        <f t="shared" ref="BK1738:BK1743" si="19">ROUND(I1738*H1738,2)</f>
        <v>0</v>
      </c>
      <c r="BL1738" s="25" t="s">
        <v>259</v>
      </c>
      <c r="BM1738" s="25" t="s">
        <v>3725</v>
      </c>
    </row>
    <row r="1739" spans="2:65" s="1" customFormat="1" ht="22.5" customHeight="1">
      <c r="B1739" s="183"/>
      <c r="C1739" s="237" t="s">
        <v>3726</v>
      </c>
      <c r="D1739" s="237" t="s">
        <v>266</v>
      </c>
      <c r="E1739" s="238" t="s">
        <v>3727</v>
      </c>
      <c r="F1739" s="239" t="s">
        <v>3728</v>
      </c>
      <c r="G1739" s="240" t="s">
        <v>293</v>
      </c>
      <c r="H1739" s="241">
        <v>3</v>
      </c>
      <c r="I1739" s="242"/>
      <c r="J1739" s="243">
        <f t="shared" si="10"/>
        <v>0</v>
      </c>
      <c r="K1739" s="239" t="s">
        <v>158</v>
      </c>
      <c r="L1739" s="244"/>
      <c r="M1739" s="245" t="s">
        <v>5</v>
      </c>
      <c r="N1739" s="246" t="s">
        <v>53</v>
      </c>
      <c r="O1739" s="44"/>
      <c r="P1739" s="193">
        <f t="shared" si="11"/>
        <v>0</v>
      </c>
      <c r="Q1739" s="193">
        <v>2.4740000000000002E-2</v>
      </c>
      <c r="R1739" s="193">
        <f t="shared" si="12"/>
        <v>7.4220000000000008E-2</v>
      </c>
      <c r="S1739" s="193">
        <v>0</v>
      </c>
      <c r="T1739" s="194">
        <f t="shared" si="13"/>
        <v>0</v>
      </c>
      <c r="AR1739" s="25" t="s">
        <v>377</v>
      </c>
      <c r="AT1739" s="25" t="s">
        <v>266</v>
      </c>
      <c r="AU1739" s="25" t="s">
        <v>89</v>
      </c>
      <c r="AY1739" s="25" t="s">
        <v>152</v>
      </c>
      <c r="BE1739" s="195">
        <f t="shared" si="14"/>
        <v>0</v>
      </c>
      <c r="BF1739" s="195">
        <f t="shared" si="15"/>
        <v>0</v>
      </c>
      <c r="BG1739" s="195">
        <f t="shared" si="16"/>
        <v>0</v>
      </c>
      <c r="BH1739" s="195">
        <f t="shared" si="17"/>
        <v>0</v>
      </c>
      <c r="BI1739" s="195">
        <f t="shared" si="18"/>
        <v>0</v>
      </c>
      <c r="BJ1739" s="25" t="s">
        <v>45</v>
      </c>
      <c r="BK1739" s="195">
        <f t="shared" si="19"/>
        <v>0</v>
      </c>
      <c r="BL1739" s="25" t="s">
        <v>259</v>
      </c>
      <c r="BM1739" s="25" t="s">
        <v>3729</v>
      </c>
    </row>
    <row r="1740" spans="2:65" s="1" customFormat="1" ht="22.5" customHeight="1">
      <c r="B1740" s="183"/>
      <c r="C1740" s="237" t="s">
        <v>3730</v>
      </c>
      <c r="D1740" s="237" t="s">
        <v>266</v>
      </c>
      <c r="E1740" s="238" t="s">
        <v>721</v>
      </c>
      <c r="F1740" s="239" t="s">
        <v>722</v>
      </c>
      <c r="G1740" s="240" t="s">
        <v>293</v>
      </c>
      <c r="H1740" s="241">
        <v>1</v>
      </c>
      <c r="I1740" s="242"/>
      <c r="J1740" s="243">
        <f t="shared" si="10"/>
        <v>0</v>
      </c>
      <c r="K1740" s="239" t="s">
        <v>158</v>
      </c>
      <c r="L1740" s="244"/>
      <c r="M1740" s="245" t="s">
        <v>5</v>
      </c>
      <c r="N1740" s="246" t="s">
        <v>53</v>
      </c>
      <c r="O1740" s="44"/>
      <c r="P1740" s="193">
        <f t="shared" si="11"/>
        <v>0</v>
      </c>
      <c r="Q1740" s="193">
        <v>2.4740000000000002E-2</v>
      </c>
      <c r="R1740" s="193">
        <f t="shared" si="12"/>
        <v>2.4740000000000002E-2</v>
      </c>
      <c r="S1740" s="193">
        <v>0</v>
      </c>
      <c r="T1740" s="194">
        <f t="shared" si="13"/>
        <v>0</v>
      </c>
      <c r="AR1740" s="25" t="s">
        <v>377</v>
      </c>
      <c r="AT1740" s="25" t="s">
        <v>266</v>
      </c>
      <c r="AU1740" s="25" t="s">
        <v>89</v>
      </c>
      <c r="AY1740" s="25" t="s">
        <v>152</v>
      </c>
      <c r="BE1740" s="195">
        <f t="shared" si="14"/>
        <v>0</v>
      </c>
      <c r="BF1740" s="195">
        <f t="shared" si="15"/>
        <v>0</v>
      </c>
      <c r="BG1740" s="195">
        <f t="shared" si="16"/>
        <v>0</v>
      </c>
      <c r="BH1740" s="195">
        <f t="shared" si="17"/>
        <v>0</v>
      </c>
      <c r="BI1740" s="195">
        <f t="shared" si="18"/>
        <v>0</v>
      </c>
      <c r="BJ1740" s="25" t="s">
        <v>45</v>
      </c>
      <c r="BK1740" s="195">
        <f t="shared" si="19"/>
        <v>0</v>
      </c>
      <c r="BL1740" s="25" t="s">
        <v>259</v>
      </c>
      <c r="BM1740" s="25" t="s">
        <v>3731</v>
      </c>
    </row>
    <row r="1741" spans="2:65" s="1" customFormat="1" ht="22.5" customHeight="1">
      <c r="B1741" s="183"/>
      <c r="C1741" s="237" t="s">
        <v>3732</v>
      </c>
      <c r="D1741" s="237" t="s">
        <v>266</v>
      </c>
      <c r="E1741" s="238" t="s">
        <v>3733</v>
      </c>
      <c r="F1741" s="239" t="s">
        <v>3734</v>
      </c>
      <c r="G1741" s="240" t="s">
        <v>293</v>
      </c>
      <c r="H1741" s="241">
        <v>6</v>
      </c>
      <c r="I1741" s="242"/>
      <c r="J1741" s="243">
        <f t="shared" si="10"/>
        <v>0</v>
      </c>
      <c r="K1741" s="239" t="s">
        <v>158</v>
      </c>
      <c r="L1741" s="244"/>
      <c r="M1741" s="245" t="s">
        <v>5</v>
      </c>
      <c r="N1741" s="246" t="s">
        <v>53</v>
      </c>
      <c r="O1741" s="44"/>
      <c r="P1741" s="193">
        <f t="shared" si="11"/>
        <v>0</v>
      </c>
      <c r="Q1741" s="193">
        <v>2.5420000000000002E-2</v>
      </c>
      <c r="R1741" s="193">
        <f t="shared" si="12"/>
        <v>0.15252000000000002</v>
      </c>
      <c r="S1741" s="193">
        <v>0</v>
      </c>
      <c r="T1741" s="194">
        <f t="shared" si="13"/>
        <v>0</v>
      </c>
      <c r="AR1741" s="25" t="s">
        <v>377</v>
      </c>
      <c r="AT1741" s="25" t="s">
        <v>266</v>
      </c>
      <c r="AU1741" s="25" t="s">
        <v>89</v>
      </c>
      <c r="AY1741" s="25" t="s">
        <v>152</v>
      </c>
      <c r="BE1741" s="195">
        <f t="shared" si="14"/>
        <v>0</v>
      </c>
      <c r="BF1741" s="195">
        <f t="shared" si="15"/>
        <v>0</v>
      </c>
      <c r="BG1741" s="195">
        <f t="shared" si="16"/>
        <v>0</v>
      </c>
      <c r="BH1741" s="195">
        <f t="shared" si="17"/>
        <v>0</v>
      </c>
      <c r="BI1741" s="195">
        <f t="shared" si="18"/>
        <v>0</v>
      </c>
      <c r="BJ1741" s="25" t="s">
        <v>45</v>
      </c>
      <c r="BK1741" s="195">
        <f t="shared" si="19"/>
        <v>0</v>
      </c>
      <c r="BL1741" s="25" t="s">
        <v>259</v>
      </c>
      <c r="BM1741" s="25" t="s">
        <v>3735</v>
      </c>
    </row>
    <row r="1742" spans="2:65" s="1" customFormat="1" ht="22.5" customHeight="1">
      <c r="B1742" s="183"/>
      <c r="C1742" s="237" t="s">
        <v>3736</v>
      </c>
      <c r="D1742" s="237" t="s">
        <v>266</v>
      </c>
      <c r="E1742" s="238" t="s">
        <v>3737</v>
      </c>
      <c r="F1742" s="239" t="s">
        <v>3738</v>
      </c>
      <c r="G1742" s="240" t="s">
        <v>293</v>
      </c>
      <c r="H1742" s="241">
        <v>9</v>
      </c>
      <c r="I1742" s="242"/>
      <c r="J1742" s="243">
        <f t="shared" si="10"/>
        <v>0</v>
      </c>
      <c r="K1742" s="239" t="s">
        <v>158</v>
      </c>
      <c r="L1742" s="244"/>
      <c r="M1742" s="245" t="s">
        <v>5</v>
      </c>
      <c r="N1742" s="246" t="s">
        <v>53</v>
      </c>
      <c r="O1742" s="44"/>
      <c r="P1742" s="193">
        <f t="shared" si="11"/>
        <v>0</v>
      </c>
      <c r="Q1742" s="193">
        <v>2.5420000000000002E-2</v>
      </c>
      <c r="R1742" s="193">
        <f t="shared" si="12"/>
        <v>0.22878000000000001</v>
      </c>
      <c r="S1742" s="193">
        <v>0</v>
      </c>
      <c r="T1742" s="194">
        <f t="shared" si="13"/>
        <v>0</v>
      </c>
      <c r="AR1742" s="25" t="s">
        <v>377</v>
      </c>
      <c r="AT1742" s="25" t="s">
        <v>266</v>
      </c>
      <c r="AU1742" s="25" t="s">
        <v>89</v>
      </c>
      <c r="AY1742" s="25" t="s">
        <v>152</v>
      </c>
      <c r="BE1742" s="195">
        <f t="shared" si="14"/>
        <v>0</v>
      </c>
      <c r="BF1742" s="195">
        <f t="shared" si="15"/>
        <v>0</v>
      </c>
      <c r="BG1742" s="195">
        <f t="shared" si="16"/>
        <v>0</v>
      </c>
      <c r="BH1742" s="195">
        <f t="shared" si="17"/>
        <v>0</v>
      </c>
      <c r="BI1742" s="195">
        <f t="shared" si="18"/>
        <v>0</v>
      </c>
      <c r="BJ1742" s="25" t="s">
        <v>45</v>
      </c>
      <c r="BK1742" s="195">
        <f t="shared" si="19"/>
        <v>0</v>
      </c>
      <c r="BL1742" s="25" t="s">
        <v>259</v>
      </c>
      <c r="BM1742" s="25" t="s">
        <v>3739</v>
      </c>
    </row>
    <row r="1743" spans="2:65" s="1" customFormat="1" ht="44.25" customHeight="1">
      <c r="B1743" s="183"/>
      <c r="C1743" s="184" t="s">
        <v>3740</v>
      </c>
      <c r="D1743" s="184" t="s">
        <v>154</v>
      </c>
      <c r="E1743" s="185" t="s">
        <v>3741</v>
      </c>
      <c r="F1743" s="186" t="s">
        <v>3742</v>
      </c>
      <c r="G1743" s="187" t="s">
        <v>293</v>
      </c>
      <c r="H1743" s="188">
        <v>1</v>
      </c>
      <c r="I1743" s="189"/>
      <c r="J1743" s="190">
        <f t="shared" si="10"/>
        <v>0</v>
      </c>
      <c r="K1743" s="186" t="s">
        <v>158</v>
      </c>
      <c r="L1743" s="43"/>
      <c r="M1743" s="191" t="s">
        <v>5</v>
      </c>
      <c r="N1743" s="192" t="s">
        <v>53</v>
      </c>
      <c r="O1743" s="44"/>
      <c r="P1743" s="193">
        <f t="shared" si="11"/>
        <v>0</v>
      </c>
      <c r="Q1743" s="193">
        <v>2.2000000000000001E-4</v>
      </c>
      <c r="R1743" s="193">
        <f t="shared" si="12"/>
        <v>2.2000000000000001E-4</v>
      </c>
      <c r="S1743" s="193">
        <v>0</v>
      </c>
      <c r="T1743" s="194">
        <f t="shared" si="13"/>
        <v>0</v>
      </c>
      <c r="AR1743" s="25" t="s">
        <v>259</v>
      </c>
      <c r="AT1743" s="25" t="s">
        <v>154</v>
      </c>
      <c r="AU1743" s="25" t="s">
        <v>89</v>
      </c>
      <c r="AY1743" s="25" t="s">
        <v>152</v>
      </c>
      <c r="BE1743" s="195">
        <f t="shared" si="14"/>
        <v>0</v>
      </c>
      <c r="BF1743" s="195">
        <f t="shared" si="15"/>
        <v>0</v>
      </c>
      <c r="BG1743" s="195">
        <f t="shared" si="16"/>
        <v>0</v>
      </c>
      <c r="BH1743" s="195">
        <f t="shared" si="17"/>
        <v>0</v>
      </c>
      <c r="BI1743" s="195">
        <f t="shared" si="18"/>
        <v>0</v>
      </c>
      <c r="BJ1743" s="25" t="s">
        <v>45</v>
      </c>
      <c r="BK1743" s="195">
        <f t="shared" si="19"/>
        <v>0</v>
      </c>
      <c r="BL1743" s="25" t="s">
        <v>259</v>
      </c>
      <c r="BM1743" s="25" t="s">
        <v>3743</v>
      </c>
    </row>
    <row r="1744" spans="2:65" s="1" customFormat="1" ht="175.5">
      <c r="B1744" s="43"/>
      <c r="D1744" s="196" t="s">
        <v>161</v>
      </c>
      <c r="F1744" s="197" t="s">
        <v>719</v>
      </c>
      <c r="I1744" s="198"/>
      <c r="L1744" s="43"/>
      <c r="M1744" s="199"/>
      <c r="N1744" s="44"/>
      <c r="O1744" s="44"/>
      <c r="P1744" s="44"/>
      <c r="Q1744" s="44"/>
      <c r="R1744" s="44"/>
      <c r="S1744" s="44"/>
      <c r="T1744" s="72"/>
      <c r="AT1744" s="25" t="s">
        <v>161</v>
      </c>
      <c r="AU1744" s="25" t="s">
        <v>89</v>
      </c>
    </row>
    <row r="1745" spans="2:65" s="12" customFormat="1">
      <c r="B1745" s="200"/>
      <c r="D1745" s="196" t="s">
        <v>163</v>
      </c>
      <c r="E1745" s="201" t="s">
        <v>5</v>
      </c>
      <c r="F1745" s="202" t="s">
        <v>3708</v>
      </c>
      <c r="H1745" s="203" t="s">
        <v>5</v>
      </c>
      <c r="I1745" s="204"/>
      <c r="L1745" s="200"/>
      <c r="M1745" s="205"/>
      <c r="N1745" s="206"/>
      <c r="O1745" s="206"/>
      <c r="P1745" s="206"/>
      <c r="Q1745" s="206"/>
      <c r="R1745" s="206"/>
      <c r="S1745" s="206"/>
      <c r="T1745" s="207"/>
      <c r="AT1745" s="203" t="s">
        <v>163</v>
      </c>
      <c r="AU1745" s="203" t="s">
        <v>89</v>
      </c>
      <c r="AV1745" s="12" t="s">
        <v>45</v>
      </c>
      <c r="AW1745" s="12" t="s">
        <v>42</v>
      </c>
      <c r="AX1745" s="12" t="s">
        <v>82</v>
      </c>
      <c r="AY1745" s="203" t="s">
        <v>152</v>
      </c>
    </row>
    <row r="1746" spans="2:65" s="12" customFormat="1">
      <c r="B1746" s="200"/>
      <c r="D1746" s="196" t="s">
        <v>163</v>
      </c>
      <c r="E1746" s="201" t="s">
        <v>5</v>
      </c>
      <c r="F1746" s="202" t="s">
        <v>3709</v>
      </c>
      <c r="H1746" s="203" t="s">
        <v>5</v>
      </c>
      <c r="I1746" s="204"/>
      <c r="L1746" s="200"/>
      <c r="M1746" s="205"/>
      <c r="N1746" s="206"/>
      <c r="O1746" s="206"/>
      <c r="P1746" s="206"/>
      <c r="Q1746" s="206"/>
      <c r="R1746" s="206"/>
      <c r="S1746" s="206"/>
      <c r="T1746" s="207"/>
      <c r="AT1746" s="203" t="s">
        <v>163</v>
      </c>
      <c r="AU1746" s="203" t="s">
        <v>89</v>
      </c>
      <c r="AV1746" s="12" t="s">
        <v>45</v>
      </c>
      <c r="AW1746" s="12" t="s">
        <v>42</v>
      </c>
      <c r="AX1746" s="12" t="s">
        <v>82</v>
      </c>
      <c r="AY1746" s="203" t="s">
        <v>152</v>
      </c>
    </row>
    <row r="1747" spans="2:65" s="12" customFormat="1">
      <c r="B1747" s="200"/>
      <c r="D1747" s="196" t="s">
        <v>163</v>
      </c>
      <c r="E1747" s="201" t="s">
        <v>5</v>
      </c>
      <c r="F1747" s="202" t="s">
        <v>2777</v>
      </c>
      <c r="H1747" s="203" t="s">
        <v>5</v>
      </c>
      <c r="I1747" s="204"/>
      <c r="L1747" s="200"/>
      <c r="M1747" s="205"/>
      <c r="N1747" s="206"/>
      <c r="O1747" s="206"/>
      <c r="P1747" s="206"/>
      <c r="Q1747" s="206"/>
      <c r="R1747" s="206"/>
      <c r="S1747" s="206"/>
      <c r="T1747" s="207"/>
      <c r="AT1747" s="203" t="s">
        <v>163</v>
      </c>
      <c r="AU1747" s="203" t="s">
        <v>89</v>
      </c>
      <c r="AV1747" s="12" t="s">
        <v>45</v>
      </c>
      <c r="AW1747" s="12" t="s">
        <v>42</v>
      </c>
      <c r="AX1747" s="12" t="s">
        <v>82</v>
      </c>
      <c r="AY1747" s="203" t="s">
        <v>152</v>
      </c>
    </row>
    <row r="1748" spans="2:65" s="13" customFormat="1">
      <c r="B1748" s="208"/>
      <c r="D1748" s="196" t="s">
        <v>163</v>
      </c>
      <c r="E1748" s="209" t="s">
        <v>5</v>
      </c>
      <c r="F1748" s="210" t="s">
        <v>3744</v>
      </c>
      <c r="H1748" s="211">
        <v>1</v>
      </c>
      <c r="I1748" s="212"/>
      <c r="L1748" s="208"/>
      <c r="M1748" s="213"/>
      <c r="N1748" s="214"/>
      <c r="O1748" s="214"/>
      <c r="P1748" s="214"/>
      <c r="Q1748" s="214"/>
      <c r="R1748" s="214"/>
      <c r="S1748" s="214"/>
      <c r="T1748" s="215"/>
      <c r="AT1748" s="209" t="s">
        <v>163</v>
      </c>
      <c r="AU1748" s="209" t="s">
        <v>89</v>
      </c>
      <c r="AV1748" s="13" t="s">
        <v>89</v>
      </c>
      <c r="AW1748" s="13" t="s">
        <v>42</v>
      </c>
      <c r="AX1748" s="13" t="s">
        <v>82</v>
      </c>
      <c r="AY1748" s="209" t="s">
        <v>152</v>
      </c>
    </row>
    <row r="1749" spans="2:65" s="15" customFormat="1">
      <c r="B1749" s="224"/>
      <c r="D1749" s="225" t="s">
        <v>163</v>
      </c>
      <c r="E1749" s="226" t="s">
        <v>5</v>
      </c>
      <c r="F1749" s="227" t="s">
        <v>170</v>
      </c>
      <c r="H1749" s="228">
        <v>1</v>
      </c>
      <c r="I1749" s="229"/>
      <c r="L1749" s="224"/>
      <c r="M1749" s="230"/>
      <c r="N1749" s="231"/>
      <c r="O1749" s="231"/>
      <c r="P1749" s="231"/>
      <c r="Q1749" s="231"/>
      <c r="R1749" s="231"/>
      <c r="S1749" s="231"/>
      <c r="T1749" s="232"/>
      <c r="AT1749" s="233" t="s">
        <v>163</v>
      </c>
      <c r="AU1749" s="233" t="s">
        <v>89</v>
      </c>
      <c r="AV1749" s="15" t="s">
        <v>159</v>
      </c>
      <c r="AW1749" s="15" t="s">
        <v>42</v>
      </c>
      <c r="AX1749" s="15" t="s">
        <v>45</v>
      </c>
      <c r="AY1749" s="233" t="s">
        <v>152</v>
      </c>
    </row>
    <row r="1750" spans="2:65" s="1" customFormat="1" ht="22.5" customHeight="1">
      <c r="B1750" s="183"/>
      <c r="C1750" s="237" t="s">
        <v>3745</v>
      </c>
      <c r="D1750" s="237" t="s">
        <v>266</v>
      </c>
      <c r="E1750" s="238" t="s">
        <v>3746</v>
      </c>
      <c r="F1750" s="239" t="s">
        <v>3747</v>
      </c>
      <c r="G1750" s="240" t="s">
        <v>293</v>
      </c>
      <c r="H1750" s="241">
        <v>1</v>
      </c>
      <c r="I1750" s="242"/>
      <c r="J1750" s="243">
        <f>ROUND(I1750*H1750,2)</f>
        <v>0</v>
      </c>
      <c r="K1750" s="239" t="s">
        <v>158</v>
      </c>
      <c r="L1750" s="244"/>
      <c r="M1750" s="245" t="s">
        <v>5</v>
      </c>
      <c r="N1750" s="246" t="s">
        <v>53</v>
      </c>
      <c r="O1750" s="44"/>
      <c r="P1750" s="193">
        <f>O1750*H1750</f>
        <v>0</v>
      </c>
      <c r="Q1750" s="193">
        <v>3.2039999999999999E-2</v>
      </c>
      <c r="R1750" s="193">
        <f>Q1750*H1750</f>
        <v>3.2039999999999999E-2</v>
      </c>
      <c r="S1750" s="193">
        <v>0</v>
      </c>
      <c r="T1750" s="194">
        <f>S1750*H1750</f>
        <v>0</v>
      </c>
      <c r="AR1750" s="25" t="s">
        <v>377</v>
      </c>
      <c r="AT1750" s="25" t="s">
        <v>266</v>
      </c>
      <c r="AU1750" s="25" t="s">
        <v>89</v>
      </c>
      <c r="AY1750" s="25" t="s">
        <v>152</v>
      </c>
      <c r="BE1750" s="195">
        <f>IF(N1750="základní",J1750,0)</f>
        <v>0</v>
      </c>
      <c r="BF1750" s="195">
        <f>IF(N1750="snížená",J1750,0)</f>
        <v>0</v>
      </c>
      <c r="BG1750" s="195">
        <f>IF(N1750="zákl. přenesená",J1750,0)</f>
        <v>0</v>
      </c>
      <c r="BH1750" s="195">
        <f>IF(N1750="sníž. přenesená",J1750,0)</f>
        <v>0</v>
      </c>
      <c r="BI1750" s="195">
        <f>IF(N1750="nulová",J1750,0)</f>
        <v>0</v>
      </c>
      <c r="BJ1750" s="25" t="s">
        <v>45</v>
      </c>
      <c r="BK1750" s="195">
        <f>ROUND(I1750*H1750,2)</f>
        <v>0</v>
      </c>
      <c r="BL1750" s="25" t="s">
        <v>259</v>
      </c>
      <c r="BM1750" s="25" t="s">
        <v>3748</v>
      </c>
    </row>
    <row r="1751" spans="2:65" s="1" customFormat="1" ht="31.5" customHeight="1">
      <c r="B1751" s="183"/>
      <c r="C1751" s="184" t="s">
        <v>3749</v>
      </c>
      <c r="D1751" s="184" t="s">
        <v>154</v>
      </c>
      <c r="E1751" s="185" t="s">
        <v>3750</v>
      </c>
      <c r="F1751" s="186" t="s">
        <v>3751</v>
      </c>
      <c r="G1751" s="187" t="s">
        <v>201</v>
      </c>
      <c r="H1751" s="188">
        <v>92.5</v>
      </c>
      <c r="I1751" s="189"/>
      <c r="J1751" s="190">
        <f>ROUND(I1751*H1751,2)</f>
        <v>0</v>
      </c>
      <c r="K1751" s="186" t="s">
        <v>158</v>
      </c>
      <c r="L1751" s="43"/>
      <c r="M1751" s="191" t="s">
        <v>5</v>
      </c>
      <c r="N1751" s="192" t="s">
        <v>53</v>
      </c>
      <c r="O1751" s="44"/>
      <c r="P1751" s="193">
        <f>O1751*H1751</f>
        <v>0</v>
      </c>
      <c r="Q1751" s="193">
        <v>1.3500000000000001E-3</v>
      </c>
      <c r="R1751" s="193">
        <f>Q1751*H1751</f>
        <v>0.124875</v>
      </c>
      <c r="S1751" s="193">
        <v>0</v>
      </c>
      <c r="T1751" s="194">
        <f>S1751*H1751</f>
        <v>0</v>
      </c>
      <c r="AR1751" s="25" t="s">
        <v>259</v>
      </c>
      <c r="AT1751" s="25" t="s">
        <v>154</v>
      </c>
      <c r="AU1751" s="25" t="s">
        <v>89</v>
      </c>
      <c r="AY1751" s="25" t="s">
        <v>152</v>
      </c>
      <c r="BE1751" s="195">
        <f>IF(N1751="základní",J1751,0)</f>
        <v>0</v>
      </c>
      <c r="BF1751" s="195">
        <f>IF(N1751="snížená",J1751,0)</f>
        <v>0</v>
      </c>
      <c r="BG1751" s="195">
        <f>IF(N1751="zákl. přenesená",J1751,0)</f>
        <v>0</v>
      </c>
      <c r="BH1751" s="195">
        <f>IF(N1751="sníž. přenesená",J1751,0)</f>
        <v>0</v>
      </c>
      <c r="BI1751" s="195">
        <f>IF(N1751="nulová",J1751,0)</f>
        <v>0</v>
      </c>
      <c r="BJ1751" s="25" t="s">
        <v>45</v>
      </c>
      <c r="BK1751" s="195">
        <f>ROUND(I1751*H1751,2)</f>
        <v>0</v>
      </c>
      <c r="BL1751" s="25" t="s">
        <v>259</v>
      </c>
      <c r="BM1751" s="25" t="s">
        <v>3752</v>
      </c>
    </row>
    <row r="1752" spans="2:65" s="1" customFormat="1" ht="175.5">
      <c r="B1752" s="43"/>
      <c r="D1752" s="196" t="s">
        <v>161</v>
      </c>
      <c r="F1752" s="197" t="s">
        <v>719</v>
      </c>
      <c r="I1752" s="198"/>
      <c r="L1752" s="43"/>
      <c r="M1752" s="199"/>
      <c r="N1752" s="44"/>
      <c r="O1752" s="44"/>
      <c r="P1752" s="44"/>
      <c r="Q1752" s="44"/>
      <c r="R1752" s="44"/>
      <c r="S1752" s="44"/>
      <c r="T1752" s="72"/>
      <c r="AT1752" s="25" t="s">
        <v>161</v>
      </c>
      <c r="AU1752" s="25" t="s">
        <v>89</v>
      </c>
    </row>
    <row r="1753" spans="2:65" s="12" customFormat="1">
      <c r="B1753" s="200"/>
      <c r="D1753" s="196" t="s">
        <v>163</v>
      </c>
      <c r="E1753" s="201" t="s">
        <v>5</v>
      </c>
      <c r="F1753" s="202" t="s">
        <v>2775</v>
      </c>
      <c r="H1753" s="203" t="s">
        <v>5</v>
      </c>
      <c r="I1753" s="204"/>
      <c r="L1753" s="200"/>
      <c r="M1753" s="205"/>
      <c r="N1753" s="206"/>
      <c r="O1753" s="206"/>
      <c r="P1753" s="206"/>
      <c r="Q1753" s="206"/>
      <c r="R1753" s="206"/>
      <c r="S1753" s="206"/>
      <c r="T1753" s="207"/>
      <c r="AT1753" s="203" t="s">
        <v>163</v>
      </c>
      <c r="AU1753" s="203" t="s">
        <v>89</v>
      </c>
      <c r="AV1753" s="12" t="s">
        <v>45</v>
      </c>
      <c r="AW1753" s="12" t="s">
        <v>42</v>
      </c>
      <c r="AX1753" s="12" t="s">
        <v>82</v>
      </c>
      <c r="AY1753" s="203" t="s">
        <v>152</v>
      </c>
    </row>
    <row r="1754" spans="2:65" s="12" customFormat="1">
      <c r="B1754" s="200"/>
      <c r="D1754" s="196" t="s">
        <v>163</v>
      </c>
      <c r="E1754" s="201" t="s">
        <v>5</v>
      </c>
      <c r="F1754" s="202" t="s">
        <v>3324</v>
      </c>
      <c r="H1754" s="203" t="s">
        <v>5</v>
      </c>
      <c r="I1754" s="204"/>
      <c r="L1754" s="200"/>
      <c r="M1754" s="205"/>
      <c r="N1754" s="206"/>
      <c r="O1754" s="206"/>
      <c r="P1754" s="206"/>
      <c r="Q1754" s="206"/>
      <c r="R1754" s="206"/>
      <c r="S1754" s="206"/>
      <c r="T1754" s="207"/>
      <c r="AT1754" s="203" t="s">
        <v>163</v>
      </c>
      <c r="AU1754" s="203" t="s">
        <v>89</v>
      </c>
      <c r="AV1754" s="12" t="s">
        <v>45</v>
      </c>
      <c r="AW1754" s="12" t="s">
        <v>42</v>
      </c>
      <c r="AX1754" s="12" t="s">
        <v>82</v>
      </c>
      <c r="AY1754" s="203" t="s">
        <v>152</v>
      </c>
    </row>
    <row r="1755" spans="2:65" s="12" customFormat="1">
      <c r="B1755" s="200"/>
      <c r="D1755" s="196" t="s">
        <v>163</v>
      </c>
      <c r="E1755" s="201" t="s">
        <v>5</v>
      </c>
      <c r="F1755" s="202" t="s">
        <v>3325</v>
      </c>
      <c r="H1755" s="203" t="s">
        <v>5</v>
      </c>
      <c r="I1755" s="204"/>
      <c r="L1755" s="200"/>
      <c r="M1755" s="205"/>
      <c r="N1755" s="206"/>
      <c r="O1755" s="206"/>
      <c r="P1755" s="206"/>
      <c r="Q1755" s="206"/>
      <c r="R1755" s="206"/>
      <c r="S1755" s="206"/>
      <c r="T1755" s="207"/>
      <c r="AT1755" s="203" t="s">
        <v>163</v>
      </c>
      <c r="AU1755" s="203" t="s">
        <v>89</v>
      </c>
      <c r="AV1755" s="12" t="s">
        <v>45</v>
      </c>
      <c r="AW1755" s="12" t="s">
        <v>42</v>
      </c>
      <c r="AX1755" s="12" t="s">
        <v>82</v>
      </c>
      <c r="AY1755" s="203" t="s">
        <v>152</v>
      </c>
    </row>
    <row r="1756" spans="2:65" s="13" customFormat="1">
      <c r="B1756" s="208"/>
      <c r="D1756" s="196" t="s">
        <v>163</v>
      </c>
      <c r="E1756" s="209" t="s">
        <v>5</v>
      </c>
      <c r="F1756" s="210" t="s">
        <v>3753</v>
      </c>
      <c r="H1756" s="211">
        <v>4.4000000000000004</v>
      </c>
      <c r="I1756" s="212"/>
      <c r="L1756" s="208"/>
      <c r="M1756" s="213"/>
      <c r="N1756" s="214"/>
      <c r="O1756" s="214"/>
      <c r="P1756" s="214"/>
      <c r="Q1756" s="214"/>
      <c r="R1756" s="214"/>
      <c r="S1756" s="214"/>
      <c r="T1756" s="215"/>
      <c r="AT1756" s="209" t="s">
        <v>163</v>
      </c>
      <c r="AU1756" s="209" t="s">
        <v>89</v>
      </c>
      <c r="AV1756" s="13" t="s">
        <v>89</v>
      </c>
      <c r="AW1756" s="13" t="s">
        <v>42</v>
      </c>
      <c r="AX1756" s="13" t="s">
        <v>82</v>
      </c>
      <c r="AY1756" s="209" t="s">
        <v>152</v>
      </c>
    </row>
    <row r="1757" spans="2:65" s="13" customFormat="1">
      <c r="B1757" s="208"/>
      <c r="D1757" s="196" t="s">
        <v>163</v>
      </c>
      <c r="E1757" s="209" t="s">
        <v>5</v>
      </c>
      <c r="F1757" s="210" t="s">
        <v>3754</v>
      </c>
      <c r="H1757" s="211">
        <v>8</v>
      </c>
      <c r="I1757" s="212"/>
      <c r="L1757" s="208"/>
      <c r="M1757" s="213"/>
      <c r="N1757" s="214"/>
      <c r="O1757" s="214"/>
      <c r="P1757" s="214"/>
      <c r="Q1757" s="214"/>
      <c r="R1757" s="214"/>
      <c r="S1757" s="214"/>
      <c r="T1757" s="215"/>
      <c r="AT1757" s="209" t="s">
        <v>163</v>
      </c>
      <c r="AU1757" s="209" t="s">
        <v>89</v>
      </c>
      <c r="AV1757" s="13" t="s">
        <v>89</v>
      </c>
      <c r="AW1757" s="13" t="s">
        <v>42</v>
      </c>
      <c r="AX1757" s="13" t="s">
        <v>82</v>
      </c>
      <c r="AY1757" s="209" t="s">
        <v>152</v>
      </c>
    </row>
    <row r="1758" spans="2:65" s="13" customFormat="1">
      <c r="B1758" s="208"/>
      <c r="D1758" s="196" t="s">
        <v>163</v>
      </c>
      <c r="E1758" s="209" t="s">
        <v>5</v>
      </c>
      <c r="F1758" s="210" t="s">
        <v>3755</v>
      </c>
      <c r="H1758" s="211">
        <v>39.200000000000003</v>
      </c>
      <c r="I1758" s="212"/>
      <c r="L1758" s="208"/>
      <c r="M1758" s="213"/>
      <c r="N1758" s="214"/>
      <c r="O1758" s="214"/>
      <c r="P1758" s="214"/>
      <c r="Q1758" s="214"/>
      <c r="R1758" s="214"/>
      <c r="S1758" s="214"/>
      <c r="T1758" s="215"/>
      <c r="AT1758" s="209" t="s">
        <v>163</v>
      </c>
      <c r="AU1758" s="209" t="s">
        <v>89</v>
      </c>
      <c r="AV1758" s="13" t="s">
        <v>89</v>
      </c>
      <c r="AW1758" s="13" t="s">
        <v>42</v>
      </c>
      <c r="AX1758" s="13" t="s">
        <v>82</v>
      </c>
      <c r="AY1758" s="209" t="s">
        <v>152</v>
      </c>
    </row>
    <row r="1759" spans="2:65" s="13" customFormat="1">
      <c r="B1759" s="208"/>
      <c r="D1759" s="196" t="s">
        <v>163</v>
      </c>
      <c r="E1759" s="209" t="s">
        <v>5</v>
      </c>
      <c r="F1759" s="210" t="s">
        <v>3756</v>
      </c>
      <c r="H1759" s="211">
        <v>33.6</v>
      </c>
      <c r="I1759" s="212"/>
      <c r="L1759" s="208"/>
      <c r="M1759" s="213"/>
      <c r="N1759" s="214"/>
      <c r="O1759" s="214"/>
      <c r="P1759" s="214"/>
      <c r="Q1759" s="214"/>
      <c r="R1759" s="214"/>
      <c r="S1759" s="214"/>
      <c r="T1759" s="215"/>
      <c r="AT1759" s="209" t="s">
        <v>163</v>
      </c>
      <c r="AU1759" s="209" t="s">
        <v>89</v>
      </c>
      <c r="AV1759" s="13" t="s">
        <v>89</v>
      </c>
      <c r="AW1759" s="13" t="s">
        <v>42</v>
      </c>
      <c r="AX1759" s="13" t="s">
        <v>82</v>
      </c>
      <c r="AY1759" s="209" t="s">
        <v>152</v>
      </c>
    </row>
    <row r="1760" spans="2:65" s="13" customFormat="1">
      <c r="B1760" s="208"/>
      <c r="D1760" s="196" t="s">
        <v>163</v>
      </c>
      <c r="E1760" s="209" t="s">
        <v>5</v>
      </c>
      <c r="F1760" s="210" t="s">
        <v>3757</v>
      </c>
      <c r="H1760" s="211">
        <v>7.3</v>
      </c>
      <c r="I1760" s="212"/>
      <c r="L1760" s="208"/>
      <c r="M1760" s="213"/>
      <c r="N1760" s="214"/>
      <c r="O1760" s="214"/>
      <c r="P1760" s="214"/>
      <c r="Q1760" s="214"/>
      <c r="R1760" s="214"/>
      <c r="S1760" s="214"/>
      <c r="T1760" s="215"/>
      <c r="AT1760" s="209" t="s">
        <v>163</v>
      </c>
      <c r="AU1760" s="209" t="s">
        <v>89</v>
      </c>
      <c r="AV1760" s="13" t="s">
        <v>89</v>
      </c>
      <c r="AW1760" s="13" t="s">
        <v>42</v>
      </c>
      <c r="AX1760" s="13" t="s">
        <v>82</v>
      </c>
      <c r="AY1760" s="209" t="s">
        <v>152</v>
      </c>
    </row>
    <row r="1761" spans="2:65" s="14" customFormat="1">
      <c r="B1761" s="216"/>
      <c r="D1761" s="196" t="s">
        <v>163</v>
      </c>
      <c r="E1761" s="217" t="s">
        <v>5</v>
      </c>
      <c r="F1761" s="218" t="s">
        <v>2780</v>
      </c>
      <c r="H1761" s="219">
        <v>92.5</v>
      </c>
      <c r="I1761" s="220"/>
      <c r="L1761" s="216"/>
      <c r="M1761" s="221"/>
      <c r="N1761" s="222"/>
      <c r="O1761" s="222"/>
      <c r="P1761" s="222"/>
      <c r="Q1761" s="222"/>
      <c r="R1761" s="222"/>
      <c r="S1761" s="222"/>
      <c r="T1761" s="223"/>
      <c r="AT1761" s="217" t="s">
        <v>163</v>
      </c>
      <c r="AU1761" s="217" t="s">
        <v>89</v>
      </c>
      <c r="AV1761" s="14" t="s">
        <v>169</v>
      </c>
      <c r="AW1761" s="14" t="s">
        <v>42</v>
      </c>
      <c r="AX1761" s="14" t="s">
        <v>82</v>
      </c>
      <c r="AY1761" s="217" t="s">
        <v>152</v>
      </c>
    </row>
    <row r="1762" spans="2:65" s="15" customFormat="1">
      <c r="B1762" s="224"/>
      <c r="D1762" s="225" t="s">
        <v>163</v>
      </c>
      <c r="E1762" s="226" t="s">
        <v>5</v>
      </c>
      <c r="F1762" s="227" t="s">
        <v>170</v>
      </c>
      <c r="H1762" s="228">
        <v>92.5</v>
      </c>
      <c r="I1762" s="229"/>
      <c r="L1762" s="224"/>
      <c r="M1762" s="230"/>
      <c r="N1762" s="231"/>
      <c r="O1762" s="231"/>
      <c r="P1762" s="231"/>
      <c r="Q1762" s="231"/>
      <c r="R1762" s="231"/>
      <c r="S1762" s="231"/>
      <c r="T1762" s="232"/>
      <c r="AT1762" s="233" t="s">
        <v>163</v>
      </c>
      <c r="AU1762" s="233" t="s">
        <v>89</v>
      </c>
      <c r="AV1762" s="15" t="s">
        <v>159</v>
      </c>
      <c r="AW1762" s="15" t="s">
        <v>42</v>
      </c>
      <c r="AX1762" s="15" t="s">
        <v>45</v>
      </c>
      <c r="AY1762" s="233" t="s">
        <v>152</v>
      </c>
    </row>
    <row r="1763" spans="2:65" s="1" customFormat="1" ht="31.5" customHeight="1">
      <c r="B1763" s="183"/>
      <c r="C1763" s="184" t="s">
        <v>3758</v>
      </c>
      <c r="D1763" s="184" t="s">
        <v>154</v>
      </c>
      <c r="E1763" s="185" t="s">
        <v>3759</v>
      </c>
      <c r="F1763" s="186" t="s">
        <v>3760</v>
      </c>
      <c r="G1763" s="187" t="s">
        <v>201</v>
      </c>
      <c r="H1763" s="188">
        <v>18</v>
      </c>
      <c r="I1763" s="189"/>
      <c r="J1763" s="190">
        <f>ROUND(I1763*H1763,2)</f>
        <v>0</v>
      </c>
      <c r="K1763" s="186" t="s">
        <v>158</v>
      </c>
      <c r="L1763" s="43"/>
      <c r="M1763" s="191" t="s">
        <v>5</v>
      </c>
      <c r="N1763" s="192" t="s">
        <v>53</v>
      </c>
      <c r="O1763" s="44"/>
      <c r="P1763" s="193">
        <f>O1763*H1763</f>
        <v>0</v>
      </c>
      <c r="Q1763" s="193">
        <v>4.8799999999999998E-3</v>
      </c>
      <c r="R1763" s="193">
        <f>Q1763*H1763</f>
        <v>8.7840000000000001E-2</v>
      </c>
      <c r="S1763" s="193">
        <v>0</v>
      </c>
      <c r="T1763" s="194">
        <f>S1763*H1763</f>
        <v>0</v>
      </c>
      <c r="AR1763" s="25" t="s">
        <v>259</v>
      </c>
      <c r="AT1763" s="25" t="s">
        <v>154</v>
      </c>
      <c r="AU1763" s="25" t="s">
        <v>89</v>
      </c>
      <c r="AY1763" s="25" t="s">
        <v>152</v>
      </c>
      <c r="BE1763" s="195">
        <f>IF(N1763="základní",J1763,0)</f>
        <v>0</v>
      </c>
      <c r="BF1763" s="195">
        <f>IF(N1763="snížená",J1763,0)</f>
        <v>0</v>
      </c>
      <c r="BG1763" s="195">
        <f>IF(N1763="zákl. přenesená",J1763,0)</f>
        <v>0</v>
      </c>
      <c r="BH1763" s="195">
        <f>IF(N1763="sníž. přenesená",J1763,0)</f>
        <v>0</v>
      </c>
      <c r="BI1763" s="195">
        <f>IF(N1763="nulová",J1763,0)</f>
        <v>0</v>
      </c>
      <c r="BJ1763" s="25" t="s">
        <v>45</v>
      </c>
      <c r="BK1763" s="195">
        <f>ROUND(I1763*H1763,2)</f>
        <v>0</v>
      </c>
      <c r="BL1763" s="25" t="s">
        <v>259</v>
      </c>
      <c r="BM1763" s="25" t="s">
        <v>3761</v>
      </c>
    </row>
    <row r="1764" spans="2:65" s="1" customFormat="1" ht="175.5">
      <c r="B1764" s="43"/>
      <c r="D1764" s="196" t="s">
        <v>161</v>
      </c>
      <c r="F1764" s="197" t="s">
        <v>719</v>
      </c>
      <c r="I1764" s="198"/>
      <c r="L1764" s="43"/>
      <c r="M1764" s="199"/>
      <c r="N1764" s="44"/>
      <c r="O1764" s="44"/>
      <c r="P1764" s="44"/>
      <c r="Q1764" s="44"/>
      <c r="R1764" s="44"/>
      <c r="S1764" s="44"/>
      <c r="T1764" s="72"/>
      <c r="AT1764" s="25" t="s">
        <v>161</v>
      </c>
      <c r="AU1764" s="25" t="s">
        <v>89</v>
      </c>
    </row>
    <row r="1765" spans="2:65" s="12" customFormat="1">
      <c r="B1765" s="200"/>
      <c r="D1765" s="196" t="s">
        <v>163</v>
      </c>
      <c r="E1765" s="201" t="s">
        <v>5</v>
      </c>
      <c r="F1765" s="202" t="s">
        <v>2775</v>
      </c>
      <c r="H1765" s="203" t="s">
        <v>5</v>
      </c>
      <c r="I1765" s="204"/>
      <c r="L1765" s="200"/>
      <c r="M1765" s="205"/>
      <c r="N1765" s="206"/>
      <c r="O1765" s="206"/>
      <c r="P1765" s="206"/>
      <c r="Q1765" s="206"/>
      <c r="R1765" s="206"/>
      <c r="S1765" s="206"/>
      <c r="T1765" s="207"/>
      <c r="AT1765" s="203" t="s">
        <v>163</v>
      </c>
      <c r="AU1765" s="203" t="s">
        <v>89</v>
      </c>
      <c r="AV1765" s="12" t="s">
        <v>45</v>
      </c>
      <c r="AW1765" s="12" t="s">
        <v>42</v>
      </c>
      <c r="AX1765" s="12" t="s">
        <v>82</v>
      </c>
      <c r="AY1765" s="203" t="s">
        <v>152</v>
      </c>
    </row>
    <row r="1766" spans="2:65" s="12" customFormat="1">
      <c r="B1766" s="200"/>
      <c r="D1766" s="196" t="s">
        <v>163</v>
      </c>
      <c r="E1766" s="201" t="s">
        <v>5</v>
      </c>
      <c r="F1766" s="202" t="s">
        <v>3762</v>
      </c>
      <c r="H1766" s="203" t="s">
        <v>5</v>
      </c>
      <c r="I1766" s="204"/>
      <c r="L1766" s="200"/>
      <c r="M1766" s="205"/>
      <c r="N1766" s="206"/>
      <c r="O1766" s="206"/>
      <c r="P1766" s="206"/>
      <c r="Q1766" s="206"/>
      <c r="R1766" s="206"/>
      <c r="S1766" s="206"/>
      <c r="T1766" s="207"/>
      <c r="AT1766" s="203" t="s">
        <v>163</v>
      </c>
      <c r="AU1766" s="203" t="s">
        <v>89</v>
      </c>
      <c r="AV1766" s="12" t="s">
        <v>45</v>
      </c>
      <c r="AW1766" s="12" t="s">
        <v>42</v>
      </c>
      <c r="AX1766" s="12" t="s">
        <v>82</v>
      </c>
      <c r="AY1766" s="203" t="s">
        <v>152</v>
      </c>
    </row>
    <row r="1767" spans="2:65" s="13" customFormat="1">
      <c r="B1767" s="208"/>
      <c r="D1767" s="196" t="s">
        <v>163</v>
      </c>
      <c r="E1767" s="209" t="s">
        <v>5</v>
      </c>
      <c r="F1767" s="210" t="s">
        <v>3763</v>
      </c>
      <c r="H1767" s="211">
        <v>18</v>
      </c>
      <c r="I1767" s="212"/>
      <c r="L1767" s="208"/>
      <c r="M1767" s="213"/>
      <c r="N1767" s="214"/>
      <c r="O1767" s="214"/>
      <c r="P1767" s="214"/>
      <c r="Q1767" s="214"/>
      <c r="R1767" s="214"/>
      <c r="S1767" s="214"/>
      <c r="T1767" s="215"/>
      <c r="AT1767" s="209" t="s">
        <v>163</v>
      </c>
      <c r="AU1767" s="209" t="s">
        <v>89</v>
      </c>
      <c r="AV1767" s="13" t="s">
        <v>89</v>
      </c>
      <c r="AW1767" s="13" t="s">
        <v>42</v>
      </c>
      <c r="AX1767" s="13" t="s">
        <v>82</v>
      </c>
      <c r="AY1767" s="209" t="s">
        <v>152</v>
      </c>
    </row>
    <row r="1768" spans="2:65" s="14" customFormat="1">
      <c r="B1768" s="216"/>
      <c r="D1768" s="196" t="s">
        <v>163</v>
      </c>
      <c r="E1768" s="217" t="s">
        <v>5</v>
      </c>
      <c r="F1768" s="218" t="s">
        <v>2780</v>
      </c>
      <c r="H1768" s="219">
        <v>18</v>
      </c>
      <c r="I1768" s="220"/>
      <c r="L1768" s="216"/>
      <c r="M1768" s="221"/>
      <c r="N1768" s="222"/>
      <c r="O1768" s="222"/>
      <c r="P1768" s="222"/>
      <c r="Q1768" s="222"/>
      <c r="R1768" s="222"/>
      <c r="S1768" s="222"/>
      <c r="T1768" s="223"/>
      <c r="AT1768" s="217" t="s">
        <v>163</v>
      </c>
      <c r="AU1768" s="217" t="s">
        <v>89</v>
      </c>
      <c r="AV1768" s="14" t="s">
        <v>169</v>
      </c>
      <c r="AW1768" s="14" t="s">
        <v>42</v>
      </c>
      <c r="AX1768" s="14" t="s">
        <v>82</v>
      </c>
      <c r="AY1768" s="217" t="s">
        <v>152</v>
      </c>
    </row>
    <row r="1769" spans="2:65" s="15" customFormat="1">
      <c r="B1769" s="224"/>
      <c r="D1769" s="225" t="s">
        <v>163</v>
      </c>
      <c r="E1769" s="226" t="s">
        <v>5</v>
      </c>
      <c r="F1769" s="227" t="s">
        <v>170</v>
      </c>
      <c r="H1769" s="228">
        <v>18</v>
      </c>
      <c r="I1769" s="229"/>
      <c r="L1769" s="224"/>
      <c r="M1769" s="230"/>
      <c r="N1769" s="231"/>
      <c r="O1769" s="231"/>
      <c r="P1769" s="231"/>
      <c r="Q1769" s="231"/>
      <c r="R1769" s="231"/>
      <c r="S1769" s="231"/>
      <c r="T1769" s="232"/>
      <c r="AT1769" s="233" t="s">
        <v>163</v>
      </c>
      <c r="AU1769" s="233" t="s">
        <v>89</v>
      </c>
      <c r="AV1769" s="15" t="s">
        <v>159</v>
      </c>
      <c r="AW1769" s="15" t="s">
        <v>42</v>
      </c>
      <c r="AX1769" s="15" t="s">
        <v>45</v>
      </c>
      <c r="AY1769" s="233" t="s">
        <v>152</v>
      </c>
    </row>
    <row r="1770" spans="2:65" s="1" customFormat="1" ht="44.25" customHeight="1">
      <c r="B1770" s="183"/>
      <c r="C1770" s="184" t="s">
        <v>3764</v>
      </c>
      <c r="D1770" s="184" t="s">
        <v>154</v>
      </c>
      <c r="E1770" s="185" t="s">
        <v>3765</v>
      </c>
      <c r="F1770" s="186" t="s">
        <v>3766</v>
      </c>
      <c r="G1770" s="187" t="s">
        <v>247</v>
      </c>
      <c r="H1770" s="188">
        <v>46.113</v>
      </c>
      <c r="I1770" s="189"/>
      <c r="J1770" s="190">
        <f>ROUND(I1770*H1770,2)</f>
        <v>0</v>
      </c>
      <c r="K1770" s="186" t="s">
        <v>158</v>
      </c>
      <c r="L1770" s="43"/>
      <c r="M1770" s="191" t="s">
        <v>5</v>
      </c>
      <c r="N1770" s="192" t="s">
        <v>53</v>
      </c>
      <c r="O1770" s="44"/>
      <c r="P1770" s="193">
        <f>O1770*H1770</f>
        <v>0</v>
      </c>
      <c r="Q1770" s="193">
        <v>5.9880000000000003E-2</v>
      </c>
      <c r="R1770" s="193">
        <f>Q1770*H1770</f>
        <v>2.7612464400000003</v>
      </c>
      <c r="S1770" s="193">
        <v>0</v>
      </c>
      <c r="T1770" s="194">
        <f>S1770*H1770</f>
        <v>0</v>
      </c>
      <c r="AR1770" s="25" t="s">
        <v>259</v>
      </c>
      <c r="AT1770" s="25" t="s">
        <v>154</v>
      </c>
      <c r="AU1770" s="25" t="s">
        <v>89</v>
      </c>
      <c r="AY1770" s="25" t="s">
        <v>152</v>
      </c>
      <c r="BE1770" s="195">
        <f>IF(N1770="základní",J1770,0)</f>
        <v>0</v>
      </c>
      <c r="BF1770" s="195">
        <f>IF(N1770="snížená",J1770,0)</f>
        <v>0</v>
      </c>
      <c r="BG1770" s="195">
        <f>IF(N1770="zákl. přenesená",J1770,0)</f>
        <v>0</v>
      </c>
      <c r="BH1770" s="195">
        <f>IF(N1770="sníž. přenesená",J1770,0)</f>
        <v>0</v>
      </c>
      <c r="BI1770" s="195">
        <f>IF(N1770="nulová",J1770,0)</f>
        <v>0</v>
      </c>
      <c r="BJ1770" s="25" t="s">
        <v>45</v>
      </c>
      <c r="BK1770" s="195">
        <f>ROUND(I1770*H1770,2)</f>
        <v>0</v>
      </c>
      <c r="BL1770" s="25" t="s">
        <v>259</v>
      </c>
      <c r="BM1770" s="25" t="s">
        <v>3767</v>
      </c>
    </row>
    <row r="1771" spans="2:65" s="1" customFormat="1" ht="40.5">
      <c r="B1771" s="43"/>
      <c r="D1771" s="196" t="s">
        <v>161</v>
      </c>
      <c r="F1771" s="197" t="s">
        <v>3768</v>
      </c>
      <c r="I1771" s="198"/>
      <c r="L1771" s="43"/>
      <c r="M1771" s="199"/>
      <c r="N1771" s="44"/>
      <c r="O1771" s="44"/>
      <c r="P1771" s="44"/>
      <c r="Q1771" s="44"/>
      <c r="R1771" s="44"/>
      <c r="S1771" s="44"/>
      <c r="T1771" s="72"/>
      <c r="AT1771" s="25" t="s">
        <v>161</v>
      </c>
      <c r="AU1771" s="25" t="s">
        <v>89</v>
      </c>
    </row>
    <row r="1772" spans="2:65" s="12" customFormat="1">
      <c r="B1772" s="200"/>
      <c r="D1772" s="196" t="s">
        <v>163</v>
      </c>
      <c r="E1772" s="201" t="s">
        <v>5</v>
      </c>
      <c r="F1772" s="202" t="s">
        <v>3555</v>
      </c>
      <c r="H1772" s="203" t="s">
        <v>5</v>
      </c>
      <c r="I1772" s="204"/>
      <c r="L1772" s="200"/>
      <c r="M1772" s="205"/>
      <c r="N1772" s="206"/>
      <c r="O1772" s="206"/>
      <c r="P1772" s="206"/>
      <c r="Q1772" s="206"/>
      <c r="R1772" s="206"/>
      <c r="S1772" s="206"/>
      <c r="T1772" s="207"/>
      <c r="AT1772" s="203" t="s">
        <v>163</v>
      </c>
      <c r="AU1772" s="203" t="s">
        <v>89</v>
      </c>
      <c r="AV1772" s="12" t="s">
        <v>45</v>
      </c>
      <c r="AW1772" s="12" t="s">
        <v>42</v>
      </c>
      <c r="AX1772" s="12" t="s">
        <v>82</v>
      </c>
      <c r="AY1772" s="203" t="s">
        <v>152</v>
      </c>
    </row>
    <row r="1773" spans="2:65" s="13" customFormat="1">
      <c r="B1773" s="208"/>
      <c r="D1773" s="196" t="s">
        <v>163</v>
      </c>
      <c r="E1773" s="209" t="s">
        <v>5</v>
      </c>
      <c r="F1773" s="210" t="s">
        <v>3769</v>
      </c>
      <c r="H1773" s="211">
        <v>46.113</v>
      </c>
      <c r="I1773" s="212"/>
      <c r="L1773" s="208"/>
      <c r="M1773" s="213"/>
      <c r="N1773" s="214"/>
      <c r="O1773" s="214"/>
      <c r="P1773" s="214"/>
      <c r="Q1773" s="214"/>
      <c r="R1773" s="214"/>
      <c r="S1773" s="214"/>
      <c r="T1773" s="215"/>
      <c r="AT1773" s="209" t="s">
        <v>163</v>
      </c>
      <c r="AU1773" s="209" t="s">
        <v>89</v>
      </c>
      <c r="AV1773" s="13" t="s">
        <v>89</v>
      </c>
      <c r="AW1773" s="13" t="s">
        <v>42</v>
      </c>
      <c r="AX1773" s="13" t="s">
        <v>82</v>
      </c>
      <c r="AY1773" s="209" t="s">
        <v>152</v>
      </c>
    </row>
    <row r="1774" spans="2:65" s="15" customFormat="1">
      <c r="B1774" s="224"/>
      <c r="D1774" s="225" t="s">
        <v>163</v>
      </c>
      <c r="E1774" s="226" t="s">
        <v>5</v>
      </c>
      <c r="F1774" s="227" t="s">
        <v>170</v>
      </c>
      <c r="H1774" s="228">
        <v>46.113</v>
      </c>
      <c r="I1774" s="229"/>
      <c r="L1774" s="224"/>
      <c r="M1774" s="230"/>
      <c r="N1774" s="231"/>
      <c r="O1774" s="231"/>
      <c r="P1774" s="231"/>
      <c r="Q1774" s="231"/>
      <c r="R1774" s="231"/>
      <c r="S1774" s="231"/>
      <c r="T1774" s="232"/>
      <c r="AT1774" s="233" t="s">
        <v>163</v>
      </c>
      <c r="AU1774" s="233" t="s">
        <v>89</v>
      </c>
      <c r="AV1774" s="15" t="s">
        <v>159</v>
      </c>
      <c r="AW1774" s="15" t="s">
        <v>42</v>
      </c>
      <c r="AX1774" s="15" t="s">
        <v>45</v>
      </c>
      <c r="AY1774" s="233" t="s">
        <v>152</v>
      </c>
    </row>
    <row r="1775" spans="2:65" s="1" customFormat="1" ht="22.5" customHeight="1">
      <c r="B1775" s="183"/>
      <c r="C1775" s="184" t="s">
        <v>3770</v>
      </c>
      <c r="D1775" s="184" t="s">
        <v>154</v>
      </c>
      <c r="E1775" s="185" t="s">
        <v>3771</v>
      </c>
      <c r="F1775" s="186" t="s">
        <v>3772</v>
      </c>
      <c r="G1775" s="187" t="s">
        <v>247</v>
      </c>
      <c r="H1775" s="188">
        <v>34.957000000000001</v>
      </c>
      <c r="I1775" s="189"/>
      <c r="J1775" s="190">
        <f>ROUND(I1775*H1775,2)</f>
        <v>0</v>
      </c>
      <c r="K1775" s="186" t="s">
        <v>158</v>
      </c>
      <c r="L1775" s="43"/>
      <c r="M1775" s="191" t="s">
        <v>5</v>
      </c>
      <c r="N1775" s="192" t="s">
        <v>53</v>
      </c>
      <c r="O1775" s="44"/>
      <c r="P1775" s="193">
        <f>O1775*H1775</f>
        <v>0</v>
      </c>
      <c r="Q1775" s="193">
        <v>2.0119999999999999E-2</v>
      </c>
      <c r="R1775" s="193">
        <f>Q1775*H1775</f>
        <v>0.70333484000000002</v>
      </c>
      <c r="S1775" s="193">
        <v>0</v>
      </c>
      <c r="T1775" s="194">
        <f>S1775*H1775</f>
        <v>0</v>
      </c>
      <c r="AR1775" s="25" t="s">
        <v>159</v>
      </c>
      <c r="AT1775" s="25" t="s">
        <v>154</v>
      </c>
      <c r="AU1775" s="25" t="s">
        <v>89</v>
      </c>
      <c r="AY1775" s="25" t="s">
        <v>152</v>
      </c>
      <c r="BE1775" s="195">
        <f>IF(N1775="základní",J1775,0)</f>
        <v>0</v>
      </c>
      <c r="BF1775" s="195">
        <f>IF(N1775="snížená",J1775,0)</f>
        <v>0</v>
      </c>
      <c r="BG1775" s="195">
        <f>IF(N1775="zákl. přenesená",J1775,0)</f>
        <v>0</v>
      </c>
      <c r="BH1775" s="195">
        <f>IF(N1775="sníž. přenesená",J1775,0)</f>
        <v>0</v>
      </c>
      <c r="BI1775" s="195">
        <f>IF(N1775="nulová",J1775,0)</f>
        <v>0</v>
      </c>
      <c r="BJ1775" s="25" t="s">
        <v>45</v>
      </c>
      <c r="BK1775" s="195">
        <f>ROUND(I1775*H1775,2)</f>
        <v>0</v>
      </c>
      <c r="BL1775" s="25" t="s">
        <v>159</v>
      </c>
      <c r="BM1775" s="25" t="s">
        <v>3773</v>
      </c>
    </row>
    <row r="1776" spans="2:65" s="1" customFormat="1" ht="67.5">
      <c r="B1776" s="43"/>
      <c r="D1776" s="196" t="s">
        <v>161</v>
      </c>
      <c r="F1776" s="197" t="s">
        <v>3774</v>
      </c>
      <c r="I1776" s="198"/>
      <c r="L1776" s="43"/>
      <c r="M1776" s="199"/>
      <c r="N1776" s="44"/>
      <c r="O1776" s="44"/>
      <c r="P1776" s="44"/>
      <c r="Q1776" s="44"/>
      <c r="R1776" s="44"/>
      <c r="S1776" s="44"/>
      <c r="T1776" s="72"/>
      <c r="AT1776" s="25" t="s">
        <v>161</v>
      </c>
      <c r="AU1776" s="25" t="s">
        <v>89</v>
      </c>
    </row>
    <row r="1777" spans="2:65" s="12" customFormat="1">
      <c r="B1777" s="200"/>
      <c r="D1777" s="196" t="s">
        <v>163</v>
      </c>
      <c r="E1777" s="201" t="s">
        <v>5</v>
      </c>
      <c r="F1777" s="202" t="s">
        <v>3775</v>
      </c>
      <c r="H1777" s="203" t="s">
        <v>5</v>
      </c>
      <c r="I1777" s="204"/>
      <c r="L1777" s="200"/>
      <c r="M1777" s="205"/>
      <c r="N1777" s="206"/>
      <c r="O1777" s="206"/>
      <c r="P1777" s="206"/>
      <c r="Q1777" s="206"/>
      <c r="R1777" s="206"/>
      <c r="S1777" s="206"/>
      <c r="T1777" s="207"/>
      <c r="AT1777" s="203" t="s">
        <v>163</v>
      </c>
      <c r="AU1777" s="203" t="s">
        <v>89</v>
      </c>
      <c r="AV1777" s="12" t="s">
        <v>45</v>
      </c>
      <c r="AW1777" s="12" t="s">
        <v>42</v>
      </c>
      <c r="AX1777" s="12" t="s">
        <v>82</v>
      </c>
      <c r="AY1777" s="203" t="s">
        <v>152</v>
      </c>
    </row>
    <row r="1778" spans="2:65" s="13" customFormat="1">
      <c r="B1778" s="208"/>
      <c r="D1778" s="196" t="s">
        <v>163</v>
      </c>
      <c r="E1778" s="209" t="s">
        <v>5</v>
      </c>
      <c r="F1778" s="210" t="s">
        <v>3776</v>
      </c>
      <c r="H1778" s="211">
        <v>4.0599999999999996</v>
      </c>
      <c r="I1778" s="212"/>
      <c r="L1778" s="208"/>
      <c r="M1778" s="213"/>
      <c r="N1778" s="214"/>
      <c r="O1778" s="214"/>
      <c r="P1778" s="214"/>
      <c r="Q1778" s="214"/>
      <c r="R1778" s="214"/>
      <c r="S1778" s="214"/>
      <c r="T1778" s="215"/>
      <c r="AT1778" s="209" t="s">
        <v>163</v>
      </c>
      <c r="AU1778" s="209" t="s">
        <v>89</v>
      </c>
      <c r="AV1778" s="13" t="s">
        <v>89</v>
      </c>
      <c r="AW1778" s="13" t="s">
        <v>42</v>
      </c>
      <c r="AX1778" s="13" t="s">
        <v>82</v>
      </c>
      <c r="AY1778" s="209" t="s">
        <v>152</v>
      </c>
    </row>
    <row r="1779" spans="2:65" s="13" customFormat="1">
      <c r="B1779" s="208"/>
      <c r="D1779" s="196" t="s">
        <v>163</v>
      </c>
      <c r="E1779" s="209" t="s">
        <v>5</v>
      </c>
      <c r="F1779" s="210" t="s">
        <v>3777</v>
      </c>
      <c r="H1779" s="211">
        <v>3.7959999999999998</v>
      </c>
      <c r="I1779" s="212"/>
      <c r="L1779" s="208"/>
      <c r="M1779" s="213"/>
      <c r="N1779" s="214"/>
      <c r="O1779" s="214"/>
      <c r="P1779" s="214"/>
      <c r="Q1779" s="214"/>
      <c r="R1779" s="214"/>
      <c r="S1779" s="214"/>
      <c r="T1779" s="215"/>
      <c r="AT1779" s="209" t="s">
        <v>163</v>
      </c>
      <c r="AU1779" s="209" t="s">
        <v>89</v>
      </c>
      <c r="AV1779" s="13" t="s">
        <v>89</v>
      </c>
      <c r="AW1779" s="13" t="s">
        <v>42</v>
      </c>
      <c r="AX1779" s="13" t="s">
        <v>82</v>
      </c>
      <c r="AY1779" s="209" t="s">
        <v>152</v>
      </c>
    </row>
    <row r="1780" spans="2:65" s="13" customFormat="1">
      <c r="B1780" s="208"/>
      <c r="D1780" s="196" t="s">
        <v>163</v>
      </c>
      <c r="E1780" s="209" t="s">
        <v>5</v>
      </c>
      <c r="F1780" s="210" t="s">
        <v>3778</v>
      </c>
      <c r="H1780" s="211">
        <v>4.0599999999999996</v>
      </c>
      <c r="I1780" s="212"/>
      <c r="L1780" s="208"/>
      <c r="M1780" s="213"/>
      <c r="N1780" s="214"/>
      <c r="O1780" s="214"/>
      <c r="P1780" s="214"/>
      <c r="Q1780" s="214"/>
      <c r="R1780" s="214"/>
      <c r="S1780" s="214"/>
      <c r="T1780" s="215"/>
      <c r="AT1780" s="209" t="s">
        <v>163</v>
      </c>
      <c r="AU1780" s="209" t="s">
        <v>89</v>
      </c>
      <c r="AV1780" s="13" t="s">
        <v>89</v>
      </c>
      <c r="AW1780" s="13" t="s">
        <v>42</v>
      </c>
      <c r="AX1780" s="13" t="s">
        <v>82</v>
      </c>
      <c r="AY1780" s="209" t="s">
        <v>152</v>
      </c>
    </row>
    <row r="1781" spans="2:65" s="13" customFormat="1">
      <c r="B1781" s="208"/>
      <c r="D1781" s="196" t="s">
        <v>163</v>
      </c>
      <c r="E1781" s="209" t="s">
        <v>5</v>
      </c>
      <c r="F1781" s="210" t="s">
        <v>3779</v>
      </c>
      <c r="H1781" s="211">
        <v>3.6539999999999999</v>
      </c>
      <c r="I1781" s="212"/>
      <c r="L1781" s="208"/>
      <c r="M1781" s="213"/>
      <c r="N1781" s="214"/>
      <c r="O1781" s="214"/>
      <c r="P1781" s="214"/>
      <c r="Q1781" s="214"/>
      <c r="R1781" s="214"/>
      <c r="S1781" s="214"/>
      <c r="T1781" s="215"/>
      <c r="AT1781" s="209" t="s">
        <v>163</v>
      </c>
      <c r="AU1781" s="209" t="s">
        <v>89</v>
      </c>
      <c r="AV1781" s="13" t="s">
        <v>89</v>
      </c>
      <c r="AW1781" s="13" t="s">
        <v>42</v>
      </c>
      <c r="AX1781" s="13" t="s">
        <v>82</v>
      </c>
      <c r="AY1781" s="209" t="s">
        <v>152</v>
      </c>
    </row>
    <row r="1782" spans="2:65" s="13" customFormat="1">
      <c r="B1782" s="208"/>
      <c r="D1782" s="196" t="s">
        <v>163</v>
      </c>
      <c r="E1782" s="209" t="s">
        <v>5</v>
      </c>
      <c r="F1782" s="210" t="s">
        <v>3780</v>
      </c>
      <c r="H1782" s="211">
        <v>3.5529999999999999</v>
      </c>
      <c r="I1782" s="212"/>
      <c r="L1782" s="208"/>
      <c r="M1782" s="213"/>
      <c r="N1782" s="214"/>
      <c r="O1782" s="214"/>
      <c r="P1782" s="214"/>
      <c r="Q1782" s="214"/>
      <c r="R1782" s="214"/>
      <c r="S1782" s="214"/>
      <c r="T1782" s="215"/>
      <c r="AT1782" s="209" t="s">
        <v>163</v>
      </c>
      <c r="AU1782" s="209" t="s">
        <v>89</v>
      </c>
      <c r="AV1782" s="13" t="s">
        <v>89</v>
      </c>
      <c r="AW1782" s="13" t="s">
        <v>42</v>
      </c>
      <c r="AX1782" s="13" t="s">
        <v>82</v>
      </c>
      <c r="AY1782" s="209" t="s">
        <v>152</v>
      </c>
    </row>
    <row r="1783" spans="2:65" s="12" customFormat="1">
      <c r="B1783" s="200"/>
      <c r="D1783" s="196" t="s">
        <v>163</v>
      </c>
      <c r="E1783" s="201" t="s">
        <v>5</v>
      </c>
      <c r="F1783" s="202" t="s">
        <v>3781</v>
      </c>
      <c r="H1783" s="203" t="s">
        <v>5</v>
      </c>
      <c r="I1783" s="204"/>
      <c r="L1783" s="200"/>
      <c r="M1783" s="205"/>
      <c r="N1783" s="206"/>
      <c r="O1783" s="206"/>
      <c r="P1783" s="206"/>
      <c r="Q1783" s="206"/>
      <c r="R1783" s="206"/>
      <c r="S1783" s="206"/>
      <c r="T1783" s="207"/>
      <c r="AT1783" s="203" t="s">
        <v>163</v>
      </c>
      <c r="AU1783" s="203" t="s">
        <v>89</v>
      </c>
      <c r="AV1783" s="12" t="s">
        <v>45</v>
      </c>
      <c r="AW1783" s="12" t="s">
        <v>42</v>
      </c>
      <c r="AX1783" s="12" t="s">
        <v>82</v>
      </c>
      <c r="AY1783" s="203" t="s">
        <v>152</v>
      </c>
    </row>
    <row r="1784" spans="2:65" s="13" customFormat="1">
      <c r="B1784" s="208"/>
      <c r="D1784" s="196" t="s">
        <v>163</v>
      </c>
      <c r="E1784" s="209" t="s">
        <v>5</v>
      </c>
      <c r="F1784" s="210" t="s">
        <v>3782</v>
      </c>
      <c r="H1784" s="211">
        <v>5.0750000000000002</v>
      </c>
      <c r="I1784" s="212"/>
      <c r="L1784" s="208"/>
      <c r="M1784" s="213"/>
      <c r="N1784" s="214"/>
      <c r="O1784" s="214"/>
      <c r="P1784" s="214"/>
      <c r="Q1784" s="214"/>
      <c r="R1784" s="214"/>
      <c r="S1784" s="214"/>
      <c r="T1784" s="215"/>
      <c r="AT1784" s="209" t="s">
        <v>163</v>
      </c>
      <c r="AU1784" s="209" t="s">
        <v>89</v>
      </c>
      <c r="AV1784" s="13" t="s">
        <v>89</v>
      </c>
      <c r="AW1784" s="13" t="s">
        <v>42</v>
      </c>
      <c r="AX1784" s="13" t="s">
        <v>82</v>
      </c>
      <c r="AY1784" s="209" t="s">
        <v>152</v>
      </c>
    </row>
    <row r="1785" spans="2:65" s="13" customFormat="1">
      <c r="B1785" s="208"/>
      <c r="D1785" s="196" t="s">
        <v>163</v>
      </c>
      <c r="E1785" s="209" t="s">
        <v>5</v>
      </c>
      <c r="F1785" s="210" t="s">
        <v>3783</v>
      </c>
      <c r="H1785" s="211">
        <v>4.0599999999999996</v>
      </c>
      <c r="I1785" s="212"/>
      <c r="L1785" s="208"/>
      <c r="M1785" s="213"/>
      <c r="N1785" s="214"/>
      <c r="O1785" s="214"/>
      <c r="P1785" s="214"/>
      <c r="Q1785" s="214"/>
      <c r="R1785" s="214"/>
      <c r="S1785" s="214"/>
      <c r="T1785" s="215"/>
      <c r="AT1785" s="209" t="s">
        <v>163</v>
      </c>
      <c r="AU1785" s="209" t="s">
        <v>89</v>
      </c>
      <c r="AV1785" s="13" t="s">
        <v>89</v>
      </c>
      <c r="AW1785" s="13" t="s">
        <v>42</v>
      </c>
      <c r="AX1785" s="13" t="s">
        <v>82</v>
      </c>
      <c r="AY1785" s="209" t="s">
        <v>152</v>
      </c>
    </row>
    <row r="1786" spans="2:65" s="13" customFormat="1">
      <c r="B1786" s="208"/>
      <c r="D1786" s="196" t="s">
        <v>163</v>
      </c>
      <c r="E1786" s="209" t="s">
        <v>5</v>
      </c>
      <c r="F1786" s="210" t="s">
        <v>3784</v>
      </c>
      <c r="H1786" s="211">
        <v>6.6989999999999998</v>
      </c>
      <c r="I1786" s="212"/>
      <c r="L1786" s="208"/>
      <c r="M1786" s="213"/>
      <c r="N1786" s="214"/>
      <c r="O1786" s="214"/>
      <c r="P1786" s="214"/>
      <c r="Q1786" s="214"/>
      <c r="R1786" s="214"/>
      <c r="S1786" s="214"/>
      <c r="T1786" s="215"/>
      <c r="AT1786" s="209" t="s">
        <v>163</v>
      </c>
      <c r="AU1786" s="209" t="s">
        <v>89</v>
      </c>
      <c r="AV1786" s="13" t="s">
        <v>89</v>
      </c>
      <c r="AW1786" s="13" t="s">
        <v>42</v>
      </c>
      <c r="AX1786" s="13" t="s">
        <v>82</v>
      </c>
      <c r="AY1786" s="209" t="s">
        <v>152</v>
      </c>
    </row>
    <row r="1787" spans="2:65" s="15" customFormat="1">
      <c r="B1787" s="224"/>
      <c r="D1787" s="225" t="s">
        <v>163</v>
      </c>
      <c r="E1787" s="226" t="s">
        <v>5</v>
      </c>
      <c r="F1787" s="227" t="s">
        <v>170</v>
      </c>
      <c r="H1787" s="228">
        <v>34.957000000000001</v>
      </c>
      <c r="I1787" s="229"/>
      <c r="L1787" s="224"/>
      <c r="M1787" s="230"/>
      <c r="N1787" s="231"/>
      <c r="O1787" s="231"/>
      <c r="P1787" s="231"/>
      <c r="Q1787" s="231"/>
      <c r="R1787" s="231"/>
      <c r="S1787" s="231"/>
      <c r="T1787" s="232"/>
      <c r="AT1787" s="233" t="s">
        <v>163</v>
      </c>
      <c r="AU1787" s="233" t="s">
        <v>89</v>
      </c>
      <c r="AV1787" s="15" t="s">
        <v>159</v>
      </c>
      <c r="AW1787" s="15" t="s">
        <v>42</v>
      </c>
      <c r="AX1787" s="15" t="s">
        <v>45</v>
      </c>
      <c r="AY1787" s="233" t="s">
        <v>152</v>
      </c>
    </row>
    <row r="1788" spans="2:65" s="1" customFormat="1" ht="31.5" customHeight="1">
      <c r="B1788" s="183"/>
      <c r="C1788" s="184" t="s">
        <v>3785</v>
      </c>
      <c r="D1788" s="184" t="s">
        <v>154</v>
      </c>
      <c r="E1788" s="185" t="s">
        <v>3786</v>
      </c>
      <c r="F1788" s="186" t="s">
        <v>3787</v>
      </c>
      <c r="G1788" s="187" t="s">
        <v>293</v>
      </c>
      <c r="H1788" s="188">
        <v>3</v>
      </c>
      <c r="I1788" s="189"/>
      <c r="J1788" s="190">
        <f>ROUND(I1788*H1788,2)</f>
        <v>0</v>
      </c>
      <c r="K1788" s="186" t="s">
        <v>158</v>
      </c>
      <c r="L1788" s="43"/>
      <c r="M1788" s="191" t="s">
        <v>5</v>
      </c>
      <c r="N1788" s="192" t="s">
        <v>53</v>
      </c>
      <c r="O1788" s="44"/>
      <c r="P1788" s="193">
        <f>O1788*H1788</f>
        <v>0</v>
      </c>
      <c r="Q1788" s="193">
        <v>3.058E-2</v>
      </c>
      <c r="R1788" s="193">
        <f>Q1788*H1788</f>
        <v>9.1740000000000002E-2</v>
      </c>
      <c r="S1788" s="193">
        <v>0</v>
      </c>
      <c r="T1788" s="194">
        <f>S1788*H1788</f>
        <v>0</v>
      </c>
      <c r="AR1788" s="25" t="s">
        <v>259</v>
      </c>
      <c r="AT1788" s="25" t="s">
        <v>154</v>
      </c>
      <c r="AU1788" s="25" t="s">
        <v>89</v>
      </c>
      <c r="AY1788" s="25" t="s">
        <v>152</v>
      </c>
      <c r="BE1788" s="195">
        <f>IF(N1788="základní",J1788,0)</f>
        <v>0</v>
      </c>
      <c r="BF1788" s="195">
        <f>IF(N1788="snížená",J1788,0)</f>
        <v>0</v>
      </c>
      <c r="BG1788" s="195">
        <f>IF(N1788="zákl. přenesená",J1788,0)</f>
        <v>0</v>
      </c>
      <c r="BH1788" s="195">
        <f>IF(N1788="sníž. přenesená",J1788,0)</f>
        <v>0</v>
      </c>
      <c r="BI1788" s="195">
        <f>IF(N1788="nulová",J1788,0)</f>
        <v>0</v>
      </c>
      <c r="BJ1788" s="25" t="s">
        <v>45</v>
      </c>
      <c r="BK1788" s="195">
        <f>ROUND(I1788*H1788,2)</f>
        <v>0</v>
      </c>
      <c r="BL1788" s="25" t="s">
        <v>259</v>
      </c>
      <c r="BM1788" s="25" t="s">
        <v>3788</v>
      </c>
    </row>
    <row r="1789" spans="2:65" s="1" customFormat="1" ht="67.5">
      <c r="B1789" s="43"/>
      <c r="D1789" s="196" t="s">
        <v>161</v>
      </c>
      <c r="F1789" s="197" t="s">
        <v>3774</v>
      </c>
      <c r="I1789" s="198"/>
      <c r="L1789" s="43"/>
      <c r="M1789" s="199"/>
      <c r="N1789" s="44"/>
      <c r="O1789" s="44"/>
      <c r="P1789" s="44"/>
      <c r="Q1789" s="44"/>
      <c r="R1789" s="44"/>
      <c r="S1789" s="44"/>
      <c r="T1789" s="72"/>
      <c r="AT1789" s="25" t="s">
        <v>161</v>
      </c>
      <c r="AU1789" s="25" t="s">
        <v>89</v>
      </c>
    </row>
    <row r="1790" spans="2:65" s="12" customFormat="1">
      <c r="B1790" s="200"/>
      <c r="D1790" s="196" t="s">
        <v>163</v>
      </c>
      <c r="E1790" s="201" t="s">
        <v>5</v>
      </c>
      <c r="F1790" s="202" t="s">
        <v>3775</v>
      </c>
      <c r="H1790" s="203" t="s">
        <v>5</v>
      </c>
      <c r="I1790" s="204"/>
      <c r="L1790" s="200"/>
      <c r="M1790" s="205"/>
      <c r="N1790" s="206"/>
      <c r="O1790" s="206"/>
      <c r="P1790" s="206"/>
      <c r="Q1790" s="206"/>
      <c r="R1790" s="206"/>
      <c r="S1790" s="206"/>
      <c r="T1790" s="207"/>
      <c r="AT1790" s="203" t="s">
        <v>163</v>
      </c>
      <c r="AU1790" s="203" t="s">
        <v>89</v>
      </c>
      <c r="AV1790" s="12" t="s">
        <v>45</v>
      </c>
      <c r="AW1790" s="12" t="s">
        <v>42</v>
      </c>
      <c r="AX1790" s="12" t="s">
        <v>82</v>
      </c>
      <c r="AY1790" s="203" t="s">
        <v>152</v>
      </c>
    </row>
    <row r="1791" spans="2:65" s="13" customFormat="1">
      <c r="B1791" s="208"/>
      <c r="D1791" s="196" t="s">
        <v>163</v>
      </c>
      <c r="E1791" s="209" t="s">
        <v>5</v>
      </c>
      <c r="F1791" s="210" t="s">
        <v>3789</v>
      </c>
      <c r="H1791" s="211">
        <v>1</v>
      </c>
      <c r="I1791" s="212"/>
      <c r="L1791" s="208"/>
      <c r="M1791" s="213"/>
      <c r="N1791" s="214"/>
      <c r="O1791" s="214"/>
      <c r="P1791" s="214"/>
      <c r="Q1791" s="214"/>
      <c r="R1791" s="214"/>
      <c r="S1791" s="214"/>
      <c r="T1791" s="215"/>
      <c r="AT1791" s="209" t="s">
        <v>163</v>
      </c>
      <c r="AU1791" s="209" t="s">
        <v>89</v>
      </c>
      <c r="AV1791" s="13" t="s">
        <v>89</v>
      </c>
      <c r="AW1791" s="13" t="s">
        <v>42</v>
      </c>
      <c r="AX1791" s="13" t="s">
        <v>82</v>
      </c>
      <c r="AY1791" s="209" t="s">
        <v>152</v>
      </c>
    </row>
    <row r="1792" spans="2:65" s="13" customFormat="1">
      <c r="B1792" s="208"/>
      <c r="D1792" s="196" t="s">
        <v>163</v>
      </c>
      <c r="E1792" s="209" t="s">
        <v>5</v>
      </c>
      <c r="F1792" s="210" t="s">
        <v>3790</v>
      </c>
      <c r="H1792" s="211">
        <v>1</v>
      </c>
      <c r="I1792" s="212"/>
      <c r="L1792" s="208"/>
      <c r="M1792" s="213"/>
      <c r="N1792" s="214"/>
      <c r="O1792" s="214"/>
      <c r="P1792" s="214"/>
      <c r="Q1792" s="214"/>
      <c r="R1792" s="214"/>
      <c r="S1792" s="214"/>
      <c r="T1792" s="215"/>
      <c r="AT1792" s="209" t="s">
        <v>163</v>
      </c>
      <c r="AU1792" s="209" t="s">
        <v>89</v>
      </c>
      <c r="AV1792" s="13" t="s">
        <v>89</v>
      </c>
      <c r="AW1792" s="13" t="s">
        <v>42</v>
      </c>
      <c r="AX1792" s="13" t="s">
        <v>82</v>
      </c>
      <c r="AY1792" s="209" t="s">
        <v>152</v>
      </c>
    </row>
    <row r="1793" spans="2:65" s="12" customFormat="1">
      <c r="B1793" s="200"/>
      <c r="D1793" s="196" t="s">
        <v>163</v>
      </c>
      <c r="E1793" s="201" t="s">
        <v>5</v>
      </c>
      <c r="F1793" s="202" t="s">
        <v>3781</v>
      </c>
      <c r="H1793" s="203" t="s">
        <v>5</v>
      </c>
      <c r="I1793" s="204"/>
      <c r="L1793" s="200"/>
      <c r="M1793" s="205"/>
      <c r="N1793" s="206"/>
      <c r="O1793" s="206"/>
      <c r="P1793" s="206"/>
      <c r="Q1793" s="206"/>
      <c r="R1793" s="206"/>
      <c r="S1793" s="206"/>
      <c r="T1793" s="207"/>
      <c r="AT1793" s="203" t="s">
        <v>163</v>
      </c>
      <c r="AU1793" s="203" t="s">
        <v>89</v>
      </c>
      <c r="AV1793" s="12" t="s">
        <v>45</v>
      </c>
      <c r="AW1793" s="12" t="s">
        <v>42</v>
      </c>
      <c r="AX1793" s="12" t="s">
        <v>82</v>
      </c>
      <c r="AY1793" s="203" t="s">
        <v>152</v>
      </c>
    </row>
    <row r="1794" spans="2:65" s="13" customFormat="1">
      <c r="B1794" s="208"/>
      <c r="D1794" s="196" t="s">
        <v>163</v>
      </c>
      <c r="E1794" s="209" t="s">
        <v>5</v>
      </c>
      <c r="F1794" s="210" t="s">
        <v>3791</v>
      </c>
      <c r="H1794" s="211">
        <v>1</v>
      </c>
      <c r="I1794" s="212"/>
      <c r="L1794" s="208"/>
      <c r="M1794" s="213"/>
      <c r="N1794" s="214"/>
      <c r="O1794" s="214"/>
      <c r="P1794" s="214"/>
      <c r="Q1794" s="214"/>
      <c r="R1794" s="214"/>
      <c r="S1794" s="214"/>
      <c r="T1794" s="215"/>
      <c r="AT1794" s="209" t="s">
        <v>163</v>
      </c>
      <c r="AU1794" s="209" t="s">
        <v>89</v>
      </c>
      <c r="AV1794" s="13" t="s">
        <v>89</v>
      </c>
      <c r="AW1794" s="13" t="s">
        <v>42</v>
      </c>
      <c r="AX1794" s="13" t="s">
        <v>82</v>
      </c>
      <c r="AY1794" s="209" t="s">
        <v>152</v>
      </c>
    </row>
    <row r="1795" spans="2:65" s="15" customFormat="1">
      <c r="B1795" s="224"/>
      <c r="D1795" s="225" t="s">
        <v>163</v>
      </c>
      <c r="E1795" s="226" t="s">
        <v>5</v>
      </c>
      <c r="F1795" s="227" t="s">
        <v>170</v>
      </c>
      <c r="H1795" s="228">
        <v>3</v>
      </c>
      <c r="I1795" s="229"/>
      <c r="L1795" s="224"/>
      <c r="M1795" s="230"/>
      <c r="N1795" s="231"/>
      <c r="O1795" s="231"/>
      <c r="P1795" s="231"/>
      <c r="Q1795" s="231"/>
      <c r="R1795" s="231"/>
      <c r="S1795" s="231"/>
      <c r="T1795" s="232"/>
      <c r="AT1795" s="233" t="s">
        <v>163</v>
      </c>
      <c r="AU1795" s="233" t="s">
        <v>89</v>
      </c>
      <c r="AV1795" s="15" t="s">
        <v>159</v>
      </c>
      <c r="AW1795" s="15" t="s">
        <v>42</v>
      </c>
      <c r="AX1795" s="15" t="s">
        <v>45</v>
      </c>
      <c r="AY1795" s="233" t="s">
        <v>152</v>
      </c>
    </row>
    <row r="1796" spans="2:65" s="1" customFormat="1" ht="31.5" customHeight="1">
      <c r="B1796" s="183"/>
      <c r="C1796" s="184" t="s">
        <v>3792</v>
      </c>
      <c r="D1796" s="184" t="s">
        <v>154</v>
      </c>
      <c r="E1796" s="185" t="s">
        <v>3793</v>
      </c>
      <c r="F1796" s="186" t="s">
        <v>3794</v>
      </c>
      <c r="G1796" s="187" t="s">
        <v>247</v>
      </c>
      <c r="H1796" s="188">
        <v>258.01</v>
      </c>
      <c r="I1796" s="189"/>
      <c r="J1796" s="190">
        <f>ROUND(I1796*H1796,2)</f>
        <v>0</v>
      </c>
      <c r="K1796" s="186" t="s">
        <v>158</v>
      </c>
      <c r="L1796" s="43"/>
      <c r="M1796" s="191" t="s">
        <v>5</v>
      </c>
      <c r="N1796" s="192" t="s">
        <v>53</v>
      </c>
      <c r="O1796" s="44"/>
      <c r="P1796" s="193">
        <f>O1796*H1796</f>
        <v>0</v>
      </c>
      <c r="Q1796" s="193">
        <v>1.17E-3</v>
      </c>
      <c r="R1796" s="193">
        <f>Q1796*H1796</f>
        <v>0.30187170000000002</v>
      </c>
      <c r="S1796" s="193">
        <v>0</v>
      </c>
      <c r="T1796" s="194">
        <f>S1796*H1796</f>
        <v>0</v>
      </c>
      <c r="AR1796" s="25" t="s">
        <v>259</v>
      </c>
      <c r="AT1796" s="25" t="s">
        <v>154</v>
      </c>
      <c r="AU1796" s="25" t="s">
        <v>89</v>
      </c>
      <c r="AY1796" s="25" t="s">
        <v>152</v>
      </c>
      <c r="BE1796" s="195">
        <f>IF(N1796="základní",J1796,0)</f>
        <v>0</v>
      </c>
      <c r="BF1796" s="195">
        <f>IF(N1796="snížená",J1796,0)</f>
        <v>0</v>
      </c>
      <c r="BG1796" s="195">
        <f>IF(N1796="zákl. přenesená",J1796,0)</f>
        <v>0</v>
      </c>
      <c r="BH1796" s="195">
        <f>IF(N1796="sníž. přenesená",J1796,0)</f>
        <v>0</v>
      </c>
      <c r="BI1796" s="195">
        <f>IF(N1796="nulová",J1796,0)</f>
        <v>0</v>
      </c>
      <c r="BJ1796" s="25" t="s">
        <v>45</v>
      </c>
      <c r="BK1796" s="195">
        <f>ROUND(I1796*H1796,2)</f>
        <v>0</v>
      </c>
      <c r="BL1796" s="25" t="s">
        <v>259</v>
      </c>
      <c r="BM1796" s="25" t="s">
        <v>3795</v>
      </c>
    </row>
    <row r="1797" spans="2:65" s="1" customFormat="1" ht="67.5">
      <c r="B1797" s="43"/>
      <c r="D1797" s="196" t="s">
        <v>161</v>
      </c>
      <c r="F1797" s="197" t="s">
        <v>2111</v>
      </c>
      <c r="I1797" s="198"/>
      <c r="L1797" s="43"/>
      <c r="M1797" s="199"/>
      <c r="N1797" s="44"/>
      <c r="O1797" s="44"/>
      <c r="P1797" s="44"/>
      <c r="Q1797" s="44"/>
      <c r="R1797" s="44"/>
      <c r="S1797" s="44"/>
      <c r="T1797" s="72"/>
      <c r="AT1797" s="25" t="s">
        <v>161</v>
      </c>
      <c r="AU1797" s="25" t="s">
        <v>89</v>
      </c>
    </row>
    <row r="1798" spans="2:65" s="12" customFormat="1">
      <c r="B1798" s="200"/>
      <c r="D1798" s="196" t="s">
        <v>163</v>
      </c>
      <c r="E1798" s="201" t="s">
        <v>5</v>
      </c>
      <c r="F1798" s="202" t="s">
        <v>2775</v>
      </c>
      <c r="H1798" s="203" t="s">
        <v>5</v>
      </c>
      <c r="I1798" s="204"/>
      <c r="L1798" s="200"/>
      <c r="M1798" s="205"/>
      <c r="N1798" s="206"/>
      <c r="O1798" s="206"/>
      <c r="P1798" s="206"/>
      <c r="Q1798" s="206"/>
      <c r="R1798" s="206"/>
      <c r="S1798" s="206"/>
      <c r="T1798" s="207"/>
      <c r="AT1798" s="203" t="s">
        <v>163</v>
      </c>
      <c r="AU1798" s="203" t="s">
        <v>89</v>
      </c>
      <c r="AV1798" s="12" t="s">
        <v>45</v>
      </c>
      <c r="AW1798" s="12" t="s">
        <v>42</v>
      </c>
      <c r="AX1798" s="12" t="s">
        <v>82</v>
      </c>
      <c r="AY1798" s="203" t="s">
        <v>152</v>
      </c>
    </row>
    <row r="1799" spans="2:65" s="12" customFormat="1">
      <c r="B1799" s="200"/>
      <c r="D1799" s="196" t="s">
        <v>163</v>
      </c>
      <c r="E1799" s="201" t="s">
        <v>5</v>
      </c>
      <c r="F1799" s="202" t="s">
        <v>2777</v>
      </c>
      <c r="H1799" s="203" t="s">
        <v>5</v>
      </c>
      <c r="I1799" s="204"/>
      <c r="L1799" s="200"/>
      <c r="M1799" s="205"/>
      <c r="N1799" s="206"/>
      <c r="O1799" s="206"/>
      <c r="P1799" s="206"/>
      <c r="Q1799" s="206"/>
      <c r="R1799" s="206"/>
      <c r="S1799" s="206"/>
      <c r="T1799" s="207"/>
      <c r="AT1799" s="203" t="s">
        <v>163</v>
      </c>
      <c r="AU1799" s="203" t="s">
        <v>89</v>
      </c>
      <c r="AV1799" s="12" t="s">
        <v>45</v>
      </c>
      <c r="AW1799" s="12" t="s">
        <v>42</v>
      </c>
      <c r="AX1799" s="12" t="s">
        <v>82</v>
      </c>
      <c r="AY1799" s="203" t="s">
        <v>152</v>
      </c>
    </row>
    <row r="1800" spans="2:65" s="13" customFormat="1">
      <c r="B1800" s="208"/>
      <c r="D1800" s="196" t="s">
        <v>163</v>
      </c>
      <c r="E1800" s="209" t="s">
        <v>5</v>
      </c>
      <c r="F1800" s="210" t="s">
        <v>3796</v>
      </c>
      <c r="H1800" s="211">
        <v>11.26</v>
      </c>
      <c r="I1800" s="212"/>
      <c r="L1800" s="208"/>
      <c r="M1800" s="213"/>
      <c r="N1800" s="214"/>
      <c r="O1800" s="214"/>
      <c r="P1800" s="214"/>
      <c r="Q1800" s="214"/>
      <c r="R1800" s="214"/>
      <c r="S1800" s="214"/>
      <c r="T1800" s="215"/>
      <c r="AT1800" s="209" t="s">
        <v>163</v>
      </c>
      <c r="AU1800" s="209" t="s">
        <v>89</v>
      </c>
      <c r="AV1800" s="13" t="s">
        <v>89</v>
      </c>
      <c r="AW1800" s="13" t="s">
        <v>42</v>
      </c>
      <c r="AX1800" s="13" t="s">
        <v>82</v>
      </c>
      <c r="AY1800" s="209" t="s">
        <v>152</v>
      </c>
    </row>
    <row r="1801" spans="2:65" s="13" customFormat="1">
      <c r="B1801" s="208"/>
      <c r="D1801" s="196" t="s">
        <v>163</v>
      </c>
      <c r="E1801" s="209" t="s">
        <v>5</v>
      </c>
      <c r="F1801" s="210" t="s">
        <v>3797</v>
      </c>
      <c r="H1801" s="211">
        <v>7.68</v>
      </c>
      <c r="I1801" s="212"/>
      <c r="L1801" s="208"/>
      <c r="M1801" s="213"/>
      <c r="N1801" s="214"/>
      <c r="O1801" s="214"/>
      <c r="P1801" s="214"/>
      <c r="Q1801" s="214"/>
      <c r="R1801" s="214"/>
      <c r="S1801" s="214"/>
      <c r="T1801" s="215"/>
      <c r="AT1801" s="209" t="s">
        <v>163</v>
      </c>
      <c r="AU1801" s="209" t="s">
        <v>89</v>
      </c>
      <c r="AV1801" s="13" t="s">
        <v>89</v>
      </c>
      <c r="AW1801" s="13" t="s">
        <v>42</v>
      </c>
      <c r="AX1801" s="13" t="s">
        <v>82</v>
      </c>
      <c r="AY1801" s="209" t="s">
        <v>152</v>
      </c>
    </row>
    <row r="1802" spans="2:65" s="13" customFormat="1">
      <c r="B1802" s="208"/>
      <c r="D1802" s="196" t="s">
        <v>163</v>
      </c>
      <c r="E1802" s="209" t="s">
        <v>5</v>
      </c>
      <c r="F1802" s="210" t="s">
        <v>3798</v>
      </c>
      <c r="H1802" s="211">
        <v>9.48</v>
      </c>
      <c r="I1802" s="212"/>
      <c r="L1802" s="208"/>
      <c r="M1802" s="213"/>
      <c r="N1802" s="214"/>
      <c r="O1802" s="214"/>
      <c r="P1802" s="214"/>
      <c r="Q1802" s="214"/>
      <c r="R1802" s="214"/>
      <c r="S1802" s="214"/>
      <c r="T1802" s="215"/>
      <c r="AT1802" s="209" t="s">
        <v>163</v>
      </c>
      <c r="AU1802" s="209" t="s">
        <v>89</v>
      </c>
      <c r="AV1802" s="13" t="s">
        <v>89</v>
      </c>
      <c r="AW1802" s="13" t="s">
        <v>42</v>
      </c>
      <c r="AX1802" s="13" t="s">
        <v>82</v>
      </c>
      <c r="AY1802" s="209" t="s">
        <v>152</v>
      </c>
    </row>
    <row r="1803" spans="2:65" s="13" customFormat="1">
      <c r="B1803" s="208"/>
      <c r="D1803" s="196" t="s">
        <v>163</v>
      </c>
      <c r="E1803" s="209" t="s">
        <v>5</v>
      </c>
      <c r="F1803" s="210" t="s">
        <v>3799</v>
      </c>
      <c r="H1803" s="211">
        <v>4.1399999999999997</v>
      </c>
      <c r="I1803" s="212"/>
      <c r="L1803" s="208"/>
      <c r="M1803" s="213"/>
      <c r="N1803" s="214"/>
      <c r="O1803" s="214"/>
      <c r="P1803" s="214"/>
      <c r="Q1803" s="214"/>
      <c r="R1803" s="214"/>
      <c r="S1803" s="214"/>
      <c r="T1803" s="215"/>
      <c r="AT1803" s="209" t="s">
        <v>163</v>
      </c>
      <c r="AU1803" s="209" t="s">
        <v>89</v>
      </c>
      <c r="AV1803" s="13" t="s">
        <v>89</v>
      </c>
      <c r="AW1803" s="13" t="s">
        <v>42</v>
      </c>
      <c r="AX1803" s="13" t="s">
        <v>82</v>
      </c>
      <c r="AY1803" s="209" t="s">
        <v>152</v>
      </c>
    </row>
    <row r="1804" spans="2:65" s="13" customFormat="1">
      <c r="B1804" s="208"/>
      <c r="D1804" s="196" t="s">
        <v>163</v>
      </c>
      <c r="E1804" s="209" t="s">
        <v>5</v>
      </c>
      <c r="F1804" s="210" t="s">
        <v>3800</v>
      </c>
      <c r="H1804" s="211">
        <v>22.26</v>
      </c>
      <c r="I1804" s="212"/>
      <c r="L1804" s="208"/>
      <c r="M1804" s="213"/>
      <c r="N1804" s="214"/>
      <c r="O1804" s="214"/>
      <c r="P1804" s="214"/>
      <c r="Q1804" s="214"/>
      <c r="R1804" s="214"/>
      <c r="S1804" s="214"/>
      <c r="T1804" s="215"/>
      <c r="AT1804" s="209" t="s">
        <v>163</v>
      </c>
      <c r="AU1804" s="209" t="s">
        <v>89</v>
      </c>
      <c r="AV1804" s="13" t="s">
        <v>89</v>
      </c>
      <c r="AW1804" s="13" t="s">
        <v>42</v>
      </c>
      <c r="AX1804" s="13" t="s">
        <v>82</v>
      </c>
      <c r="AY1804" s="209" t="s">
        <v>152</v>
      </c>
    </row>
    <row r="1805" spans="2:65" s="13" customFormat="1">
      <c r="B1805" s="208"/>
      <c r="D1805" s="196" t="s">
        <v>163</v>
      </c>
      <c r="E1805" s="209" t="s">
        <v>5</v>
      </c>
      <c r="F1805" s="210" t="s">
        <v>3801</v>
      </c>
      <c r="H1805" s="211">
        <v>10.77</v>
      </c>
      <c r="I1805" s="212"/>
      <c r="L1805" s="208"/>
      <c r="M1805" s="213"/>
      <c r="N1805" s="214"/>
      <c r="O1805" s="214"/>
      <c r="P1805" s="214"/>
      <c r="Q1805" s="214"/>
      <c r="R1805" s="214"/>
      <c r="S1805" s="214"/>
      <c r="T1805" s="215"/>
      <c r="AT1805" s="209" t="s">
        <v>163</v>
      </c>
      <c r="AU1805" s="209" t="s">
        <v>89</v>
      </c>
      <c r="AV1805" s="13" t="s">
        <v>89</v>
      </c>
      <c r="AW1805" s="13" t="s">
        <v>42</v>
      </c>
      <c r="AX1805" s="13" t="s">
        <v>82</v>
      </c>
      <c r="AY1805" s="209" t="s">
        <v>152</v>
      </c>
    </row>
    <row r="1806" spans="2:65" s="13" customFormat="1">
      <c r="B1806" s="208"/>
      <c r="D1806" s="196" t="s">
        <v>163</v>
      </c>
      <c r="E1806" s="209" t="s">
        <v>5</v>
      </c>
      <c r="F1806" s="210" t="s">
        <v>3802</v>
      </c>
      <c r="H1806" s="211">
        <v>37.97</v>
      </c>
      <c r="I1806" s="212"/>
      <c r="L1806" s="208"/>
      <c r="M1806" s="213"/>
      <c r="N1806" s="214"/>
      <c r="O1806" s="214"/>
      <c r="P1806" s="214"/>
      <c r="Q1806" s="214"/>
      <c r="R1806" s="214"/>
      <c r="S1806" s="214"/>
      <c r="T1806" s="215"/>
      <c r="AT1806" s="209" t="s">
        <v>163</v>
      </c>
      <c r="AU1806" s="209" t="s">
        <v>89</v>
      </c>
      <c r="AV1806" s="13" t="s">
        <v>89</v>
      </c>
      <c r="AW1806" s="13" t="s">
        <v>42</v>
      </c>
      <c r="AX1806" s="13" t="s">
        <v>82</v>
      </c>
      <c r="AY1806" s="209" t="s">
        <v>152</v>
      </c>
    </row>
    <row r="1807" spans="2:65" s="13" customFormat="1">
      <c r="B1807" s="208"/>
      <c r="D1807" s="196" t="s">
        <v>163</v>
      </c>
      <c r="E1807" s="209" t="s">
        <v>5</v>
      </c>
      <c r="F1807" s="210" t="s">
        <v>3803</v>
      </c>
      <c r="H1807" s="211">
        <v>27.89</v>
      </c>
      <c r="I1807" s="212"/>
      <c r="L1807" s="208"/>
      <c r="M1807" s="213"/>
      <c r="N1807" s="214"/>
      <c r="O1807" s="214"/>
      <c r="P1807" s="214"/>
      <c r="Q1807" s="214"/>
      <c r="R1807" s="214"/>
      <c r="S1807" s="214"/>
      <c r="T1807" s="215"/>
      <c r="AT1807" s="209" t="s">
        <v>163</v>
      </c>
      <c r="AU1807" s="209" t="s">
        <v>89</v>
      </c>
      <c r="AV1807" s="13" t="s">
        <v>89</v>
      </c>
      <c r="AW1807" s="13" t="s">
        <v>42</v>
      </c>
      <c r="AX1807" s="13" t="s">
        <v>82</v>
      </c>
      <c r="AY1807" s="209" t="s">
        <v>152</v>
      </c>
    </row>
    <row r="1808" spans="2:65" s="13" customFormat="1">
      <c r="B1808" s="208"/>
      <c r="D1808" s="196" t="s">
        <v>163</v>
      </c>
      <c r="E1808" s="209" t="s">
        <v>5</v>
      </c>
      <c r="F1808" s="210" t="s">
        <v>3804</v>
      </c>
      <c r="H1808" s="211">
        <v>20.170000000000002</v>
      </c>
      <c r="I1808" s="212"/>
      <c r="L1808" s="208"/>
      <c r="M1808" s="213"/>
      <c r="N1808" s="214"/>
      <c r="O1808" s="214"/>
      <c r="P1808" s="214"/>
      <c r="Q1808" s="214"/>
      <c r="R1808" s="214"/>
      <c r="S1808" s="214"/>
      <c r="T1808" s="215"/>
      <c r="AT1808" s="209" t="s">
        <v>163</v>
      </c>
      <c r="AU1808" s="209" t="s">
        <v>89</v>
      </c>
      <c r="AV1808" s="13" t="s">
        <v>89</v>
      </c>
      <c r="AW1808" s="13" t="s">
        <v>42</v>
      </c>
      <c r="AX1808" s="13" t="s">
        <v>82</v>
      </c>
      <c r="AY1808" s="209" t="s">
        <v>152</v>
      </c>
    </row>
    <row r="1809" spans="2:65" s="13" customFormat="1">
      <c r="B1809" s="208"/>
      <c r="D1809" s="196" t="s">
        <v>163</v>
      </c>
      <c r="E1809" s="209" t="s">
        <v>5</v>
      </c>
      <c r="F1809" s="210" t="s">
        <v>3805</v>
      </c>
      <c r="H1809" s="211">
        <v>3.45</v>
      </c>
      <c r="I1809" s="212"/>
      <c r="L1809" s="208"/>
      <c r="M1809" s="213"/>
      <c r="N1809" s="214"/>
      <c r="O1809" s="214"/>
      <c r="P1809" s="214"/>
      <c r="Q1809" s="214"/>
      <c r="R1809" s="214"/>
      <c r="S1809" s="214"/>
      <c r="T1809" s="215"/>
      <c r="AT1809" s="209" t="s">
        <v>163</v>
      </c>
      <c r="AU1809" s="209" t="s">
        <v>89</v>
      </c>
      <c r="AV1809" s="13" t="s">
        <v>89</v>
      </c>
      <c r="AW1809" s="13" t="s">
        <v>42</v>
      </c>
      <c r="AX1809" s="13" t="s">
        <v>82</v>
      </c>
      <c r="AY1809" s="209" t="s">
        <v>152</v>
      </c>
    </row>
    <row r="1810" spans="2:65" s="13" customFormat="1">
      <c r="B1810" s="208"/>
      <c r="D1810" s="196" t="s">
        <v>163</v>
      </c>
      <c r="E1810" s="209" t="s">
        <v>5</v>
      </c>
      <c r="F1810" s="210" t="s">
        <v>3806</v>
      </c>
      <c r="H1810" s="211">
        <v>3.37</v>
      </c>
      <c r="I1810" s="212"/>
      <c r="L1810" s="208"/>
      <c r="M1810" s="213"/>
      <c r="N1810" s="214"/>
      <c r="O1810" s="214"/>
      <c r="P1810" s="214"/>
      <c r="Q1810" s="214"/>
      <c r="R1810" s="214"/>
      <c r="S1810" s="214"/>
      <c r="T1810" s="215"/>
      <c r="AT1810" s="209" t="s">
        <v>163</v>
      </c>
      <c r="AU1810" s="209" t="s">
        <v>89</v>
      </c>
      <c r="AV1810" s="13" t="s">
        <v>89</v>
      </c>
      <c r="AW1810" s="13" t="s">
        <v>42</v>
      </c>
      <c r="AX1810" s="13" t="s">
        <v>82</v>
      </c>
      <c r="AY1810" s="209" t="s">
        <v>152</v>
      </c>
    </row>
    <row r="1811" spans="2:65" s="13" customFormat="1">
      <c r="B1811" s="208"/>
      <c r="D1811" s="196" t="s">
        <v>163</v>
      </c>
      <c r="E1811" s="209" t="s">
        <v>5</v>
      </c>
      <c r="F1811" s="210" t="s">
        <v>3807</v>
      </c>
      <c r="H1811" s="211">
        <v>7.83</v>
      </c>
      <c r="I1811" s="212"/>
      <c r="L1811" s="208"/>
      <c r="M1811" s="213"/>
      <c r="N1811" s="214"/>
      <c r="O1811" s="214"/>
      <c r="P1811" s="214"/>
      <c r="Q1811" s="214"/>
      <c r="R1811" s="214"/>
      <c r="S1811" s="214"/>
      <c r="T1811" s="215"/>
      <c r="AT1811" s="209" t="s">
        <v>163</v>
      </c>
      <c r="AU1811" s="209" t="s">
        <v>89</v>
      </c>
      <c r="AV1811" s="13" t="s">
        <v>89</v>
      </c>
      <c r="AW1811" s="13" t="s">
        <v>42</v>
      </c>
      <c r="AX1811" s="13" t="s">
        <v>82</v>
      </c>
      <c r="AY1811" s="209" t="s">
        <v>152</v>
      </c>
    </row>
    <row r="1812" spans="2:65" s="13" customFormat="1">
      <c r="B1812" s="208"/>
      <c r="D1812" s="196" t="s">
        <v>163</v>
      </c>
      <c r="E1812" s="209" t="s">
        <v>5</v>
      </c>
      <c r="F1812" s="210" t="s">
        <v>3808</v>
      </c>
      <c r="H1812" s="211">
        <v>13.86</v>
      </c>
      <c r="I1812" s="212"/>
      <c r="L1812" s="208"/>
      <c r="M1812" s="213"/>
      <c r="N1812" s="214"/>
      <c r="O1812" s="214"/>
      <c r="P1812" s="214"/>
      <c r="Q1812" s="214"/>
      <c r="R1812" s="214"/>
      <c r="S1812" s="214"/>
      <c r="T1812" s="215"/>
      <c r="AT1812" s="209" t="s">
        <v>163</v>
      </c>
      <c r="AU1812" s="209" t="s">
        <v>89</v>
      </c>
      <c r="AV1812" s="13" t="s">
        <v>89</v>
      </c>
      <c r="AW1812" s="13" t="s">
        <v>42</v>
      </c>
      <c r="AX1812" s="13" t="s">
        <v>82</v>
      </c>
      <c r="AY1812" s="209" t="s">
        <v>152</v>
      </c>
    </row>
    <row r="1813" spans="2:65" s="13" customFormat="1">
      <c r="B1813" s="208"/>
      <c r="D1813" s="196" t="s">
        <v>163</v>
      </c>
      <c r="E1813" s="209" t="s">
        <v>5</v>
      </c>
      <c r="F1813" s="210" t="s">
        <v>3809</v>
      </c>
      <c r="H1813" s="211">
        <v>23.71</v>
      </c>
      <c r="I1813" s="212"/>
      <c r="L1813" s="208"/>
      <c r="M1813" s="213"/>
      <c r="N1813" s="214"/>
      <c r="O1813" s="214"/>
      <c r="P1813" s="214"/>
      <c r="Q1813" s="214"/>
      <c r="R1813" s="214"/>
      <c r="S1813" s="214"/>
      <c r="T1813" s="215"/>
      <c r="AT1813" s="209" t="s">
        <v>163</v>
      </c>
      <c r="AU1813" s="209" t="s">
        <v>89</v>
      </c>
      <c r="AV1813" s="13" t="s">
        <v>89</v>
      </c>
      <c r="AW1813" s="13" t="s">
        <v>42</v>
      </c>
      <c r="AX1813" s="13" t="s">
        <v>82</v>
      </c>
      <c r="AY1813" s="209" t="s">
        <v>152</v>
      </c>
    </row>
    <row r="1814" spans="2:65" s="13" customFormat="1">
      <c r="B1814" s="208"/>
      <c r="D1814" s="196" t="s">
        <v>163</v>
      </c>
      <c r="E1814" s="209" t="s">
        <v>5</v>
      </c>
      <c r="F1814" s="210" t="s">
        <v>3810</v>
      </c>
      <c r="H1814" s="211">
        <v>27.35</v>
      </c>
      <c r="I1814" s="212"/>
      <c r="L1814" s="208"/>
      <c r="M1814" s="213"/>
      <c r="N1814" s="214"/>
      <c r="O1814" s="214"/>
      <c r="P1814" s="214"/>
      <c r="Q1814" s="214"/>
      <c r="R1814" s="214"/>
      <c r="S1814" s="214"/>
      <c r="T1814" s="215"/>
      <c r="AT1814" s="209" t="s">
        <v>163</v>
      </c>
      <c r="AU1814" s="209" t="s">
        <v>89</v>
      </c>
      <c r="AV1814" s="13" t="s">
        <v>89</v>
      </c>
      <c r="AW1814" s="13" t="s">
        <v>42</v>
      </c>
      <c r="AX1814" s="13" t="s">
        <v>82</v>
      </c>
      <c r="AY1814" s="209" t="s">
        <v>152</v>
      </c>
    </row>
    <row r="1815" spans="2:65" s="13" customFormat="1">
      <c r="B1815" s="208"/>
      <c r="D1815" s="196" t="s">
        <v>163</v>
      </c>
      <c r="E1815" s="209" t="s">
        <v>5</v>
      </c>
      <c r="F1815" s="210" t="s">
        <v>3811</v>
      </c>
      <c r="H1815" s="211">
        <v>14.27</v>
      </c>
      <c r="I1815" s="212"/>
      <c r="L1815" s="208"/>
      <c r="M1815" s="213"/>
      <c r="N1815" s="214"/>
      <c r="O1815" s="214"/>
      <c r="P1815" s="214"/>
      <c r="Q1815" s="214"/>
      <c r="R1815" s="214"/>
      <c r="S1815" s="214"/>
      <c r="T1815" s="215"/>
      <c r="AT1815" s="209" t="s">
        <v>163</v>
      </c>
      <c r="AU1815" s="209" t="s">
        <v>89</v>
      </c>
      <c r="AV1815" s="13" t="s">
        <v>89</v>
      </c>
      <c r="AW1815" s="13" t="s">
        <v>42</v>
      </c>
      <c r="AX1815" s="13" t="s">
        <v>82</v>
      </c>
      <c r="AY1815" s="209" t="s">
        <v>152</v>
      </c>
    </row>
    <row r="1816" spans="2:65" s="13" customFormat="1">
      <c r="B1816" s="208"/>
      <c r="D1816" s="196" t="s">
        <v>163</v>
      </c>
      <c r="E1816" s="209" t="s">
        <v>5</v>
      </c>
      <c r="F1816" s="210" t="s">
        <v>3812</v>
      </c>
      <c r="H1816" s="211">
        <v>12.55</v>
      </c>
      <c r="I1816" s="212"/>
      <c r="L1816" s="208"/>
      <c r="M1816" s="213"/>
      <c r="N1816" s="214"/>
      <c r="O1816" s="214"/>
      <c r="P1816" s="214"/>
      <c r="Q1816" s="214"/>
      <c r="R1816" s="214"/>
      <c r="S1816" s="214"/>
      <c r="T1816" s="215"/>
      <c r="AT1816" s="209" t="s">
        <v>163</v>
      </c>
      <c r="AU1816" s="209" t="s">
        <v>89</v>
      </c>
      <c r="AV1816" s="13" t="s">
        <v>89</v>
      </c>
      <c r="AW1816" s="13" t="s">
        <v>42</v>
      </c>
      <c r="AX1816" s="13" t="s">
        <v>82</v>
      </c>
      <c r="AY1816" s="209" t="s">
        <v>152</v>
      </c>
    </row>
    <row r="1817" spans="2:65" s="14" customFormat="1">
      <c r="B1817" s="216"/>
      <c r="D1817" s="196" t="s">
        <v>163</v>
      </c>
      <c r="E1817" s="217" t="s">
        <v>5</v>
      </c>
      <c r="F1817" s="218" t="s">
        <v>2780</v>
      </c>
      <c r="H1817" s="219">
        <v>258.01</v>
      </c>
      <c r="I1817" s="220"/>
      <c r="L1817" s="216"/>
      <c r="M1817" s="221"/>
      <c r="N1817" s="222"/>
      <c r="O1817" s="222"/>
      <c r="P1817" s="222"/>
      <c r="Q1817" s="222"/>
      <c r="R1817" s="222"/>
      <c r="S1817" s="222"/>
      <c r="T1817" s="223"/>
      <c r="AT1817" s="217" t="s">
        <v>163</v>
      </c>
      <c r="AU1817" s="217" t="s">
        <v>89</v>
      </c>
      <c r="AV1817" s="14" t="s">
        <v>169</v>
      </c>
      <c r="AW1817" s="14" t="s">
        <v>42</v>
      </c>
      <c r="AX1817" s="14" t="s">
        <v>82</v>
      </c>
      <c r="AY1817" s="217" t="s">
        <v>152</v>
      </c>
    </row>
    <row r="1818" spans="2:65" s="15" customFormat="1">
      <c r="B1818" s="224"/>
      <c r="D1818" s="225" t="s">
        <v>163</v>
      </c>
      <c r="E1818" s="226" t="s">
        <v>5</v>
      </c>
      <c r="F1818" s="227" t="s">
        <v>170</v>
      </c>
      <c r="H1818" s="228">
        <v>258.01</v>
      </c>
      <c r="I1818" s="229"/>
      <c r="L1818" s="224"/>
      <c r="M1818" s="230"/>
      <c r="N1818" s="231"/>
      <c r="O1818" s="231"/>
      <c r="P1818" s="231"/>
      <c r="Q1818" s="231"/>
      <c r="R1818" s="231"/>
      <c r="S1818" s="231"/>
      <c r="T1818" s="232"/>
      <c r="AT1818" s="233" t="s">
        <v>163</v>
      </c>
      <c r="AU1818" s="233" t="s">
        <v>89</v>
      </c>
      <c r="AV1818" s="15" t="s">
        <v>159</v>
      </c>
      <c r="AW1818" s="15" t="s">
        <v>42</v>
      </c>
      <c r="AX1818" s="15" t="s">
        <v>45</v>
      </c>
      <c r="AY1818" s="233" t="s">
        <v>152</v>
      </c>
    </row>
    <row r="1819" spans="2:65" s="1" customFormat="1" ht="22.5" customHeight="1">
      <c r="B1819" s="183"/>
      <c r="C1819" s="237" t="s">
        <v>3813</v>
      </c>
      <c r="D1819" s="237" t="s">
        <v>266</v>
      </c>
      <c r="E1819" s="238" t="s">
        <v>3814</v>
      </c>
      <c r="F1819" s="239" t="s">
        <v>3815</v>
      </c>
      <c r="G1819" s="240" t="s">
        <v>247</v>
      </c>
      <c r="H1819" s="241">
        <v>270.911</v>
      </c>
      <c r="I1819" s="242"/>
      <c r="J1819" s="243">
        <f>ROUND(I1819*H1819,2)</f>
        <v>0</v>
      </c>
      <c r="K1819" s="239" t="s">
        <v>158</v>
      </c>
      <c r="L1819" s="244"/>
      <c r="M1819" s="245" t="s">
        <v>5</v>
      </c>
      <c r="N1819" s="246" t="s">
        <v>53</v>
      </c>
      <c r="O1819" s="44"/>
      <c r="P1819" s="193">
        <f>O1819*H1819</f>
        <v>0</v>
      </c>
      <c r="Q1819" s="193">
        <v>1.2099999999999999E-3</v>
      </c>
      <c r="R1819" s="193">
        <f>Q1819*H1819</f>
        <v>0.32780230999999999</v>
      </c>
      <c r="S1819" s="193">
        <v>0</v>
      </c>
      <c r="T1819" s="194">
        <f>S1819*H1819</f>
        <v>0</v>
      </c>
      <c r="AR1819" s="25" t="s">
        <v>377</v>
      </c>
      <c r="AT1819" s="25" t="s">
        <v>266</v>
      </c>
      <c r="AU1819" s="25" t="s">
        <v>89</v>
      </c>
      <c r="AY1819" s="25" t="s">
        <v>152</v>
      </c>
      <c r="BE1819" s="195">
        <f>IF(N1819="základní",J1819,0)</f>
        <v>0</v>
      </c>
      <c r="BF1819" s="195">
        <f>IF(N1819="snížená",J1819,0)</f>
        <v>0</v>
      </c>
      <c r="BG1819" s="195">
        <f>IF(N1819="zákl. přenesená",J1819,0)</f>
        <v>0</v>
      </c>
      <c r="BH1819" s="195">
        <f>IF(N1819="sníž. přenesená",J1819,0)</f>
        <v>0</v>
      </c>
      <c r="BI1819" s="195">
        <f>IF(N1819="nulová",J1819,0)</f>
        <v>0</v>
      </c>
      <c r="BJ1819" s="25" t="s">
        <v>45</v>
      </c>
      <c r="BK1819" s="195">
        <f>ROUND(I1819*H1819,2)</f>
        <v>0</v>
      </c>
      <c r="BL1819" s="25" t="s">
        <v>259</v>
      </c>
      <c r="BM1819" s="25" t="s">
        <v>3816</v>
      </c>
    </row>
    <row r="1820" spans="2:65" s="13" customFormat="1">
      <c r="B1820" s="208"/>
      <c r="D1820" s="225" t="s">
        <v>163</v>
      </c>
      <c r="F1820" s="234" t="s">
        <v>3817</v>
      </c>
      <c r="H1820" s="235">
        <v>270.911</v>
      </c>
      <c r="I1820" s="212"/>
      <c r="L1820" s="208"/>
      <c r="M1820" s="213"/>
      <c r="N1820" s="214"/>
      <c r="O1820" s="214"/>
      <c r="P1820" s="214"/>
      <c r="Q1820" s="214"/>
      <c r="R1820" s="214"/>
      <c r="S1820" s="214"/>
      <c r="T1820" s="215"/>
      <c r="AT1820" s="209" t="s">
        <v>163</v>
      </c>
      <c r="AU1820" s="209" t="s">
        <v>89</v>
      </c>
      <c r="AV1820" s="13" t="s">
        <v>89</v>
      </c>
      <c r="AW1820" s="13" t="s">
        <v>6</v>
      </c>
      <c r="AX1820" s="13" t="s">
        <v>45</v>
      </c>
      <c r="AY1820" s="209" t="s">
        <v>152</v>
      </c>
    </row>
    <row r="1821" spans="2:65" s="1" customFormat="1" ht="31.5" customHeight="1">
      <c r="B1821" s="183"/>
      <c r="C1821" s="184" t="s">
        <v>3818</v>
      </c>
      <c r="D1821" s="184" t="s">
        <v>154</v>
      </c>
      <c r="E1821" s="185" t="s">
        <v>2108</v>
      </c>
      <c r="F1821" s="186" t="s">
        <v>2109</v>
      </c>
      <c r="G1821" s="187" t="s">
        <v>247</v>
      </c>
      <c r="H1821" s="188">
        <v>508.31</v>
      </c>
      <c r="I1821" s="189"/>
      <c r="J1821" s="190">
        <f>ROUND(I1821*H1821,2)</f>
        <v>0</v>
      </c>
      <c r="K1821" s="186" t="s">
        <v>158</v>
      </c>
      <c r="L1821" s="43"/>
      <c r="M1821" s="191" t="s">
        <v>5</v>
      </c>
      <c r="N1821" s="192" t="s">
        <v>53</v>
      </c>
      <c r="O1821" s="44"/>
      <c r="P1821" s="193">
        <f>O1821*H1821</f>
        <v>0</v>
      </c>
      <c r="Q1821" s="193">
        <v>9.5E-4</v>
      </c>
      <c r="R1821" s="193">
        <f>Q1821*H1821</f>
        <v>0.4828945</v>
      </c>
      <c r="S1821" s="193">
        <v>0</v>
      </c>
      <c r="T1821" s="194">
        <f>S1821*H1821</f>
        <v>0</v>
      </c>
      <c r="AR1821" s="25" t="s">
        <v>259</v>
      </c>
      <c r="AT1821" s="25" t="s">
        <v>154</v>
      </c>
      <c r="AU1821" s="25" t="s">
        <v>89</v>
      </c>
      <c r="AY1821" s="25" t="s">
        <v>152</v>
      </c>
      <c r="BE1821" s="195">
        <f>IF(N1821="základní",J1821,0)</f>
        <v>0</v>
      </c>
      <c r="BF1821" s="195">
        <f>IF(N1821="snížená",J1821,0)</f>
        <v>0</v>
      </c>
      <c r="BG1821" s="195">
        <f>IF(N1821="zákl. přenesená",J1821,0)</f>
        <v>0</v>
      </c>
      <c r="BH1821" s="195">
        <f>IF(N1821="sníž. přenesená",J1821,0)</f>
        <v>0</v>
      </c>
      <c r="BI1821" s="195">
        <f>IF(N1821="nulová",J1821,0)</f>
        <v>0</v>
      </c>
      <c r="BJ1821" s="25" t="s">
        <v>45</v>
      </c>
      <c r="BK1821" s="195">
        <f>ROUND(I1821*H1821,2)</f>
        <v>0</v>
      </c>
      <c r="BL1821" s="25" t="s">
        <v>259</v>
      </c>
      <c r="BM1821" s="25" t="s">
        <v>3819</v>
      </c>
    </row>
    <row r="1822" spans="2:65" s="1" customFormat="1" ht="67.5">
      <c r="B1822" s="43"/>
      <c r="D1822" s="196" t="s">
        <v>161</v>
      </c>
      <c r="F1822" s="197" t="s">
        <v>2111</v>
      </c>
      <c r="I1822" s="198"/>
      <c r="L1822" s="43"/>
      <c r="M1822" s="199"/>
      <c r="N1822" s="44"/>
      <c r="O1822" s="44"/>
      <c r="P1822" s="44"/>
      <c r="Q1822" s="44"/>
      <c r="R1822" s="44"/>
      <c r="S1822" s="44"/>
      <c r="T1822" s="72"/>
      <c r="AT1822" s="25" t="s">
        <v>161</v>
      </c>
      <c r="AU1822" s="25" t="s">
        <v>89</v>
      </c>
    </row>
    <row r="1823" spans="2:65" s="12" customFormat="1">
      <c r="B1823" s="200"/>
      <c r="D1823" s="196" t="s">
        <v>163</v>
      </c>
      <c r="E1823" s="201" t="s">
        <v>5</v>
      </c>
      <c r="F1823" s="202" t="s">
        <v>2775</v>
      </c>
      <c r="H1823" s="203" t="s">
        <v>5</v>
      </c>
      <c r="I1823" s="204"/>
      <c r="L1823" s="200"/>
      <c r="M1823" s="205"/>
      <c r="N1823" s="206"/>
      <c r="O1823" s="206"/>
      <c r="P1823" s="206"/>
      <c r="Q1823" s="206"/>
      <c r="R1823" s="206"/>
      <c r="S1823" s="206"/>
      <c r="T1823" s="207"/>
      <c r="AT1823" s="203" t="s">
        <v>163</v>
      </c>
      <c r="AU1823" s="203" t="s">
        <v>89</v>
      </c>
      <c r="AV1823" s="12" t="s">
        <v>45</v>
      </c>
      <c r="AW1823" s="12" t="s">
        <v>42</v>
      </c>
      <c r="AX1823" s="12" t="s">
        <v>82</v>
      </c>
      <c r="AY1823" s="203" t="s">
        <v>152</v>
      </c>
    </row>
    <row r="1824" spans="2:65" s="12" customFormat="1">
      <c r="B1824" s="200"/>
      <c r="D1824" s="196" t="s">
        <v>163</v>
      </c>
      <c r="E1824" s="201" t="s">
        <v>5</v>
      </c>
      <c r="F1824" s="202" t="s">
        <v>2777</v>
      </c>
      <c r="H1824" s="203" t="s">
        <v>5</v>
      </c>
      <c r="I1824" s="204"/>
      <c r="L1824" s="200"/>
      <c r="M1824" s="205"/>
      <c r="N1824" s="206"/>
      <c r="O1824" s="206"/>
      <c r="P1824" s="206"/>
      <c r="Q1824" s="206"/>
      <c r="R1824" s="206"/>
      <c r="S1824" s="206"/>
      <c r="T1824" s="207"/>
      <c r="AT1824" s="203" t="s">
        <v>163</v>
      </c>
      <c r="AU1824" s="203" t="s">
        <v>89</v>
      </c>
      <c r="AV1824" s="12" t="s">
        <v>45</v>
      </c>
      <c r="AW1824" s="12" t="s">
        <v>42</v>
      </c>
      <c r="AX1824" s="12" t="s">
        <v>82</v>
      </c>
      <c r="AY1824" s="203" t="s">
        <v>152</v>
      </c>
    </row>
    <row r="1825" spans="2:65" s="13" customFormat="1">
      <c r="B1825" s="208"/>
      <c r="D1825" s="196" t="s">
        <v>163</v>
      </c>
      <c r="E1825" s="209" t="s">
        <v>5</v>
      </c>
      <c r="F1825" s="210" t="s">
        <v>3820</v>
      </c>
      <c r="H1825" s="211">
        <v>233.09</v>
      </c>
      <c r="I1825" s="212"/>
      <c r="L1825" s="208"/>
      <c r="M1825" s="213"/>
      <c r="N1825" s="214"/>
      <c r="O1825" s="214"/>
      <c r="P1825" s="214"/>
      <c r="Q1825" s="214"/>
      <c r="R1825" s="214"/>
      <c r="S1825" s="214"/>
      <c r="T1825" s="215"/>
      <c r="AT1825" s="209" t="s">
        <v>163</v>
      </c>
      <c r="AU1825" s="209" t="s">
        <v>89</v>
      </c>
      <c r="AV1825" s="13" t="s">
        <v>89</v>
      </c>
      <c r="AW1825" s="13" t="s">
        <v>42</v>
      </c>
      <c r="AX1825" s="13" t="s">
        <v>82</v>
      </c>
      <c r="AY1825" s="209" t="s">
        <v>152</v>
      </c>
    </row>
    <row r="1826" spans="2:65" s="13" customFormat="1">
      <c r="B1826" s="208"/>
      <c r="D1826" s="196" t="s">
        <v>163</v>
      </c>
      <c r="E1826" s="209" t="s">
        <v>5</v>
      </c>
      <c r="F1826" s="210" t="s">
        <v>3821</v>
      </c>
      <c r="H1826" s="211">
        <v>275.22000000000003</v>
      </c>
      <c r="I1826" s="212"/>
      <c r="L1826" s="208"/>
      <c r="M1826" s="213"/>
      <c r="N1826" s="214"/>
      <c r="O1826" s="214"/>
      <c r="P1826" s="214"/>
      <c r="Q1826" s="214"/>
      <c r="R1826" s="214"/>
      <c r="S1826" s="214"/>
      <c r="T1826" s="215"/>
      <c r="AT1826" s="209" t="s">
        <v>163</v>
      </c>
      <c r="AU1826" s="209" t="s">
        <v>89</v>
      </c>
      <c r="AV1826" s="13" t="s">
        <v>89</v>
      </c>
      <c r="AW1826" s="13" t="s">
        <v>42</v>
      </c>
      <c r="AX1826" s="13" t="s">
        <v>82</v>
      </c>
      <c r="AY1826" s="209" t="s">
        <v>152</v>
      </c>
    </row>
    <row r="1827" spans="2:65" s="14" customFormat="1">
      <c r="B1827" s="216"/>
      <c r="D1827" s="196" t="s">
        <v>163</v>
      </c>
      <c r="E1827" s="217" t="s">
        <v>5</v>
      </c>
      <c r="F1827" s="218" t="s">
        <v>2780</v>
      </c>
      <c r="H1827" s="219">
        <v>508.31</v>
      </c>
      <c r="I1827" s="220"/>
      <c r="L1827" s="216"/>
      <c r="M1827" s="221"/>
      <c r="N1827" s="222"/>
      <c r="O1827" s="222"/>
      <c r="P1827" s="222"/>
      <c r="Q1827" s="222"/>
      <c r="R1827" s="222"/>
      <c r="S1827" s="222"/>
      <c r="T1827" s="223"/>
      <c r="AT1827" s="217" t="s">
        <v>163</v>
      </c>
      <c r="AU1827" s="217" t="s">
        <v>89</v>
      </c>
      <c r="AV1827" s="14" t="s">
        <v>169</v>
      </c>
      <c r="AW1827" s="14" t="s">
        <v>42</v>
      </c>
      <c r="AX1827" s="14" t="s">
        <v>82</v>
      </c>
      <c r="AY1827" s="217" t="s">
        <v>152</v>
      </c>
    </row>
    <row r="1828" spans="2:65" s="15" customFormat="1">
      <c r="B1828" s="224"/>
      <c r="D1828" s="225" t="s">
        <v>163</v>
      </c>
      <c r="E1828" s="226" t="s">
        <v>5</v>
      </c>
      <c r="F1828" s="227" t="s">
        <v>170</v>
      </c>
      <c r="H1828" s="228">
        <v>508.31</v>
      </c>
      <c r="I1828" s="229"/>
      <c r="L1828" s="224"/>
      <c r="M1828" s="230"/>
      <c r="N1828" s="231"/>
      <c r="O1828" s="231"/>
      <c r="P1828" s="231"/>
      <c r="Q1828" s="231"/>
      <c r="R1828" s="231"/>
      <c r="S1828" s="231"/>
      <c r="T1828" s="232"/>
      <c r="AT1828" s="233" t="s">
        <v>163</v>
      </c>
      <c r="AU1828" s="233" t="s">
        <v>89</v>
      </c>
      <c r="AV1828" s="15" t="s">
        <v>159</v>
      </c>
      <c r="AW1828" s="15" t="s">
        <v>42</v>
      </c>
      <c r="AX1828" s="15" t="s">
        <v>45</v>
      </c>
      <c r="AY1828" s="233" t="s">
        <v>152</v>
      </c>
    </row>
    <row r="1829" spans="2:65" s="1" customFormat="1" ht="22.5" customHeight="1">
      <c r="B1829" s="183"/>
      <c r="C1829" s="237" t="s">
        <v>3822</v>
      </c>
      <c r="D1829" s="237" t="s">
        <v>266</v>
      </c>
      <c r="E1829" s="238" t="s">
        <v>3823</v>
      </c>
      <c r="F1829" s="239" t="s">
        <v>3824</v>
      </c>
      <c r="G1829" s="240" t="s">
        <v>247</v>
      </c>
      <c r="H1829" s="241">
        <v>533.726</v>
      </c>
      <c r="I1829" s="242"/>
      <c r="J1829" s="243">
        <f>ROUND(I1829*H1829,2)</f>
        <v>0</v>
      </c>
      <c r="K1829" s="239" t="s">
        <v>158</v>
      </c>
      <c r="L1829" s="244"/>
      <c r="M1829" s="245" t="s">
        <v>5</v>
      </c>
      <c r="N1829" s="246" t="s">
        <v>53</v>
      </c>
      <c r="O1829" s="44"/>
      <c r="P1829" s="193">
        <f>O1829*H1829</f>
        <v>0</v>
      </c>
      <c r="Q1829" s="193">
        <v>1.2099999999999999E-3</v>
      </c>
      <c r="R1829" s="193">
        <f>Q1829*H1829</f>
        <v>0.64580845999999992</v>
      </c>
      <c r="S1829" s="193">
        <v>0</v>
      </c>
      <c r="T1829" s="194">
        <f>S1829*H1829</f>
        <v>0</v>
      </c>
      <c r="AR1829" s="25" t="s">
        <v>377</v>
      </c>
      <c r="AT1829" s="25" t="s">
        <v>266</v>
      </c>
      <c r="AU1829" s="25" t="s">
        <v>89</v>
      </c>
      <c r="AY1829" s="25" t="s">
        <v>152</v>
      </c>
      <c r="BE1829" s="195">
        <f>IF(N1829="základní",J1829,0)</f>
        <v>0</v>
      </c>
      <c r="BF1829" s="195">
        <f>IF(N1829="snížená",J1829,0)</f>
        <v>0</v>
      </c>
      <c r="BG1829" s="195">
        <f>IF(N1829="zákl. přenesená",J1829,0)</f>
        <v>0</v>
      </c>
      <c r="BH1829" s="195">
        <f>IF(N1829="sníž. přenesená",J1829,0)</f>
        <v>0</v>
      </c>
      <c r="BI1829" s="195">
        <f>IF(N1829="nulová",J1829,0)</f>
        <v>0</v>
      </c>
      <c r="BJ1829" s="25" t="s">
        <v>45</v>
      </c>
      <c r="BK1829" s="195">
        <f>ROUND(I1829*H1829,2)</f>
        <v>0</v>
      </c>
      <c r="BL1829" s="25" t="s">
        <v>259</v>
      </c>
      <c r="BM1829" s="25" t="s">
        <v>3825</v>
      </c>
    </row>
    <row r="1830" spans="2:65" s="13" customFormat="1">
      <c r="B1830" s="208"/>
      <c r="D1830" s="225" t="s">
        <v>163</v>
      </c>
      <c r="F1830" s="234" t="s">
        <v>3826</v>
      </c>
      <c r="H1830" s="235">
        <v>533.726</v>
      </c>
      <c r="I1830" s="212"/>
      <c r="L1830" s="208"/>
      <c r="M1830" s="213"/>
      <c r="N1830" s="214"/>
      <c r="O1830" s="214"/>
      <c r="P1830" s="214"/>
      <c r="Q1830" s="214"/>
      <c r="R1830" s="214"/>
      <c r="S1830" s="214"/>
      <c r="T1830" s="215"/>
      <c r="AT1830" s="209" t="s">
        <v>163</v>
      </c>
      <c r="AU1830" s="209" t="s">
        <v>89</v>
      </c>
      <c r="AV1830" s="13" t="s">
        <v>89</v>
      </c>
      <c r="AW1830" s="13" t="s">
        <v>6</v>
      </c>
      <c r="AX1830" s="13" t="s">
        <v>45</v>
      </c>
      <c r="AY1830" s="209" t="s">
        <v>152</v>
      </c>
    </row>
    <row r="1831" spans="2:65" s="1" customFormat="1" ht="31.5" customHeight="1">
      <c r="B1831" s="183"/>
      <c r="C1831" s="184" t="s">
        <v>3827</v>
      </c>
      <c r="D1831" s="184" t="s">
        <v>154</v>
      </c>
      <c r="E1831" s="185" t="s">
        <v>3828</v>
      </c>
      <c r="F1831" s="186" t="s">
        <v>3829</v>
      </c>
      <c r="G1831" s="187" t="s">
        <v>247</v>
      </c>
      <c r="H1831" s="188">
        <v>26.01</v>
      </c>
      <c r="I1831" s="189"/>
      <c r="J1831" s="190">
        <f>ROUND(I1831*H1831,2)</f>
        <v>0</v>
      </c>
      <c r="K1831" s="186" t="s">
        <v>158</v>
      </c>
      <c r="L1831" s="43"/>
      <c r="M1831" s="191" t="s">
        <v>5</v>
      </c>
      <c r="N1831" s="192" t="s">
        <v>53</v>
      </c>
      <c r="O1831" s="44"/>
      <c r="P1831" s="193">
        <f>O1831*H1831</f>
        <v>0</v>
      </c>
      <c r="Q1831" s="193">
        <v>1.65E-3</v>
      </c>
      <c r="R1831" s="193">
        <f>Q1831*H1831</f>
        <v>4.2916500000000003E-2</v>
      </c>
      <c r="S1831" s="193">
        <v>0</v>
      </c>
      <c r="T1831" s="194">
        <f>S1831*H1831</f>
        <v>0</v>
      </c>
      <c r="AR1831" s="25" t="s">
        <v>259</v>
      </c>
      <c r="AT1831" s="25" t="s">
        <v>154</v>
      </c>
      <c r="AU1831" s="25" t="s">
        <v>89</v>
      </c>
      <c r="AY1831" s="25" t="s">
        <v>152</v>
      </c>
      <c r="BE1831" s="195">
        <f>IF(N1831="základní",J1831,0)</f>
        <v>0</v>
      </c>
      <c r="BF1831" s="195">
        <f>IF(N1831="snížená",J1831,0)</f>
        <v>0</v>
      </c>
      <c r="BG1831" s="195">
        <f>IF(N1831="zákl. přenesená",J1831,0)</f>
        <v>0</v>
      </c>
      <c r="BH1831" s="195">
        <f>IF(N1831="sníž. přenesená",J1831,0)</f>
        <v>0</v>
      </c>
      <c r="BI1831" s="195">
        <f>IF(N1831="nulová",J1831,0)</f>
        <v>0</v>
      </c>
      <c r="BJ1831" s="25" t="s">
        <v>45</v>
      </c>
      <c r="BK1831" s="195">
        <f>ROUND(I1831*H1831,2)</f>
        <v>0</v>
      </c>
      <c r="BL1831" s="25" t="s">
        <v>259</v>
      </c>
      <c r="BM1831" s="25" t="s">
        <v>3830</v>
      </c>
    </row>
    <row r="1832" spans="2:65" s="1" customFormat="1" ht="67.5">
      <c r="B1832" s="43"/>
      <c r="D1832" s="196" t="s">
        <v>161</v>
      </c>
      <c r="F1832" s="197" t="s">
        <v>2111</v>
      </c>
      <c r="I1832" s="198"/>
      <c r="L1832" s="43"/>
      <c r="M1832" s="199"/>
      <c r="N1832" s="44"/>
      <c r="O1832" s="44"/>
      <c r="P1832" s="44"/>
      <c r="Q1832" s="44"/>
      <c r="R1832" s="44"/>
      <c r="S1832" s="44"/>
      <c r="T1832" s="72"/>
      <c r="AT1832" s="25" t="s">
        <v>161</v>
      </c>
      <c r="AU1832" s="25" t="s">
        <v>89</v>
      </c>
    </row>
    <row r="1833" spans="2:65" s="12" customFormat="1">
      <c r="B1833" s="200"/>
      <c r="D1833" s="196" t="s">
        <v>163</v>
      </c>
      <c r="E1833" s="201" t="s">
        <v>5</v>
      </c>
      <c r="F1833" s="202" t="s">
        <v>2775</v>
      </c>
      <c r="H1833" s="203" t="s">
        <v>5</v>
      </c>
      <c r="I1833" s="204"/>
      <c r="L1833" s="200"/>
      <c r="M1833" s="205"/>
      <c r="N1833" s="206"/>
      <c r="O1833" s="206"/>
      <c r="P1833" s="206"/>
      <c r="Q1833" s="206"/>
      <c r="R1833" s="206"/>
      <c r="S1833" s="206"/>
      <c r="T1833" s="207"/>
      <c r="AT1833" s="203" t="s">
        <v>163</v>
      </c>
      <c r="AU1833" s="203" t="s">
        <v>89</v>
      </c>
      <c r="AV1833" s="12" t="s">
        <v>45</v>
      </c>
      <c r="AW1833" s="12" t="s">
        <v>42</v>
      </c>
      <c r="AX1833" s="12" t="s">
        <v>82</v>
      </c>
      <c r="AY1833" s="203" t="s">
        <v>152</v>
      </c>
    </row>
    <row r="1834" spans="2:65" s="12" customFormat="1">
      <c r="B1834" s="200"/>
      <c r="D1834" s="196" t="s">
        <v>163</v>
      </c>
      <c r="E1834" s="201" t="s">
        <v>5</v>
      </c>
      <c r="F1834" s="202" t="s">
        <v>2777</v>
      </c>
      <c r="H1834" s="203" t="s">
        <v>5</v>
      </c>
      <c r="I1834" s="204"/>
      <c r="L1834" s="200"/>
      <c r="M1834" s="205"/>
      <c r="N1834" s="206"/>
      <c r="O1834" s="206"/>
      <c r="P1834" s="206"/>
      <c r="Q1834" s="206"/>
      <c r="R1834" s="206"/>
      <c r="S1834" s="206"/>
      <c r="T1834" s="207"/>
      <c r="AT1834" s="203" t="s">
        <v>163</v>
      </c>
      <c r="AU1834" s="203" t="s">
        <v>89</v>
      </c>
      <c r="AV1834" s="12" t="s">
        <v>45</v>
      </c>
      <c r="AW1834" s="12" t="s">
        <v>42</v>
      </c>
      <c r="AX1834" s="12" t="s">
        <v>82</v>
      </c>
      <c r="AY1834" s="203" t="s">
        <v>152</v>
      </c>
    </row>
    <row r="1835" spans="2:65" s="13" customFormat="1">
      <c r="B1835" s="208"/>
      <c r="D1835" s="196" t="s">
        <v>163</v>
      </c>
      <c r="E1835" s="209" t="s">
        <v>5</v>
      </c>
      <c r="F1835" s="210" t="s">
        <v>3831</v>
      </c>
      <c r="H1835" s="211">
        <v>3.22</v>
      </c>
      <c r="I1835" s="212"/>
      <c r="L1835" s="208"/>
      <c r="M1835" s="213"/>
      <c r="N1835" s="214"/>
      <c r="O1835" s="214"/>
      <c r="P1835" s="214"/>
      <c r="Q1835" s="214"/>
      <c r="R1835" s="214"/>
      <c r="S1835" s="214"/>
      <c r="T1835" s="215"/>
      <c r="AT1835" s="209" t="s">
        <v>163</v>
      </c>
      <c r="AU1835" s="209" t="s">
        <v>89</v>
      </c>
      <c r="AV1835" s="13" t="s">
        <v>89</v>
      </c>
      <c r="AW1835" s="13" t="s">
        <v>42</v>
      </c>
      <c r="AX1835" s="13" t="s">
        <v>82</v>
      </c>
      <c r="AY1835" s="209" t="s">
        <v>152</v>
      </c>
    </row>
    <row r="1836" spans="2:65" s="13" customFormat="1">
      <c r="B1836" s="208"/>
      <c r="D1836" s="196" t="s">
        <v>163</v>
      </c>
      <c r="E1836" s="209" t="s">
        <v>5</v>
      </c>
      <c r="F1836" s="210" t="s">
        <v>3832</v>
      </c>
      <c r="H1836" s="211">
        <v>2.62</v>
      </c>
      <c r="I1836" s="212"/>
      <c r="L1836" s="208"/>
      <c r="M1836" s="213"/>
      <c r="N1836" s="214"/>
      <c r="O1836" s="214"/>
      <c r="P1836" s="214"/>
      <c r="Q1836" s="214"/>
      <c r="R1836" s="214"/>
      <c r="S1836" s="214"/>
      <c r="T1836" s="215"/>
      <c r="AT1836" s="209" t="s">
        <v>163</v>
      </c>
      <c r="AU1836" s="209" t="s">
        <v>89</v>
      </c>
      <c r="AV1836" s="13" t="s">
        <v>89</v>
      </c>
      <c r="AW1836" s="13" t="s">
        <v>42</v>
      </c>
      <c r="AX1836" s="13" t="s">
        <v>82</v>
      </c>
      <c r="AY1836" s="209" t="s">
        <v>152</v>
      </c>
    </row>
    <row r="1837" spans="2:65" s="13" customFormat="1">
      <c r="B1837" s="208"/>
      <c r="D1837" s="196" t="s">
        <v>163</v>
      </c>
      <c r="E1837" s="209" t="s">
        <v>5</v>
      </c>
      <c r="F1837" s="210" t="s">
        <v>3833</v>
      </c>
      <c r="H1837" s="211">
        <v>20.170000000000002</v>
      </c>
      <c r="I1837" s="212"/>
      <c r="L1837" s="208"/>
      <c r="M1837" s="213"/>
      <c r="N1837" s="214"/>
      <c r="O1837" s="214"/>
      <c r="P1837" s="214"/>
      <c r="Q1837" s="214"/>
      <c r="R1837" s="214"/>
      <c r="S1837" s="214"/>
      <c r="T1837" s="215"/>
      <c r="AT1837" s="209" t="s">
        <v>163</v>
      </c>
      <c r="AU1837" s="209" t="s">
        <v>89</v>
      </c>
      <c r="AV1837" s="13" t="s">
        <v>89</v>
      </c>
      <c r="AW1837" s="13" t="s">
        <v>42</v>
      </c>
      <c r="AX1837" s="13" t="s">
        <v>82</v>
      </c>
      <c r="AY1837" s="209" t="s">
        <v>152</v>
      </c>
    </row>
    <row r="1838" spans="2:65" s="14" customFormat="1">
      <c r="B1838" s="216"/>
      <c r="D1838" s="196" t="s">
        <v>163</v>
      </c>
      <c r="E1838" s="217" t="s">
        <v>5</v>
      </c>
      <c r="F1838" s="218" t="s">
        <v>2780</v>
      </c>
      <c r="H1838" s="219">
        <v>26.01</v>
      </c>
      <c r="I1838" s="220"/>
      <c r="L1838" s="216"/>
      <c r="M1838" s="221"/>
      <c r="N1838" s="222"/>
      <c r="O1838" s="222"/>
      <c r="P1838" s="222"/>
      <c r="Q1838" s="222"/>
      <c r="R1838" s="222"/>
      <c r="S1838" s="222"/>
      <c r="T1838" s="223"/>
      <c r="AT1838" s="217" t="s">
        <v>163</v>
      </c>
      <c r="AU1838" s="217" t="s">
        <v>89</v>
      </c>
      <c r="AV1838" s="14" t="s">
        <v>169</v>
      </c>
      <c r="AW1838" s="14" t="s">
        <v>42</v>
      </c>
      <c r="AX1838" s="14" t="s">
        <v>82</v>
      </c>
      <c r="AY1838" s="217" t="s">
        <v>152</v>
      </c>
    </row>
    <row r="1839" spans="2:65" s="15" customFormat="1">
      <c r="B1839" s="224"/>
      <c r="D1839" s="225" t="s">
        <v>163</v>
      </c>
      <c r="E1839" s="226" t="s">
        <v>5</v>
      </c>
      <c r="F1839" s="227" t="s">
        <v>170</v>
      </c>
      <c r="H1839" s="228">
        <v>26.01</v>
      </c>
      <c r="I1839" s="229"/>
      <c r="L1839" s="224"/>
      <c r="M1839" s="230"/>
      <c r="N1839" s="231"/>
      <c r="O1839" s="231"/>
      <c r="P1839" s="231"/>
      <c r="Q1839" s="231"/>
      <c r="R1839" s="231"/>
      <c r="S1839" s="231"/>
      <c r="T1839" s="232"/>
      <c r="AT1839" s="233" t="s">
        <v>163</v>
      </c>
      <c r="AU1839" s="233" t="s">
        <v>89</v>
      </c>
      <c r="AV1839" s="15" t="s">
        <v>159</v>
      </c>
      <c r="AW1839" s="15" t="s">
        <v>42</v>
      </c>
      <c r="AX1839" s="15" t="s">
        <v>45</v>
      </c>
      <c r="AY1839" s="233" t="s">
        <v>152</v>
      </c>
    </row>
    <row r="1840" spans="2:65" s="1" customFormat="1" ht="22.5" customHeight="1">
      <c r="B1840" s="183"/>
      <c r="C1840" s="237" t="s">
        <v>3834</v>
      </c>
      <c r="D1840" s="237" t="s">
        <v>266</v>
      </c>
      <c r="E1840" s="238" t="s">
        <v>3835</v>
      </c>
      <c r="F1840" s="239" t="s">
        <v>3836</v>
      </c>
      <c r="G1840" s="240" t="s">
        <v>247</v>
      </c>
      <c r="H1840" s="241">
        <v>27.311</v>
      </c>
      <c r="I1840" s="242"/>
      <c r="J1840" s="243">
        <f>ROUND(I1840*H1840,2)</f>
        <v>0</v>
      </c>
      <c r="K1840" s="239" t="s">
        <v>158</v>
      </c>
      <c r="L1840" s="244"/>
      <c r="M1840" s="245" t="s">
        <v>5</v>
      </c>
      <c r="N1840" s="246" t="s">
        <v>53</v>
      </c>
      <c r="O1840" s="44"/>
      <c r="P1840" s="193">
        <f>O1840*H1840</f>
        <v>0</v>
      </c>
      <c r="Q1840" s="193">
        <v>2.8900000000000002E-3</v>
      </c>
      <c r="R1840" s="193">
        <f>Q1840*H1840</f>
        <v>7.8928789999999999E-2</v>
      </c>
      <c r="S1840" s="193">
        <v>0</v>
      </c>
      <c r="T1840" s="194">
        <f>S1840*H1840</f>
        <v>0</v>
      </c>
      <c r="AR1840" s="25" t="s">
        <v>377</v>
      </c>
      <c r="AT1840" s="25" t="s">
        <v>266</v>
      </c>
      <c r="AU1840" s="25" t="s">
        <v>89</v>
      </c>
      <c r="AY1840" s="25" t="s">
        <v>152</v>
      </c>
      <c r="BE1840" s="195">
        <f>IF(N1840="základní",J1840,0)</f>
        <v>0</v>
      </c>
      <c r="BF1840" s="195">
        <f>IF(N1840="snížená",J1840,0)</f>
        <v>0</v>
      </c>
      <c r="BG1840" s="195">
        <f>IF(N1840="zákl. přenesená",J1840,0)</f>
        <v>0</v>
      </c>
      <c r="BH1840" s="195">
        <f>IF(N1840="sníž. přenesená",J1840,0)</f>
        <v>0</v>
      </c>
      <c r="BI1840" s="195">
        <f>IF(N1840="nulová",J1840,0)</f>
        <v>0</v>
      </c>
      <c r="BJ1840" s="25" t="s">
        <v>45</v>
      </c>
      <c r="BK1840" s="195">
        <f>ROUND(I1840*H1840,2)</f>
        <v>0</v>
      </c>
      <c r="BL1840" s="25" t="s">
        <v>259</v>
      </c>
      <c r="BM1840" s="25" t="s">
        <v>3837</v>
      </c>
    </row>
    <row r="1841" spans="2:65" s="13" customFormat="1">
      <c r="B1841" s="208"/>
      <c r="D1841" s="225" t="s">
        <v>163</v>
      </c>
      <c r="F1841" s="234" t="s">
        <v>3838</v>
      </c>
      <c r="H1841" s="235">
        <v>27.311</v>
      </c>
      <c r="I1841" s="212"/>
      <c r="L1841" s="208"/>
      <c r="M1841" s="213"/>
      <c r="N1841" s="214"/>
      <c r="O1841" s="214"/>
      <c r="P1841" s="214"/>
      <c r="Q1841" s="214"/>
      <c r="R1841" s="214"/>
      <c r="S1841" s="214"/>
      <c r="T1841" s="215"/>
      <c r="AT1841" s="209" t="s">
        <v>163</v>
      </c>
      <c r="AU1841" s="209" t="s">
        <v>89</v>
      </c>
      <c r="AV1841" s="13" t="s">
        <v>89</v>
      </c>
      <c r="AW1841" s="13" t="s">
        <v>6</v>
      </c>
      <c r="AX1841" s="13" t="s">
        <v>45</v>
      </c>
      <c r="AY1841" s="209" t="s">
        <v>152</v>
      </c>
    </row>
    <row r="1842" spans="2:65" s="1" customFormat="1" ht="22.5" customHeight="1">
      <c r="B1842" s="183"/>
      <c r="C1842" s="184" t="s">
        <v>3839</v>
      </c>
      <c r="D1842" s="184" t="s">
        <v>154</v>
      </c>
      <c r="E1842" s="185" t="s">
        <v>2119</v>
      </c>
      <c r="F1842" s="186" t="s">
        <v>2120</v>
      </c>
      <c r="G1842" s="187" t="s">
        <v>201</v>
      </c>
      <c r="H1842" s="188">
        <v>831.947</v>
      </c>
      <c r="I1842" s="189"/>
      <c r="J1842" s="190">
        <f>ROUND(I1842*H1842,2)</f>
        <v>0</v>
      </c>
      <c r="K1842" s="186" t="s">
        <v>158</v>
      </c>
      <c r="L1842" s="43"/>
      <c r="M1842" s="191" t="s">
        <v>5</v>
      </c>
      <c r="N1842" s="192" t="s">
        <v>53</v>
      </c>
      <c r="O1842" s="44"/>
      <c r="P1842" s="193">
        <f>O1842*H1842</f>
        <v>0</v>
      </c>
      <c r="Q1842" s="193">
        <v>2.0000000000000001E-4</v>
      </c>
      <c r="R1842" s="193">
        <f>Q1842*H1842</f>
        <v>0.16638940000000002</v>
      </c>
      <c r="S1842" s="193">
        <v>0</v>
      </c>
      <c r="T1842" s="194">
        <f>S1842*H1842</f>
        <v>0</v>
      </c>
      <c r="AR1842" s="25" t="s">
        <v>259</v>
      </c>
      <c r="AT1842" s="25" t="s">
        <v>154</v>
      </c>
      <c r="AU1842" s="25" t="s">
        <v>89</v>
      </c>
      <c r="AY1842" s="25" t="s">
        <v>152</v>
      </c>
      <c r="BE1842" s="195">
        <f>IF(N1842="základní",J1842,0)</f>
        <v>0</v>
      </c>
      <c r="BF1842" s="195">
        <f>IF(N1842="snížená",J1842,0)</f>
        <v>0</v>
      </c>
      <c r="BG1842" s="195">
        <f>IF(N1842="zákl. přenesená",J1842,0)</f>
        <v>0</v>
      </c>
      <c r="BH1842" s="195">
        <f>IF(N1842="sníž. přenesená",J1842,0)</f>
        <v>0</v>
      </c>
      <c r="BI1842" s="195">
        <f>IF(N1842="nulová",J1842,0)</f>
        <v>0</v>
      </c>
      <c r="BJ1842" s="25" t="s">
        <v>45</v>
      </c>
      <c r="BK1842" s="195">
        <f>ROUND(I1842*H1842,2)</f>
        <v>0</v>
      </c>
      <c r="BL1842" s="25" t="s">
        <v>259</v>
      </c>
      <c r="BM1842" s="25" t="s">
        <v>3840</v>
      </c>
    </row>
    <row r="1843" spans="2:65" s="1" customFormat="1" ht="67.5">
      <c r="B1843" s="43"/>
      <c r="D1843" s="225" t="s">
        <v>161</v>
      </c>
      <c r="F1843" s="236" t="s">
        <v>2111</v>
      </c>
      <c r="I1843" s="198"/>
      <c r="L1843" s="43"/>
      <c r="M1843" s="199"/>
      <c r="N1843" s="44"/>
      <c r="O1843" s="44"/>
      <c r="P1843" s="44"/>
      <c r="Q1843" s="44"/>
      <c r="R1843" s="44"/>
      <c r="S1843" s="44"/>
      <c r="T1843" s="72"/>
      <c r="AT1843" s="25" t="s">
        <v>161</v>
      </c>
      <c r="AU1843" s="25" t="s">
        <v>89</v>
      </c>
    </row>
    <row r="1844" spans="2:65" s="1" customFormat="1" ht="44.25" customHeight="1">
      <c r="B1844" s="183"/>
      <c r="C1844" s="184" t="s">
        <v>3841</v>
      </c>
      <c r="D1844" s="184" t="s">
        <v>154</v>
      </c>
      <c r="E1844" s="185" t="s">
        <v>3842</v>
      </c>
      <c r="F1844" s="186" t="s">
        <v>3843</v>
      </c>
      <c r="G1844" s="187" t="s">
        <v>193</v>
      </c>
      <c r="H1844" s="188">
        <v>38.591000000000001</v>
      </c>
      <c r="I1844" s="189"/>
      <c r="J1844" s="190">
        <f>ROUND(I1844*H1844,2)</f>
        <v>0</v>
      </c>
      <c r="K1844" s="186" t="s">
        <v>158</v>
      </c>
      <c r="L1844" s="43"/>
      <c r="M1844" s="191" t="s">
        <v>5</v>
      </c>
      <c r="N1844" s="192" t="s">
        <v>53</v>
      </c>
      <c r="O1844" s="44"/>
      <c r="P1844" s="193">
        <f>O1844*H1844</f>
        <v>0</v>
      </c>
      <c r="Q1844" s="193">
        <v>0</v>
      </c>
      <c r="R1844" s="193">
        <f>Q1844*H1844</f>
        <v>0</v>
      </c>
      <c r="S1844" s="193">
        <v>0</v>
      </c>
      <c r="T1844" s="194">
        <f>S1844*H1844</f>
        <v>0</v>
      </c>
      <c r="AR1844" s="25" t="s">
        <v>259</v>
      </c>
      <c r="AT1844" s="25" t="s">
        <v>154</v>
      </c>
      <c r="AU1844" s="25" t="s">
        <v>89</v>
      </c>
      <c r="AY1844" s="25" t="s">
        <v>152</v>
      </c>
      <c r="BE1844" s="195">
        <f>IF(N1844="základní",J1844,0)</f>
        <v>0</v>
      </c>
      <c r="BF1844" s="195">
        <f>IF(N1844="snížená",J1844,0)</f>
        <v>0</v>
      </c>
      <c r="BG1844" s="195">
        <f>IF(N1844="zákl. přenesená",J1844,0)</f>
        <v>0</v>
      </c>
      <c r="BH1844" s="195">
        <f>IF(N1844="sníž. přenesená",J1844,0)</f>
        <v>0</v>
      </c>
      <c r="BI1844" s="195">
        <f>IF(N1844="nulová",J1844,0)</f>
        <v>0</v>
      </c>
      <c r="BJ1844" s="25" t="s">
        <v>45</v>
      </c>
      <c r="BK1844" s="195">
        <f>ROUND(I1844*H1844,2)</f>
        <v>0</v>
      </c>
      <c r="BL1844" s="25" t="s">
        <v>259</v>
      </c>
      <c r="BM1844" s="25" t="s">
        <v>3844</v>
      </c>
    </row>
    <row r="1845" spans="2:65" s="1" customFormat="1" ht="135">
      <c r="B1845" s="43"/>
      <c r="D1845" s="225" t="s">
        <v>161</v>
      </c>
      <c r="F1845" s="236" t="s">
        <v>728</v>
      </c>
      <c r="I1845" s="198"/>
      <c r="L1845" s="43"/>
      <c r="M1845" s="199"/>
      <c r="N1845" s="44"/>
      <c r="O1845" s="44"/>
      <c r="P1845" s="44"/>
      <c r="Q1845" s="44"/>
      <c r="R1845" s="44"/>
      <c r="S1845" s="44"/>
      <c r="T1845" s="72"/>
      <c r="AT1845" s="25" t="s">
        <v>161</v>
      </c>
      <c r="AU1845" s="25" t="s">
        <v>89</v>
      </c>
    </row>
    <row r="1846" spans="2:65" s="1" customFormat="1" ht="44.25" customHeight="1">
      <c r="B1846" s="183"/>
      <c r="C1846" s="184" t="s">
        <v>3845</v>
      </c>
      <c r="D1846" s="184" t="s">
        <v>154</v>
      </c>
      <c r="E1846" s="185" t="s">
        <v>2129</v>
      </c>
      <c r="F1846" s="186" t="s">
        <v>2130</v>
      </c>
      <c r="G1846" s="187" t="s">
        <v>193</v>
      </c>
      <c r="H1846" s="188">
        <v>38.591000000000001</v>
      </c>
      <c r="I1846" s="189"/>
      <c r="J1846" s="190">
        <f>ROUND(I1846*H1846,2)</f>
        <v>0</v>
      </c>
      <c r="K1846" s="186" t="s">
        <v>158</v>
      </c>
      <c r="L1846" s="43"/>
      <c r="M1846" s="191" t="s">
        <v>5</v>
      </c>
      <c r="N1846" s="192" t="s">
        <v>53</v>
      </c>
      <c r="O1846" s="44"/>
      <c r="P1846" s="193">
        <f>O1846*H1846</f>
        <v>0</v>
      </c>
      <c r="Q1846" s="193">
        <v>0</v>
      </c>
      <c r="R1846" s="193">
        <f>Q1846*H1846</f>
        <v>0</v>
      </c>
      <c r="S1846" s="193">
        <v>0</v>
      </c>
      <c r="T1846" s="194">
        <f>S1846*H1846</f>
        <v>0</v>
      </c>
      <c r="AR1846" s="25" t="s">
        <v>259</v>
      </c>
      <c r="AT1846" s="25" t="s">
        <v>154</v>
      </c>
      <c r="AU1846" s="25" t="s">
        <v>89</v>
      </c>
      <c r="AY1846" s="25" t="s">
        <v>152</v>
      </c>
      <c r="BE1846" s="195">
        <f>IF(N1846="základní",J1846,0)</f>
        <v>0</v>
      </c>
      <c r="BF1846" s="195">
        <f>IF(N1846="snížená",J1846,0)</f>
        <v>0</v>
      </c>
      <c r="BG1846" s="195">
        <f>IF(N1846="zákl. přenesená",J1846,0)</f>
        <v>0</v>
      </c>
      <c r="BH1846" s="195">
        <f>IF(N1846="sníž. přenesená",J1846,0)</f>
        <v>0</v>
      </c>
      <c r="BI1846" s="195">
        <f>IF(N1846="nulová",J1846,0)</f>
        <v>0</v>
      </c>
      <c r="BJ1846" s="25" t="s">
        <v>45</v>
      </c>
      <c r="BK1846" s="195">
        <f>ROUND(I1846*H1846,2)</f>
        <v>0</v>
      </c>
      <c r="BL1846" s="25" t="s">
        <v>259</v>
      </c>
      <c r="BM1846" s="25" t="s">
        <v>3846</v>
      </c>
    </row>
    <row r="1847" spans="2:65" s="1" customFormat="1" ht="135">
      <c r="B1847" s="43"/>
      <c r="D1847" s="196" t="s">
        <v>161</v>
      </c>
      <c r="F1847" s="197" t="s">
        <v>728</v>
      </c>
      <c r="I1847" s="198"/>
      <c r="L1847" s="43"/>
      <c r="M1847" s="199"/>
      <c r="N1847" s="44"/>
      <c r="O1847" s="44"/>
      <c r="P1847" s="44"/>
      <c r="Q1847" s="44"/>
      <c r="R1847" s="44"/>
      <c r="S1847" s="44"/>
      <c r="T1847" s="72"/>
      <c r="AT1847" s="25" t="s">
        <v>161</v>
      </c>
      <c r="AU1847" s="25" t="s">
        <v>89</v>
      </c>
    </row>
    <row r="1848" spans="2:65" s="11" customFormat="1" ht="29.85" customHeight="1">
      <c r="B1848" s="169"/>
      <c r="D1848" s="180" t="s">
        <v>81</v>
      </c>
      <c r="E1848" s="181" t="s">
        <v>3847</v>
      </c>
      <c r="F1848" s="181" t="s">
        <v>3848</v>
      </c>
      <c r="I1848" s="172"/>
      <c r="J1848" s="182">
        <f>BK1848</f>
        <v>0</v>
      </c>
      <c r="L1848" s="169"/>
      <c r="M1848" s="174"/>
      <c r="N1848" s="175"/>
      <c r="O1848" s="175"/>
      <c r="P1848" s="176">
        <f>SUM(P1849:P1877)</f>
        <v>0</v>
      </c>
      <c r="Q1848" s="175"/>
      <c r="R1848" s="176">
        <f>SUM(R1849:R1877)</f>
        <v>7.6671883999999988</v>
      </c>
      <c r="S1848" s="175"/>
      <c r="T1848" s="177">
        <f>SUM(T1849:T1877)</f>
        <v>0</v>
      </c>
      <c r="AR1848" s="170" t="s">
        <v>89</v>
      </c>
      <c r="AT1848" s="178" t="s">
        <v>81</v>
      </c>
      <c r="AU1848" s="178" t="s">
        <v>45</v>
      </c>
      <c r="AY1848" s="170" t="s">
        <v>152</v>
      </c>
      <c r="BK1848" s="179">
        <f>SUM(BK1849:BK1877)</f>
        <v>0</v>
      </c>
    </row>
    <row r="1849" spans="2:65" s="1" customFormat="1" ht="31.5" customHeight="1">
      <c r="B1849" s="183"/>
      <c r="C1849" s="184" t="s">
        <v>3849</v>
      </c>
      <c r="D1849" s="184" t="s">
        <v>154</v>
      </c>
      <c r="E1849" s="185" t="s">
        <v>3850</v>
      </c>
      <c r="F1849" s="186" t="s">
        <v>3851</v>
      </c>
      <c r="G1849" s="187" t="s">
        <v>293</v>
      </c>
      <c r="H1849" s="188">
        <v>1</v>
      </c>
      <c r="I1849" s="189"/>
      <c r="J1849" s="190">
        <f>ROUND(I1849*H1849,2)</f>
        <v>0</v>
      </c>
      <c r="K1849" s="186" t="s">
        <v>5</v>
      </c>
      <c r="L1849" s="43"/>
      <c r="M1849" s="191" t="s">
        <v>5</v>
      </c>
      <c r="N1849" s="192" t="s">
        <v>53</v>
      </c>
      <c r="O1849" s="44"/>
      <c r="P1849" s="193">
        <f>O1849*H1849</f>
        <v>0</v>
      </c>
      <c r="Q1849" s="193">
        <v>0</v>
      </c>
      <c r="R1849" s="193">
        <f>Q1849*H1849</f>
        <v>0</v>
      </c>
      <c r="S1849" s="193">
        <v>0</v>
      </c>
      <c r="T1849" s="194">
        <f>S1849*H1849</f>
        <v>0</v>
      </c>
      <c r="AR1849" s="25" t="s">
        <v>259</v>
      </c>
      <c r="AT1849" s="25" t="s">
        <v>154</v>
      </c>
      <c r="AU1849" s="25" t="s">
        <v>89</v>
      </c>
      <c r="AY1849" s="25" t="s">
        <v>152</v>
      </c>
      <c r="BE1849" s="195">
        <f>IF(N1849="základní",J1849,0)</f>
        <v>0</v>
      </c>
      <c r="BF1849" s="195">
        <f>IF(N1849="snížená",J1849,0)</f>
        <v>0</v>
      </c>
      <c r="BG1849" s="195">
        <f>IF(N1849="zákl. přenesená",J1849,0)</f>
        <v>0</v>
      </c>
      <c r="BH1849" s="195">
        <f>IF(N1849="sníž. přenesená",J1849,0)</f>
        <v>0</v>
      </c>
      <c r="BI1849" s="195">
        <f>IF(N1849="nulová",J1849,0)</f>
        <v>0</v>
      </c>
      <c r="BJ1849" s="25" t="s">
        <v>45</v>
      </c>
      <c r="BK1849" s="195">
        <f>ROUND(I1849*H1849,2)</f>
        <v>0</v>
      </c>
      <c r="BL1849" s="25" t="s">
        <v>259</v>
      </c>
      <c r="BM1849" s="25" t="s">
        <v>3852</v>
      </c>
    </row>
    <row r="1850" spans="2:65" s="1" customFormat="1" ht="44.25" customHeight="1">
      <c r="B1850" s="183"/>
      <c r="C1850" s="184" t="s">
        <v>3853</v>
      </c>
      <c r="D1850" s="184" t="s">
        <v>154</v>
      </c>
      <c r="E1850" s="185" t="s">
        <v>3854</v>
      </c>
      <c r="F1850" s="186" t="s">
        <v>3855</v>
      </c>
      <c r="G1850" s="187" t="s">
        <v>247</v>
      </c>
      <c r="H1850" s="188">
        <v>619.44000000000005</v>
      </c>
      <c r="I1850" s="189"/>
      <c r="J1850" s="190">
        <f>ROUND(I1850*H1850,2)</f>
        <v>0</v>
      </c>
      <c r="K1850" s="186" t="s">
        <v>158</v>
      </c>
      <c r="L1850" s="43"/>
      <c r="M1850" s="191" t="s">
        <v>5</v>
      </c>
      <c r="N1850" s="192" t="s">
        <v>53</v>
      </c>
      <c r="O1850" s="44"/>
      <c r="P1850" s="193">
        <f>O1850*H1850</f>
        <v>0</v>
      </c>
      <c r="Q1850" s="193">
        <v>6.8199999999999997E-3</v>
      </c>
      <c r="R1850" s="193">
        <f>Q1850*H1850</f>
        <v>4.2245808</v>
      </c>
      <c r="S1850" s="193">
        <v>0</v>
      </c>
      <c r="T1850" s="194">
        <f>S1850*H1850</f>
        <v>0</v>
      </c>
      <c r="AR1850" s="25" t="s">
        <v>259</v>
      </c>
      <c r="AT1850" s="25" t="s">
        <v>154</v>
      </c>
      <c r="AU1850" s="25" t="s">
        <v>89</v>
      </c>
      <c r="AY1850" s="25" t="s">
        <v>152</v>
      </c>
      <c r="BE1850" s="195">
        <f>IF(N1850="základní",J1850,0)</f>
        <v>0</v>
      </c>
      <c r="BF1850" s="195">
        <f>IF(N1850="snížená",J1850,0)</f>
        <v>0</v>
      </c>
      <c r="BG1850" s="195">
        <f>IF(N1850="zákl. přenesená",J1850,0)</f>
        <v>0</v>
      </c>
      <c r="BH1850" s="195">
        <f>IF(N1850="sníž. přenesená",J1850,0)</f>
        <v>0</v>
      </c>
      <c r="BI1850" s="195">
        <f>IF(N1850="nulová",J1850,0)</f>
        <v>0</v>
      </c>
      <c r="BJ1850" s="25" t="s">
        <v>45</v>
      </c>
      <c r="BK1850" s="195">
        <f>ROUND(I1850*H1850,2)</f>
        <v>0</v>
      </c>
      <c r="BL1850" s="25" t="s">
        <v>259</v>
      </c>
      <c r="BM1850" s="25" t="s">
        <v>3856</v>
      </c>
    </row>
    <row r="1851" spans="2:65" s="12" customFormat="1">
      <c r="B1851" s="200"/>
      <c r="D1851" s="196" t="s">
        <v>163</v>
      </c>
      <c r="E1851" s="201" t="s">
        <v>5</v>
      </c>
      <c r="F1851" s="202" t="s">
        <v>3342</v>
      </c>
      <c r="H1851" s="203" t="s">
        <v>5</v>
      </c>
      <c r="I1851" s="204"/>
      <c r="L1851" s="200"/>
      <c r="M1851" s="205"/>
      <c r="N1851" s="206"/>
      <c r="O1851" s="206"/>
      <c r="P1851" s="206"/>
      <c r="Q1851" s="206"/>
      <c r="R1851" s="206"/>
      <c r="S1851" s="206"/>
      <c r="T1851" s="207"/>
      <c r="AT1851" s="203" t="s">
        <v>163</v>
      </c>
      <c r="AU1851" s="203" t="s">
        <v>89</v>
      </c>
      <c r="AV1851" s="12" t="s">
        <v>45</v>
      </c>
      <c r="AW1851" s="12" t="s">
        <v>42</v>
      </c>
      <c r="AX1851" s="12" t="s">
        <v>82</v>
      </c>
      <c r="AY1851" s="203" t="s">
        <v>152</v>
      </c>
    </row>
    <row r="1852" spans="2:65" s="12" customFormat="1">
      <c r="B1852" s="200"/>
      <c r="D1852" s="196" t="s">
        <v>163</v>
      </c>
      <c r="E1852" s="201" t="s">
        <v>5</v>
      </c>
      <c r="F1852" s="202" t="s">
        <v>3472</v>
      </c>
      <c r="H1852" s="203" t="s">
        <v>5</v>
      </c>
      <c r="I1852" s="204"/>
      <c r="L1852" s="200"/>
      <c r="M1852" s="205"/>
      <c r="N1852" s="206"/>
      <c r="O1852" s="206"/>
      <c r="P1852" s="206"/>
      <c r="Q1852" s="206"/>
      <c r="R1852" s="206"/>
      <c r="S1852" s="206"/>
      <c r="T1852" s="207"/>
      <c r="AT1852" s="203" t="s">
        <v>163</v>
      </c>
      <c r="AU1852" s="203" t="s">
        <v>89</v>
      </c>
      <c r="AV1852" s="12" t="s">
        <v>45</v>
      </c>
      <c r="AW1852" s="12" t="s">
        <v>42</v>
      </c>
      <c r="AX1852" s="12" t="s">
        <v>82</v>
      </c>
      <c r="AY1852" s="203" t="s">
        <v>152</v>
      </c>
    </row>
    <row r="1853" spans="2:65" s="13" customFormat="1">
      <c r="B1853" s="208"/>
      <c r="D1853" s="196" t="s">
        <v>163</v>
      </c>
      <c r="E1853" s="209" t="s">
        <v>5</v>
      </c>
      <c r="F1853" s="210" t="s">
        <v>3364</v>
      </c>
      <c r="H1853" s="211">
        <v>619.44000000000005</v>
      </c>
      <c r="I1853" s="212"/>
      <c r="L1853" s="208"/>
      <c r="M1853" s="213"/>
      <c r="N1853" s="214"/>
      <c r="O1853" s="214"/>
      <c r="P1853" s="214"/>
      <c r="Q1853" s="214"/>
      <c r="R1853" s="214"/>
      <c r="S1853" s="214"/>
      <c r="T1853" s="215"/>
      <c r="AT1853" s="209" t="s">
        <v>163</v>
      </c>
      <c r="AU1853" s="209" t="s">
        <v>89</v>
      </c>
      <c r="AV1853" s="13" t="s">
        <v>89</v>
      </c>
      <c r="AW1853" s="13" t="s">
        <v>42</v>
      </c>
      <c r="AX1853" s="13" t="s">
        <v>82</v>
      </c>
      <c r="AY1853" s="209" t="s">
        <v>152</v>
      </c>
    </row>
    <row r="1854" spans="2:65" s="14" customFormat="1">
      <c r="B1854" s="216"/>
      <c r="D1854" s="196" t="s">
        <v>163</v>
      </c>
      <c r="E1854" s="217" t="s">
        <v>5</v>
      </c>
      <c r="F1854" s="218" t="s">
        <v>3351</v>
      </c>
      <c r="H1854" s="219">
        <v>619.44000000000005</v>
      </c>
      <c r="I1854" s="220"/>
      <c r="L1854" s="216"/>
      <c r="M1854" s="221"/>
      <c r="N1854" s="222"/>
      <c r="O1854" s="222"/>
      <c r="P1854" s="222"/>
      <c r="Q1854" s="222"/>
      <c r="R1854" s="222"/>
      <c r="S1854" s="222"/>
      <c r="T1854" s="223"/>
      <c r="AT1854" s="217" t="s">
        <v>163</v>
      </c>
      <c r="AU1854" s="217" t="s">
        <v>89</v>
      </c>
      <c r="AV1854" s="14" t="s">
        <v>169</v>
      </c>
      <c r="AW1854" s="14" t="s">
        <v>42</v>
      </c>
      <c r="AX1854" s="14" t="s">
        <v>82</v>
      </c>
      <c r="AY1854" s="217" t="s">
        <v>152</v>
      </c>
    </row>
    <row r="1855" spans="2:65" s="15" customFormat="1">
      <c r="B1855" s="224"/>
      <c r="D1855" s="225" t="s">
        <v>163</v>
      </c>
      <c r="E1855" s="226" t="s">
        <v>5</v>
      </c>
      <c r="F1855" s="227" t="s">
        <v>170</v>
      </c>
      <c r="H1855" s="228">
        <v>619.44000000000005</v>
      </c>
      <c r="I1855" s="229"/>
      <c r="L1855" s="224"/>
      <c r="M1855" s="230"/>
      <c r="N1855" s="231"/>
      <c r="O1855" s="231"/>
      <c r="P1855" s="231"/>
      <c r="Q1855" s="231"/>
      <c r="R1855" s="231"/>
      <c r="S1855" s="231"/>
      <c r="T1855" s="232"/>
      <c r="AT1855" s="233" t="s">
        <v>163</v>
      </c>
      <c r="AU1855" s="233" t="s">
        <v>89</v>
      </c>
      <c r="AV1855" s="15" t="s">
        <v>159</v>
      </c>
      <c r="AW1855" s="15" t="s">
        <v>42</v>
      </c>
      <c r="AX1855" s="15" t="s">
        <v>45</v>
      </c>
      <c r="AY1855" s="233" t="s">
        <v>152</v>
      </c>
    </row>
    <row r="1856" spans="2:65" s="1" customFormat="1" ht="44.25" customHeight="1">
      <c r="B1856" s="183"/>
      <c r="C1856" s="184" t="s">
        <v>3857</v>
      </c>
      <c r="D1856" s="184" t="s">
        <v>154</v>
      </c>
      <c r="E1856" s="185" t="s">
        <v>3858</v>
      </c>
      <c r="F1856" s="186" t="s">
        <v>3859</v>
      </c>
      <c r="G1856" s="187" t="s">
        <v>247</v>
      </c>
      <c r="H1856" s="188">
        <v>473.9</v>
      </c>
      <c r="I1856" s="189"/>
      <c r="J1856" s="190">
        <f>ROUND(I1856*H1856,2)</f>
        <v>0</v>
      </c>
      <c r="K1856" s="186" t="s">
        <v>158</v>
      </c>
      <c r="L1856" s="43"/>
      <c r="M1856" s="191" t="s">
        <v>5</v>
      </c>
      <c r="N1856" s="192" t="s">
        <v>53</v>
      </c>
      <c r="O1856" s="44"/>
      <c r="P1856" s="193">
        <f>O1856*H1856</f>
        <v>0</v>
      </c>
      <c r="Q1856" s="193">
        <v>6.8199999999999997E-3</v>
      </c>
      <c r="R1856" s="193">
        <f>Q1856*H1856</f>
        <v>3.2319979999999995</v>
      </c>
      <c r="S1856" s="193">
        <v>0</v>
      </c>
      <c r="T1856" s="194">
        <f>S1856*H1856</f>
        <v>0</v>
      </c>
      <c r="AR1856" s="25" t="s">
        <v>259</v>
      </c>
      <c r="AT1856" s="25" t="s">
        <v>154</v>
      </c>
      <c r="AU1856" s="25" t="s">
        <v>89</v>
      </c>
      <c r="AY1856" s="25" t="s">
        <v>152</v>
      </c>
      <c r="BE1856" s="195">
        <f>IF(N1856="základní",J1856,0)</f>
        <v>0</v>
      </c>
      <c r="BF1856" s="195">
        <f>IF(N1856="snížená",J1856,0)</f>
        <v>0</v>
      </c>
      <c r="BG1856" s="195">
        <f>IF(N1856="zákl. přenesená",J1856,0)</f>
        <v>0</v>
      </c>
      <c r="BH1856" s="195">
        <f>IF(N1856="sníž. přenesená",J1856,0)</f>
        <v>0</v>
      </c>
      <c r="BI1856" s="195">
        <f>IF(N1856="nulová",J1856,0)</f>
        <v>0</v>
      </c>
      <c r="BJ1856" s="25" t="s">
        <v>45</v>
      </c>
      <c r="BK1856" s="195">
        <f>ROUND(I1856*H1856,2)</f>
        <v>0</v>
      </c>
      <c r="BL1856" s="25" t="s">
        <v>259</v>
      </c>
      <c r="BM1856" s="25" t="s">
        <v>3860</v>
      </c>
    </row>
    <row r="1857" spans="2:65" s="12" customFormat="1">
      <c r="B1857" s="200"/>
      <c r="D1857" s="196" t="s">
        <v>163</v>
      </c>
      <c r="E1857" s="201" t="s">
        <v>5</v>
      </c>
      <c r="F1857" s="202" t="s">
        <v>3342</v>
      </c>
      <c r="H1857" s="203" t="s">
        <v>5</v>
      </c>
      <c r="I1857" s="204"/>
      <c r="L1857" s="200"/>
      <c r="M1857" s="205"/>
      <c r="N1857" s="206"/>
      <c r="O1857" s="206"/>
      <c r="P1857" s="206"/>
      <c r="Q1857" s="206"/>
      <c r="R1857" s="206"/>
      <c r="S1857" s="206"/>
      <c r="T1857" s="207"/>
      <c r="AT1857" s="203" t="s">
        <v>163</v>
      </c>
      <c r="AU1857" s="203" t="s">
        <v>89</v>
      </c>
      <c r="AV1857" s="12" t="s">
        <v>45</v>
      </c>
      <c r="AW1857" s="12" t="s">
        <v>42</v>
      </c>
      <c r="AX1857" s="12" t="s">
        <v>82</v>
      </c>
      <c r="AY1857" s="203" t="s">
        <v>152</v>
      </c>
    </row>
    <row r="1858" spans="2:65" s="12" customFormat="1">
      <c r="B1858" s="200"/>
      <c r="D1858" s="196" t="s">
        <v>163</v>
      </c>
      <c r="E1858" s="201" t="s">
        <v>5</v>
      </c>
      <c r="F1858" s="202" t="s">
        <v>3473</v>
      </c>
      <c r="H1858" s="203" t="s">
        <v>5</v>
      </c>
      <c r="I1858" s="204"/>
      <c r="L1858" s="200"/>
      <c r="M1858" s="205"/>
      <c r="N1858" s="206"/>
      <c r="O1858" s="206"/>
      <c r="P1858" s="206"/>
      <c r="Q1858" s="206"/>
      <c r="R1858" s="206"/>
      <c r="S1858" s="206"/>
      <c r="T1858" s="207"/>
      <c r="AT1858" s="203" t="s">
        <v>163</v>
      </c>
      <c r="AU1858" s="203" t="s">
        <v>89</v>
      </c>
      <c r="AV1858" s="12" t="s">
        <v>45</v>
      </c>
      <c r="AW1858" s="12" t="s">
        <v>42</v>
      </c>
      <c r="AX1858" s="12" t="s">
        <v>82</v>
      </c>
      <c r="AY1858" s="203" t="s">
        <v>152</v>
      </c>
    </row>
    <row r="1859" spans="2:65" s="13" customFormat="1">
      <c r="B1859" s="208"/>
      <c r="D1859" s="196" t="s">
        <v>163</v>
      </c>
      <c r="E1859" s="209" t="s">
        <v>5</v>
      </c>
      <c r="F1859" s="210" t="s">
        <v>3344</v>
      </c>
      <c r="H1859" s="211">
        <v>3.96</v>
      </c>
      <c r="I1859" s="212"/>
      <c r="L1859" s="208"/>
      <c r="M1859" s="213"/>
      <c r="N1859" s="214"/>
      <c r="O1859" s="214"/>
      <c r="P1859" s="214"/>
      <c r="Q1859" s="214"/>
      <c r="R1859" s="214"/>
      <c r="S1859" s="214"/>
      <c r="T1859" s="215"/>
      <c r="AT1859" s="209" t="s">
        <v>163</v>
      </c>
      <c r="AU1859" s="209" t="s">
        <v>89</v>
      </c>
      <c r="AV1859" s="13" t="s">
        <v>89</v>
      </c>
      <c r="AW1859" s="13" t="s">
        <v>42</v>
      </c>
      <c r="AX1859" s="13" t="s">
        <v>82</v>
      </c>
      <c r="AY1859" s="209" t="s">
        <v>152</v>
      </c>
    </row>
    <row r="1860" spans="2:65" s="13" customFormat="1">
      <c r="B1860" s="208"/>
      <c r="D1860" s="196" t="s">
        <v>163</v>
      </c>
      <c r="E1860" s="209" t="s">
        <v>5</v>
      </c>
      <c r="F1860" s="210" t="s">
        <v>3345</v>
      </c>
      <c r="H1860" s="211">
        <v>5.72</v>
      </c>
      <c r="I1860" s="212"/>
      <c r="L1860" s="208"/>
      <c r="M1860" s="213"/>
      <c r="N1860" s="214"/>
      <c r="O1860" s="214"/>
      <c r="P1860" s="214"/>
      <c r="Q1860" s="214"/>
      <c r="R1860" s="214"/>
      <c r="S1860" s="214"/>
      <c r="T1860" s="215"/>
      <c r="AT1860" s="209" t="s">
        <v>163</v>
      </c>
      <c r="AU1860" s="209" t="s">
        <v>89</v>
      </c>
      <c r="AV1860" s="13" t="s">
        <v>89</v>
      </c>
      <c r="AW1860" s="13" t="s">
        <v>42</v>
      </c>
      <c r="AX1860" s="13" t="s">
        <v>82</v>
      </c>
      <c r="AY1860" s="209" t="s">
        <v>152</v>
      </c>
    </row>
    <row r="1861" spans="2:65" s="13" customFormat="1">
      <c r="B1861" s="208"/>
      <c r="D1861" s="196" t="s">
        <v>163</v>
      </c>
      <c r="E1861" s="209" t="s">
        <v>5</v>
      </c>
      <c r="F1861" s="210" t="s">
        <v>3346</v>
      </c>
      <c r="H1861" s="211">
        <v>6.76</v>
      </c>
      <c r="I1861" s="212"/>
      <c r="L1861" s="208"/>
      <c r="M1861" s="213"/>
      <c r="N1861" s="214"/>
      <c r="O1861" s="214"/>
      <c r="P1861" s="214"/>
      <c r="Q1861" s="214"/>
      <c r="R1861" s="214"/>
      <c r="S1861" s="214"/>
      <c r="T1861" s="215"/>
      <c r="AT1861" s="209" t="s">
        <v>163</v>
      </c>
      <c r="AU1861" s="209" t="s">
        <v>89</v>
      </c>
      <c r="AV1861" s="13" t="s">
        <v>89</v>
      </c>
      <c r="AW1861" s="13" t="s">
        <v>42</v>
      </c>
      <c r="AX1861" s="13" t="s">
        <v>82</v>
      </c>
      <c r="AY1861" s="209" t="s">
        <v>152</v>
      </c>
    </row>
    <row r="1862" spans="2:65" s="13" customFormat="1">
      <c r="B1862" s="208"/>
      <c r="D1862" s="196" t="s">
        <v>163</v>
      </c>
      <c r="E1862" s="209" t="s">
        <v>5</v>
      </c>
      <c r="F1862" s="210" t="s">
        <v>3347</v>
      </c>
      <c r="H1862" s="211">
        <v>3.24</v>
      </c>
      <c r="I1862" s="212"/>
      <c r="L1862" s="208"/>
      <c r="M1862" s="213"/>
      <c r="N1862" s="214"/>
      <c r="O1862" s="214"/>
      <c r="P1862" s="214"/>
      <c r="Q1862" s="214"/>
      <c r="R1862" s="214"/>
      <c r="S1862" s="214"/>
      <c r="T1862" s="215"/>
      <c r="AT1862" s="209" t="s">
        <v>163</v>
      </c>
      <c r="AU1862" s="209" t="s">
        <v>89</v>
      </c>
      <c r="AV1862" s="13" t="s">
        <v>89</v>
      </c>
      <c r="AW1862" s="13" t="s">
        <v>42</v>
      </c>
      <c r="AX1862" s="13" t="s">
        <v>82</v>
      </c>
      <c r="AY1862" s="209" t="s">
        <v>152</v>
      </c>
    </row>
    <row r="1863" spans="2:65" s="13" customFormat="1">
      <c r="B1863" s="208"/>
      <c r="D1863" s="196" t="s">
        <v>163</v>
      </c>
      <c r="E1863" s="209" t="s">
        <v>5</v>
      </c>
      <c r="F1863" s="210" t="s">
        <v>3348</v>
      </c>
      <c r="H1863" s="211">
        <v>313.27999999999997</v>
      </c>
      <c r="I1863" s="212"/>
      <c r="L1863" s="208"/>
      <c r="M1863" s="213"/>
      <c r="N1863" s="214"/>
      <c r="O1863" s="214"/>
      <c r="P1863" s="214"/>
      <c r="Q1863" s="214"/>
      <c r="R1863" s="214"/>
      <c r="S1863" s="214"/>
      <c r="T1863" s="215"/>
      <c r="AT1863" s="209" t="s">
        <v>163</v>
      </c>
      <c r="AU1863" s="209" t="s">
        <v>89</v>
      </c>
      <c r="AV1863" s="13" t="s">
        <v>89</v>
      </c>
      <c r="AW1863" s="13" t="s">
        <v>42</v>
      </c>
      <c r="AX1863" s="13" t="s">
        <v>82</v>
      </c>
      <c r="AY1863" s="209" t="s">
        <v>152</v>
      </c>
    </row>
    <row r="1864" spans="2:65" s="13" customFormat="1">
      <c r="B1864" s="208"/>
      <c r="D1864" s="196" t="s">
        <v>163</v>
      </c>
      <c r="E1864" s="209" t="s">
        <v>5</v>
      </c>
      <c r="F1864" s="210" t="s">
        <v>3349</v>
      </c>
      <c r="H1864" s="211">
        <v>63.18</v>
      </c>
      <c r="I1864" s="212"/>
      <c r="L1864" s="208"/>
      <c r="M1864" s="213"/>
      <c r="N1864" s="214"/>
      <c r="O1864" s="214"/>
      <c r="P1864" s="214"/>
      <c r="Q1864" s="214"/>
      <c r="R1864" s="214"/>
      <c r="S1864" s="214"/>
      <c r="T1864" s="215"/>
      <c r="AT1864" s="209" t="s">
        <v>163</v>
      </c>
      <c r="AU1864" s="209" t="s">
        <v>89</v>
      </c>
      <c r="AV1864" s="13" t="s">
        <v>89</v>
      </c>
      <c r="AW1864" s="13" t="s">
        <v>42</v>
      </c>
      <c r="AX1864" s="13" t="s">
        <v>82</v>
      </c>
      <c r="AY1864" s="209" t="s">
        <v>152</v>
      </c>
    </row>
    <row r="1865" spans="2:65" s="13" customFormat="1">
      <c r="B1865" s="208"/>
      <c r="D1865" s="196" t="s">
        <v>163</v>
      </c>
      <c r="E1865" s="209" t="s">
        <v>5</v>
      </c>
      <c r="F1865" s="210" t="s">
        <v>3350</v>
      </c>
      <c r="H1865" s="211">
        <v>77.760000000000005</v>
      </c>
      <c r="I1865" s="212"/>
      <c r="L1865" s="208"/>
      <c r="M1865" s="213"/>
      <c r="N1865" s="214"/>
      <c r="O1865" s="214"/>
      <c r="P1865" s="214"/>
      <c r="Q1865" s="214"/>
      <c r="R1865" s="214"/>
      <c r="S1865" s="214"/>
      <c r="T1865" s="215"/>
      <c r="AT1865" s="209" t="s">
        <v>163</v>
      </c>
      <c r="AU1865" s="209" t="s">
        <v>89</v>
      </c>
      <c r="AV1865" s="13" t="s">
        <v>89</v>
      </c>
      <c r="AW1865" s="13" t="s">
        <v>42</v>
      </c>
      <c r="AX1865" s="13" t="s">
        <v>82</v>
      </c>
      <c r="AY1865" s="209" t="s">
        <v>152</v>
      </c>
    </row>
    <row r="1866" spans="2:65" s="14" customFormat="1">
      <c r="B1866" s="216"/>
      <c r="D1866" s="196" t="s">
        <v>163</v>
      </c>
      <c r="E1866" s="217" t="s">
        <v>5</v>
      </c>
      <c r="F1866" s="218" t="s">
        <v>3351</v>
      </c>
      <c r="H1866" s="219">
        <v>473.9</v>
      </c>
      <c r="I1866" s="220"/>
      <c r="L1866" s="216"/>
      <c r="M1866" s="221"/>
      <c r="N1866" s="222"/>
      <c r="O1866" s="222"/>
      <c r="P1866" s="222"/>
      <c r="Q1866" s="222"/>
      <c r="R1866" s="222"/>
      <c r="S1866" s="222"/>
      <c r="T1866" s="223"/>
      <c r="AT1866" s="217" t="s">
        <v>163</v>
      </c>
      <c r="AU1866" s="217" t="s">
        <v>89</v>
      </c>
      <c r="AV1866" s="14" t="s">
        <v>169</v>
      </c>
      <c r="AW1866" s="14" t="s">
        <v>42</v>
      </c>
      <c r="AX1866" s="14" t="s">
        <v>82</v>
      </c>
      <c r="AY1866" s="217" t="s">
        <v>152</v>
      </c>
    </row>
    <row r="1867" spans="2:65" s="15" customFormat="1">
      <c r="B1867" s="224"/>
      <c r="D1867" s="225" t="s">
        <v>163</v>
      </c>
      <c r="E1867" s="226" t="s">
        <v>5</v>
      </c>
      <c r="F1867" s="227" t="s">
        <v>170</v>
      </c>
      <c r="H1867" s="228">
        <v>473.9</v>
      </c>
      <c r="I1867" s="229"/>
      <c r="L1867" s="224"/>
      <c r="M1867" s="230"/>
      <c r="N1867" s="231"/>
      <c r="O1867" s="231"/>
      <c r="P1867" s="231"/>
      <c r="Q1867" s="231"/>
      <c r="R1867" s="231"/>
      <c r="S1867" s="231"/>
      <c r="T1867" s="232"/>
      <c r="AT1867" s="233" t="s">
        <v>163</v>
      </c>
      <c r="AU1867" s="233" t="s">
        <v>89</v>
      </c>
      <c r="AV1867" s="15" t="s">
        <v>159</v>
      </c>
      <c r="AW1867" s="15" t="s">
        <v>42</v>
      </c>
      <c r="AX1867" s="15" t="s">
        <v>45</v>
      </c>
      <c r="AY1867" s="233" t="s">
        <v>152</v>
      </c>
    </row>
    <row r="1868" spans="2:65" s="1" customFormat="1" ht="31.5" customHeight="1">
      <c r="B1868" s="183"/>
      <c r="C1868" s="184" t="s">
        <v>3861</v>
      </c>
      <c r="D1868" s="184" t="s">
        <v>154</v>
      </c>
      <c r="E1868" s="185" t="s">
        <v>3862</v>
      </c>
      <c r="F1868" s="186" t="s">
        <v>3863</v>
      </c>
      <c r="G1868" s="187" t="s">
        <v>247</v>
      </c>
      <c r="H1868" s="188">
        <v>619.44000000000005</v>
      </c>
      <c r="I1868" s="189"/>
      <c r="J1868" s="190">
        <f>ROUND(I1868*H1868,2)</f>
        <v>0</v>
      </c>
      <c r="K1868" s="186" t="s">
        <v>158</v>
      </c>
      <c r="L1868" s="43"/>
      <c r="M1868" s="191" t="s">
        <v>5</v>
      </c>
      <c r="N1868" s="192" t="s">
        <v>53</v>
      </c>
      <c r="O1868" s="44"/>
      <c r="P1868" s="193">
        <f>O1868*H1868</f>
        <v>0</v>
      </c>
      <c r="Q1868" s="193">
        <v>3.4000000000000002E-4</v>
      </c>
      <c r="R1868" s="193">
        <f>Q1868*H1868</f>
        <v>0.21060960000000004</v>
      </c>
      <c r="S1868" s="193">
        <v>0</v>
      </c>
      <c r="T1868" s="194">
        <f>S1868*H1868</f>
        <v>0</v>
      </c>
      <c r="AR1868" s="25" t="s">
        <v>259</v>
      </c>
      <c r="AT1868" s="25" t="s">
        <v>154</v>
      </c>
      <c r="AU1868" s="25" t="s">
        <v>89</v>
      </c>
      <c r="AY1868" s="25" t="s">
        <v>152</v>
      </c>
      <c r="BE1868" s="195">
        <f>IF(N1868="základní",J1868,0)</f>
        <v>0</v>
      </c>
      <c r="BF1868" s="195">
        <f>IF(N1868="snížená",J1868,0)</f>
        <v>0</v>
      </c>
      <c r="BG1868" s="195">
        <f>IF(N1868="zákl. přenesená",J1868,0)</f>
        <v>0</v>
      </c>
      <c r="BH1868" s="195">
        <f>IF(N1868="sníž. přenesená",J1868,0)</f>
        <v>0</v>
      </c>
      <c r="BI1868" s="195">
        <f>IF(N1868="nulová",J1868,0)</f>
        <v>0</v>
      </c>
      <c r="BJ1868" s="25" t="s">
        <v>45</v>
      </c>
      <c r="BK1868" s="195">
        <f>ROUND(I1868*H1868,2)</f>
        <v>0</v>
      </c>
      <c r="BL1868" s="25" t="s">
        <v>259</v>
      </c>
      <c r="BM1868" s="25" t="s">
        <v>3864</v>
      </c>
    </row>
    <row r="1869" spans="2:65" s="12" customFormat="1">
      <c r="B1869" s="200"/>
      <c r="D1869" s="196" t="s">
        <v>163</v>
      </c>
      <c r="E1869" s="201" t="s">
        <v>5</v>
      </c>
      <c r="F1869" s="202" t="s">
        <v>3342</v>
      </c>
      <c r="H1869" s="203" t="s">
        <v>5</v>
      </c>
      <c r="I1869" s="204"/>
      <c r="L1869" s="200"/>
      <c r="M1869" s="205"/>
      <c r="N1869" s="206"/>
      <c r="O1869" s="206"/>
      <c r="P1869" s="206"/>
      <c r="Q1869" s="206"/>
      <c r="R1869" s="206"/>
      <c r="S1869" s="206"/>
      <c r="T1869" s="207"/>
      <c r="AT1869" s="203" t="s">
        <v>163</v>
      </c>
      <c r="AU1869" s="203" t="s">
        <v>89</v>
      </c>
      <c r="AV1869" s="12" t="s">
        <v>45</v>
      </c>
      <c r="AW1869" s="12" t="s">
        <v>42</v>
      </c>
      <c r="AX1869" s="12" t="s">
        <v>82</v>
      </c>
      <c r="AY1869" s="203" t="s">
        <v>152</v>
      </c>
    </row>
    <row r="1870" spans="2:65" s="12" customFormat="1">
      <c r="B1870" s="200"/>
      <c r="D1870" s="196" t="s">
        <v>163</v>
      </c>
      <c r="E1870" s="201" t="s">
        <v>5</v>
      </c>
      <c r="F1870" s="202" t="s">
        <v>3472</v>
      </c>
      <c r="H1870" s="203" t="s">
        <v>5</v>
      </c>
      <c r="I1870" s="204"/>
      <c r="L1870" s="200"/>
      <c r="M1870" s="205"/>
      <c r="N1870" s="206"/>
      <c r="O1870" s="206"/>
      <c r="P1870" s="206"/>
      <c r="Q1870" s="206"/>
      <c r="R1870" s="206"/>
      <c r="S1870" s="206"/>
      <c r="T1870" s="207"/>
      <c r="AT1870" s="203" t="s">
        <v>163</v>
      </c>
      <c r="AU1870" s="203" t="s">
        <v>89</v>
      </c>
      <c r="AV1870" s="12" t="s">
        <v>45</v>
      </c>
      <c r="AW1870" s="12" t="s">
        <v>42</v>
      </c>
      <c r="AX1870" s="12" t="s">
        <v>82</v>
      </c>
      <c r="AY1870" s="203" t="s">
        <v>152</v>
      </c>
    </row>
    <row r="1871" spans="2:65" s="13" customFormat="1">
      <c r="B1871" s="208"/>
      <c r="D1871" s="196" t="s">
        <v>163</v>
      </c>
      <c r="E1871" s="209" t="s">
        <v>5</v>
      </c>
      <c r="F1871" s="210" t="s">
        <v>3364</v>
      </c>
      <c r="H1871" s="211">
        <v>619.44000000000005</v>
      </c>
      <c r="I1871" s="212"/>
      <c r="L1871" s="208"/>
      <c r="M1871" s="213"/>
      <c r="N1871" s="214"/>
      <c r="O1871" s="214"/>
      <c r="P1871" s="214"/>
      <c r="Q1871" s="214"/>
      <c r="R1871" s="214"/>
      <c r="S1871" s="214"/>
      <c r="T1871" s="215"/>
      <c r="AT1871" s="209" t="s">
        <v>163</v>
      </c>
      <c r="AU1871" s="209" t="s">
        <v>89</v>
      </c>
      <c r="AV1871" s="13" t="s">
        <v>89</v>
      </c>
      <c r="AW1871" s="13" t="s">
        <v>42</v>
      </c>
      <c r="AX1871" s="13" t="s">
        <v>82</v>
      </c>
      <c r="AY1871" s="209" t="s">
        <v>152</v>
      </c>
    </row>
    <row r="1872" spans="2:65" s="14" customFormat="1">
      <c r="B1872" s="216"/>
      <c r="D1872" s="196" t="s">
        <v>163</v>
      </c>
      <c r="E1872" s="217" t="s">
        <v>5</v>
      </c>
      <c r="F1872" s="218" t="s">
        <v>3351</v>
      </c>
      <c r="H1872" s="219">
        <v>619.44000000000005</v>
      </c>
      <c r="I1872" s="220"/>
      <c r="L1872" s="216"/>
      <c r="M1872" s="221"/>
      <c r="N1872" s="222"/>
      <c r="O1872" s="222"/>
      <c r="P1872" s="222"/>
      <c r="Q1872" s="222"/>
      <c r="R1872" s="222"/>
      <c r="S1872" s="222"/>
      <c r="T1872" s="223"/>
      <c r="AT1872" s="217" t="s">
        <v>163</v>
      </c>
      <c r="AU1872" s="217" t="s">
        <v>89</v>
      </c>
      <c r="AV1872" s="14" t="s">
        <v>169</v>
      </c>
      <c r="AW1872" s="14" t="s">
        <v>42</v>
      </c>
      <c r="AX1872" s="14" t="s">
        <v>82</v>
      </c>
      <c r="AY1872" s="217" t="s">
        <v>152</v>
      </c>
    </row>
    <row r="1873" spans="2:65" s="15" customFormat="1">
      <c r="B1873" s="224"/>
      <c r="D1873" s="225" t="s">
        <v>163</v>
      </c>
      <c r="E1873" s="226" t="s">
        <v>5</v>
      </c>
      <c r="F1873" s="227" t="s">
        <v>170</v>
      </c>
      <c r="H1873" s="228">
        <v>619.44000000000005</v>
      </c>
      <c r="I1873" s="229"/>
      <c r="L1873" s="224"/>
      <c r="M1873" s="230"/>
      <c r="N1873" s="231"/>
      <c r="O1873" s="231"/>
      <c r="P1873" s="231"/>
      <c r="Q1873" s="231"/>
      <c r="R1873" s="231"/>
      <c r="S1873" s="231"/>
      <c r="T1873" s="232"/>
      <c r="AT1873" s="233" t="s">
        <v>163</v>
      </c>
      <c r="AU1873" s="233" t="s">
        <v>89</v>
      </c>
      <c r="AV1873" s="15" t="s">
        <v>159</v>
      </c>
      <c r="AW1873" s="15" t="s">
        <v>42</v>
      </c>
      <c r="AX1873" s="15" t="s">
        <v>45</v>
      </c>
      <c r="AY1873" s="233" t="s">
        <v>152</v>
      </c>
    </row>
    <row r="1874" spans="2:65" s="1" customFormat="1" ht="31.5" customHeight="1">
      <c r="B1874" s="183"/>
      <c r="C1874" s="184" t="s">
        <v>3865</v>
      </c>
      <c r="D1874" s="184" t="s">
        <v>154</v>
      </c>
      <c r="E1874" s="185" t="s">
        <v>3866</v>
      </c>
      <c r="F1874" s="186" t="s">
        <v>3867</v>
      </c>
      <c r="G1874" s="187" t="s">
        <v>193</v>
      </c>
      <c r="H1874" s="188">
        <v>7.6669999999999998</v>
      </c>
      <c r="I1874" s="189"/>
      <c r="J1874" s="190">
        <f>ROUND(I1874*H1874,2)</f>
        <v>0</v>
      </c>
      <c r="K1874" s="186" t="s">
        <v>158</v>
      </c>
      <c r="L1874" s="43"/>
      <c r="M1874" s="191" t="s">
        <v>5</v>
      </c>
      <c r="N1874" s="192" t="s">
        <v>53</v>
      </c>
      <c r="O1874" s="44"/>
      <c r="P1874" s="193">
        <f>O1874*H1874</f>
        <v>0</v>
      </c>
      <c r="Q1874" s="193">
        <v>0</v>
      </c>
      <c r="R1874" s="193">
        <f>Q1874*H1874</f>
        <v>0</v>
      </c>
      <c r="S1874" s="193">
        <v>0</v>
      </c>
      <c r="T1874" s="194">
        <f>S1874*H1874</f>
        <v>0</v>
      </c>
      <c r="AR1874" s="25" t="s">
        <v>259</v>
      </c>
      <c r="AT1874" s="25" t="s">
        <v>154</v>
      </c>
      <c r="AU1874" s="25" t="s">
        <v>89</v>
      </c>
      <c r="AY1874" s="25" t="s">
        <v>152</v>
      </c>
      <c r="BE1874" s="195">
        <f>IF(N1874="základní",J1874,0)</f>
        <v>0</v>
      </c>
      <c r="BF1874" s="195">
        <f>IF(N1874="snížená",J1874,0)</f>
        <v>0</v>
      </c>
      <c r="BG1874" s="195">
        <f>IF(N1874="zákl. přenesená",J1874,0)</f>
        <v>0</v>
      </c>
      <c r="BH1874" s="195">
        <f>IF(N1874="sníž. přenesená",J1874,0)</f>
        <v>0</v>
      </c>
      <c r="BI1874" s="195">
        <f>IF(N1874="nulová",J1874,0)</f>
        <v>0</v>
      </c>
      <c r="BJ1874" s="25" t="s">
        <v>45</v>
      </c>
      <c r="BK1874" s="195">
        <f>ROUND(I1874*H1874,2)</f>
        <v>0</v>
      </c>
      <c r="BL1874" s="25" t="s">
        <v>259</v>
      </c>
      <c r="BM1874" s="25" t="s">
        <v>3868</v>
      </c>
    </row>
    <row r="1875" spans="2:65" s="1" customFormat="1" ht="121.5">
      <c r="B1875" s="43"/>
      <c r="D1875" s="225" t="s">
        <v>161</v>
      </c>
      <c r="F1875" s="236" t="s">
        <v>3410</v>
      </c>
      <c r="I1875" s="198"/>
      <c r="L1875" s="43"/>
      <c r="M1875" s="199"/>
      <c r="N1875" s="44"/>
      <c r="O1875" s="44"/>
      <c r="P1875" s="44"/>
      <c r="Q1875" s="44"/>
      <c r="R1875" s="44"/>
      <c r="S1875" s="44"/>
      <c r="T1875" s="72"/>
      <c r="AT1875" s="25" t="s">
        <v>161</v>
      </c>
      <c r="AU1875" s="25" t="s">
        <v>89</v>
      </c>
    </row>
    <row r="1876" spans="2:65" s="1" customFormat="1" ht="44.25" customHeight="1">
      <c r="B1876" s="183"/>
      <c r="C1876" s="184" t="s">
        <v>3869</v>
      </c>
      <c r="D1876" s="184" t="s">
        <v>154</v>
      </c>
      <c r="E1876" s="185" t="s">
        <v>3870</v>
      </c>
      <c r="F1876" s="186" t="s">
        <v>3871</v>
      </c>
      <c r="G1876" s="187" t="s">
        <v>193</v>
      </c>
      <c r="H1876" s="188">
        <v>7.6669999999999998</v>
      </c>
      <c r="I1876" s="189"/>
      <c r="J1876" s="190">
        <f>ROUND(I1876*H1876,2)</f>
        <v>0</v>
      </c>
      <c r="K1876" s="186" t="s">
        <v>158</v>
      </c>
      <c r="L1876" s="43"/>
      <c r="M1876" s="191" t="s">
        <v>5</v>
      </c>
      <c r="N1876" s="192" t="s">
        <v>53</v>
      </c>
      <c r="O1876" s="44"/>
      <c r="P1876" s="193">
        <f>O1876*H1876</f>
        <v>0</v>
      </c>
      <c r="Q1876" s="193">
        <v>0</v>
      </c>
      <c r="R1876" s="193">
        <f>Q1876*H1876</f>
        <v>0</v>
      </c>
      <c r="S1876" s="193">
        <v>0</v>
      </c>
      <c r="T1876" s="194">
        <f>S1876*H1876</f>
        <v>0</v>
      </c>
      <c r="AR1876" s="25" t="s">
        <v>259</v>
      </c>
      <c r="AT1876" s="25" t="s">
        <v>154</v>
      </c>
      <c r="AU1876" s="25" t="s">
        <v>89</v>
      </c>
      <c r="AY1876" s="25" t="s">
        <v>152</v>
      </c>
      <c r="BE1876" s="195">
        <f>IF(N1876="základní",J1876,0)</f>
        <v>0</v>
      </c>
      <c r="BF1876" s="195">
        <f>IF(N1876="snížená",J1876,0)</f>
        <v>0</v>
      </c>
      <c r="BG1876" s="195">
        <f>IF(N1876="zákl. přenesená",J1876,0)</f>
        <v>0</v>
      </c>
      <c r="BH1876" s="195">
        <f>IF(N1876="sníž. přenesená",J1876,0)</f>
        <v>0</v>
      </c>
      <c r="BI1876" s="195">
        <f>IF(N1876="nulová",J1876,0)</f>
        <v>0</v>
      </c>
      <c r="BJ1876" s="25" t="s">
        <v>45</v>
      </c>
      <c r="BK1876" s="195">
        <f>ROUND(I1876*H1876,2)</f>
        <v>0</v>
      </c>
      <c r="BL1876" s="25" t="s">
        <v>259</v>
      </c>
      <c r="BM1876" s="25" t="s">
        <v>3872</v>
      </c>
    </row>
    <row r="1877" spans="2:65" s="1" customFormat="1" ht="121.5">
      <c r="B1877" s="43"/>
      <c r="D1877" s="196" t="s">
        <v>161</v>
      </c>
      <c r="F1877" s="197" t="s">
        <v>3410</v>
      </c>
      <c r="I1877" s="198"/>
      <c r="L1877" s="43"/>
      <c r="M1877" s="199"/>
      <c r="N1877" s="44"/>
      <c r="O1877" s="44"/>
      <c r="P1877" s="44"/>
      <c r="Q1877" s="44"/>
      <c r="R1877" s="44"/>
      <c r="S1877" s="44"/>
      <c r="T1877" s="72"/>
      <c r="AT1877" s="25" t="s">
        <v>161</v>
      </c>
      <c r="AU1877" s="25" t="s">
        <v>89</v>
      </c>
    </row>
    <row r="1878" spans="2:65" s="11" customFormat="1" ht="29.85" customHeight="1">
      <c r="B1878" s="169"/>
      <c r="D1878" s="180" t="s">
        <v>81</v>
      </c>
      <c r="E1878" s="181" t="s">
        <v>3873</v>
      </c>
      <c r="F1878" s="181" t="s">
        <v>3874</v>
      </c>
      <c r="I1878" s="172"/>
      <c r="J1878" s="182">
        <f>BK1878</f>
        <v>0</v>
      </c>
      <c r="L1878" s="169"/>
      <c r="M1878" s="174"/>
      <c r="N1878" s="175"/>
      <c r="O1878" s="175"/>
      <c r="P1878" s="176">
        <f>SUM(P1879:P1960)</f>
        <v>0</v>
      </c>
      <c r="Q1878" s="175"/>
      <c r="R1878" s="176">
        <f>SUM(R1879:R1960)</f>
        <v>1.2313665</v>
      </c>
      <c r="S1878" s="175"/>
      <c r="T1878" s="177">
        <f>SUM(T1879:T1960)</f>
        <v>0</v>
      </c>
      <c r="AR1878" s="170" t="s">
        <v>89</v>
      </c>
      <c r="AT1878" s="178" t="s">
        <v>81</v>
      </c>
      <c r="AU1878" s="178" t="s">
        <v>45</v>
      </c>
      <c r="AY1878" s="170" t="s">
        <v>152</v>
      </c>
      <c r="BK1878" s="179">
        <f>SUM(BK1879:BK1960)</f>
        <v>0</v>
      </c>
    </row>
    <row r="1879" spans="2:65" s="1" customFormat="1" ht="22.5" customHeight="1">
      <c r="B1879" s="183"/>
      <c r="C1879" s="184" t="s">
        <v>3875</v>
      </c>
      <c r="D1879" s="184" t="s">
        <v>154</v>
      </c>
      <c r="E1879" s="185" t="s">
        <v>3876</v>
      </c>
      <c r="F1879" s="186" t="s">
        <v>3877</v>
      </c>
      <c r="G1879" s="187" t="s">
        <v>247</v>
      </c>
      <c r="H1879" s="188">
        <v>1093.3399999999999</v>
      </c>
      <c r="I1879" s="189"/>
      <c r="J1879" s="190">
        <f>ROUND(I1879*H1879,2)</f>
        <v>0</v>
      </c>
      <c r="K1879" s="186" t="s">
        <v>158</v>
      </c>
      <c r="L1879" s="43"/>
      <c r="M1879" s="191" t="s">
        <v>5</v>
      </c>
      <c r="N1879" s="192" t="s">
        <v>53</v>
      </c>
      <c r="O1879" s="44"/>
      <c r="P1879" s="193">
        <f>O1879*H1879</f>
        <v>0</v>
      </c>
      <c r="Q1879" s="193">
        <v>0</v>
      </c>
      <c r="R1879" s="193">
        <f>Q1879*H1879</f>
        <v>0</v>
      </c>
      <c r="S1879" s="193">
        <v>0</v>
      </c>
      <c r="T1879" s="194">
        <f>S1879*H1879</f>
        <v>0</v>
      </c>
      <c r="AR1879" s="25" t="s">
        <v>259</v>
      </c>
      <c r="AT1879" s="25" t="s">
        <v>154</v>
      </c>
      <c r="AU1879" s="25" t="s">
        <v>89</v>
      </c>
      <c r="AY1879" s="25" t="s">
        <v>152</v>
      </c>
      <c r="BE1879" s="195">
        <f>IF(N1879="základní",J1879,0)</f>
        <v>0</v>
      </c>
      <c r="BF1879" s="195">
        <f>IF(N1879="snížená",J1879,0)</f>
        <v>0</v>
      </c>
      <c r="BG1879" s="195">
        <f>IF(N1879="zákl. přenesená",J1879,0)</f>
        <v>0</v>
      </c>
      <c r="BH1879" s="195">
        <f>IF(N1879="sníž. přenesená",J1879,0)</f>
        <v>0</v>
      </c>
      <c r="BI1879" s="195">
        <f>IF(N1879="nulová",J1879,0)</f>
        <v>0</v>
      </c>
      <c r="BJ1879" s="25" t="s">
        <v>45</v>
      </c>
      <c r="BK1879" s="195">
        <f>ROUND(I1879*H1879,2)</f>
        <v>0</v>
      </c>
      <c r="BL1879" s="25" t="s">
        <v>259</v>
      </c>
      <c r="BM1879" s="25" t="s">
        <v>3878</v>
      </c>
    </row>
    <row r="1880" spans="2:65" s="1" customFormat="1" ht="54">
      <c r="B1880" s="43"/>
      <c r="D1880" s="196" t="s">
        <v>161</v>
      </c>
      <c r="F1880" s="197" t="s">
        <v>3879</v>
      </c>
      <c r="I1880" s="198"/>
      <c r="L1880" s="43"/>
      <c r="M1880" s="199"/>
      <c r="N1880" s="44"/>
      <c r="O1880" s="44"/>
      <c r="P1880" s="44"/>
      <c r="Q1880" s="44"/>
      <c r="R1880" s="44"/>
      <c r="S1880" s="44"/>
      <c r="T1880" s="72"/>
      <c r="AT1880" s="25" t="s">
        <v>161</v>
      </c>
      <c r="AU1880" s="25" t="s">
        <v>89</v>
      </c>
    </row>
    <row r="1881" spans="2:65" s="12" customFormat="1">
      <c r="B1881" s="200"/>
      <c r="D1881" s="196" t="s">
        <v>163</v>
      </c>
      <c r="E1881" s="201" t="s">
        <v>5</v>
      </c>
      <c r="F1881" s="202" t="s">
        <v>3342</v>
      </c>
      <c r="H1881" s="203" t="s">
        <v>5</v>
      </c>
      <c r="I1881" s="204"/>
      <c r="L1881" s="200"/>
      <c r="M1881" s="205"/>
      <c r="N1881" s="206"/>
      <c r="O1881" s="206"/>
      <c r="P1881" s="206"/>
      <c r="Q1881" s="206"/>
      <c r="R1881" s="206"/>
      <c r="S1881" s="206"/>
      <c r="T1881" s="207"/>
      <c r="AT1881" s="203" t="s">
        <v>163</v>
      </c>
      <c r="AU1881" s="203" t="s">
        <v>89</v>
      </c>
      <c r="AV1881" s="12" t="s">
        <v>45</v>
      </c>
      <c r="AW1881" s="12" t="s">
        <v>42</v>
      </c>
      <c r="AX1881" s="12" t="s">
        <v>82</v>
      </c>
      <c r="AY1881" s="203" t="s">
        <v>152</v>
      </c>
    </row>
    <row r="1882" spans="2:65" s="12" customFormat="1">
      <c r="B1882" s="200"/>
      <c r="D1882" s="196" t="s">
        <v>163</v>
      </c>
      <c r="E1882" s="201" t="s">
        <v>5</v>
      </c>
      <c r="F1882" s="202" t="s">
        <v>3880</v>
      </c>
      <c r="H1882" s="203" t="s">
        <v>5</v>
      </c>
      <c r="I1882" s="204"/>
      <c r="L1882" s="200"/>
      <c r="M1882" s="205"/>
      <c r="N1882" s="206"/>
      <c r="O1882" s="206"/>
      <c r="P1882" s="206"/>
      <c r="Q1882" s="206"/>
      <c r="R1882" s="206"/>
      <c r="S1882" s="206"/>
      <c r="T1882" s="207"/>
      <c r="AT1882" s="203" t="s">
        <v>163</v>
      </c>
      <c r="AU1882" s="203" t="s">
        <v>89</v>
      </c>
      <c r="AV1882" s="12" t="s">
        <v>45</v>
      </c>
      <c r="AW1882" s="12" t="s">
        <v>42</v>
      </c>
      <c r="AX1882" s="12" t="s">
        <v>82</v>
      </c>
      <c r="AY1882" s="203" t="s">
        <v>152</v>
      </c>
    </row>
    <row r="1883" spans="2:65" s="13" customFormat="1">
      <c r="B1883" s="208"/>
      <c r="D1883" s="196" t="s">
        <v>163</v>
      </c>
      <c r="E1883" s="209" t="s">
        <v>5</v>
      </c>
      <c r="F1883" s="210" t="s">
        <v>3364</v>
      </c>
      <c r="H1883" s="211">
        <v>619.44000000000005</v>
      </c>
      <c r="I1883" s="212"/>
      <c r="L1883" s="208"/>
      <c r="M1883" s="213"/>
      <c r="N1883" s="214"/>
      <c r="O1883" s="214"/>
      <c r="P1883" s="214"/>
      <c r="Q1883" s="214"/>
      <c r="R1883" s="214"/>
      <c r="S1883" s="214"/>
      <c r="T1883" s="215"/>
      <c r="AT1883" s="209" t="s">
        <v>163</v>
      </c>
      <c r="AU1883" s="209" t="s">
        <v>89</v>
      </c>
      <c r="AV1883" s="13" t="s">
        <v>89</v>
      </c>
      <c r="AW1883" s="13" t="s">
        <v>42</v>
      </c>
      <c r="AX1883" s="13" t="s">
        <v>82</v>
      </c>
      <c r="AY1883" s="209" t="s">
        <v>152</v>
      </c>
    </row>
    <row r="1884" spans="2:65" s="12" customFormat="1">
      <c r="B1884" s="200"/>
      <c r="D1884" s="196" t="s">
        <v>163</v>
      </c>
      <c r="E1884" s="201" t="s">
        <v>5</v>
      </c>
      <c r="F1884" s="202" t="s">
        <v>3473</v>
      </c>
      <c r="H1884" s="203" t="s">
        <v>5</v>
      </c>
      <c r="I1884" s="204"/>
      <c r="L1884" s="200"/>
      <c r="M1884" s="205"/>
      <c r="N1884" s="206"/>
      <c r="O1884" s="206"/>
      <c r="P1884" s="206"/>
      <c r="Q1884" s="206"/>
      <c r="R1884" s="206"/>
      <c r="S1884" s="206"/>
      <c r="T1884" s="207"/>
      <c r="AT1884" s="203" t="s">
        <v>163</v>
      </c>
      <c r="AU1884" s="203" t="s">
        <v>89</v>
      </c>
      <c r="AV1884" s="12" t="s">
        <v>45</v>
      </c>
      <c r="AW1884" s="12" t="s">
        <v>42</v>
      </c>
      <c r="AX1884" s="12" t="s">
        <v>82</v>
      </c>
      <c r="AY1884" s="203" t="s">
        <v>152</v>
      </c>
    </row>
    <row r="1885" spans="2:65" s="13" customFormat="1">
      <c r="B1885" s="208"/>
      <c r="D1885" s="196" t="s">
        <v>163</v>
      </c>
      <c r="E1885" s="209" t="s">
        <v>5</v>
      </c>
      <c r="F1885" s="210" t="s">
        <v>3344</v>
      </c>
      <c r="H1885" s="211">
        <v>3.96</v>
      </c>
      <c r="I1885" s="212"/>
      <c r="L1885" s="208"/>
      <c r="M1885" s="213"/>
      <c r="N1885" s="214"/>
      <c r="O1885" s="214"/>
      <c r="P1885" s="214"/>
      <c r="Q1885" s="214"/>
      <c r="R1885" s="214"/>
      <c r="S1885" s="214"/>
      <c r="T1885" s="215"/>
      <c r="AT1885" s="209" t="s">
        <v>163</v>
      </c>
      <c r="AU1885" s="209" t="s">
        <v>89</v>
      </c>
      <c r="AV1885" s="13" t="s">
        <v>89</v>
      </c>
      <c r="AW1885" s="13" t="s">
        <v>42</v>
      </c>
      <c r="AX1885" s="13" t="s">
        <v>82</v>
      </c>
      <c r="AY1885" s="209" t="s">
        <v>152</v>
      </c>
    </row>
    <row r="1886" spans="2:65" s="13" customFormat="1">
      <c r="B1886" s="208"/>
      <c r="D1886" s="196" t="s">
        <v>163</v>
      </c>
      <c r="E1886" s="209" t="s">
        <v>5</v>
      </c>
      <c r="F1886" s="210" t="s">
        <v>3345</v>
      </c>
      <c r="H1886" s="211">
        <v>5.72</v>
      </c>
      <c r="I1886" s="212"/>
      <c r="L1886" s="208"/>
      <c r="M1886" s="213"/>
      <c r="N1886" s="214"/>
      <c r="O1886" s="214"/>
      <c r="P1886" s="214"/>
      <c r="Q1886" s="214"/>
      <c r="R1886" s="214"/>
      <c r="S1886" s="214"/>
      <c r="T1886" s="215"/>
      <c r="AT1886" s="209" t="s">
        <v>163</v>
      </c>
      <c r="AU1886" s="209" t="s">
        <v>89</v>
      </c>
      <c r="AV1886" s="13" t="s">
        <v>89</v>
      </c>
      <c r="AW1886" s="13" t="s">
        <v>42</v>
      </c>
      <c r="AX1886" s="13" t="s">
        <v>82</v>
      </c>
      <c r="AY1886" s="209" t="s">
        <v>152</v>
      </c>
    </row>
    <row r="1887" spans="2:65" s="13" customFormat="1">
      <c r="B1887" s="208"/>
      <c r="D1887" s="196" t="s">
        <v>163</v>
      </c>
      <c r="E1887" s="209" t="s">
        <v>5</v>
      </c>
      <c r="F1887" s="210" t="s">
        <v>3346</v>
      </c>
      <c r="H1887" s="211">
        <v>6.76</v>
      </c>
      <c r="I1887" s="212"/>
      <c r="L1887" s="208"/>
      <c r="M1887" s="213"/>
      <c r="N1887" s="214"/>
      <c r="O1887" s="214"/>
      <c r="P1887" s="214"/>
      <c r="Q1887" s="214"/>
      <c r="R1887" s="214"/>
      <c r="S1887" s="214"/>
      <c r="T1887" s="215"/>
      <c r="AT1887" s="209" t="s">
        <v>163</v>
      </c>
      <c r="AU1887" s="209" t="s">
        <v>89</v>
      </c>
      <c r="AV1887" s="13" t="s">
        <v>89</v>
      </c>
      <c r="AW1887" s="13" t="s">
        <v>42</v>
      </c>
      <c r="AX1887" s="13" t="s">
        <v>82</v>
      </c>
      <c r="AY1887" s="209" t="s">
        <v>152</v>
      </c>
    </row>
    <row r="1888" spans="2:65" s="13" customFormat="1">
      <c r="B1888" s="208"/>
      <c r="D1888" s="196" t="s">
        <v>163</v>
      </c>
      <c r="E1888" s="209" t="s">
        <v>5</v>
      </c>
      <c r="F1888" s="210" t="s">
        <v>3347</v>
      </c>
      <c r="H1888" s="211">
        <v>3.24</v>
      </c>
      <c r="I1888" s="212"/>
      <c r="L1888" s="208"/>
      <c r="M1888" s="213"/>
      <c r="N1888" s="214"/>
      <c r="O1888" s="214"/>
      <c r="P1888" s="214"/>
      <c r="Q1888" s="214"/>
      <c r="R1888" s="214"/>
      <c r="S1888" s="214"/>
      <c r="T1888" s="215"/>
      <c r="AT1888" s="209" t="s">
        <v>163</v>
      </c>
      <c r="AU1888" s="209" t="s">
        <v>89</v>
      </c>
      <c r="AV1888" s="13" t="s">
        <v>89</v>
      </c>
      <c r="AW1888" s="13" t="s">
        <v>42</v>
      </c>
      <c r="AX1888" s="13" t="s">
        <v>82</v>
      </c>
      <c r="AY1888" s="209" t="s">
        <v>152</v>
      </c>
    </row>
    <row r="1889" spans="2:65" s="13" customFormat="1">
      <c r="B1889" s="208"/>
      <c r="D1889" s="196" t="s">
        <v>163</v>
      </c>
      <c r="E1889" s="209" t="s">
        <v>5</v>
      </c>
      <c r="F1889" s="210" t="s">
        <v>3348</v>
      </c>
      <c r="H1889" s="211">
        <v>313.27999999999997</v>
      </c>
      <c r="I1889" s="212"/>
      <c r="L1889" s="208"/>
      <c r="M1889" s="213"/>
      <c r="N1889" s="214"/>
      <c r="O1889" s="214"/>
      <c r="P1889" s="214"/>
      <c r="Q1889" s="214"/>
      <c r="R1889" s="214"/>
      <c r="S1889" s="214"/>
      <c r="T1889" s="215"/>
      <c r="AT1889" s="209" t="s">
        <v>163</v>
      </c>
      <c r="AU1889" s="209" t="s">
        <v>89</v>
      </c>
      <c r="AV1889" s="13" t="s">
        <v>89</v>
      </c>
      <c r="AW1889" s="13" t="s">
        <v>42</v>
      </c>
      <c r="AX1889" s="13" t="s">
        <v>82</v>
      </c>
      <c r="AY1889" s="209" t="s">
        <v>152</v>
      </c>
    </row>
    <row r="1890" spans="2:65" s="13" customFormat="1">
      <c r="B1890" s="208"/>
      <c r="D1890" s="196" t="s">
        <v>163</v>
      </c>
      <c r="E1890" s="209" t="s">
        <v>5</v>
      </c>
      <c r="F1890" s="210" t="s">
        <v>3349</v>
      </c>
      <c r="H1890" s="211">
        <v>63.18</v>
      </c>
      <c r="I1890" s="212"/>
      <c r="L1890" s="208"/>
      <c r="M1890" s="213"/>
      <c r="N1890" s="214"/>
      <c r="O1890" s="214"/>
      <c r="P1890" s="214"/>
      <c r="Q1890" s="214"/>
      <c r="R1890" s="214"/>
      <c r="S1890" s="214"/>
      <c r="T1890" s="215"/>
      <c r="AT1890" s="209" t="s">
        <v>163</v>
      </c>
      <c r="AU1890" s="209" t="s">
        <v>89</v>
      </c>
      <c r="AV1890" s="13" t="s">
        <v>89</v>
      </c>
      <c r="AW1890" s="13" t="s">
        <v>42</v>
      </c>
      <c r="AX1890" s="13" t="s">
        <v>82</v>
      </c>
      <c r="AY1890" s="209" t="s">
        <v>152</v>
      </c>
    </row>
    <row r="1891" spans="2:65" s="13" customFormat="1">
      <c r="B1891" s="208"/>
      <c r="D1891" s="196" t="s">
        <v>163</v>
      </c>
      <c r="E1891" s="209" t="s">
        <v>5</v>
      </c>
      <c r="F1891" s="210" t="s">
        <v>3350</v>
      </c>
      <c r="H1891" s="211">
        <v>77.760000000000005</v>
      </c>
      <c r="I1891" s="212"/>
      <c r="L1891" s="208"/>
      <c r="M1891" s="213"/>
      <c r="N1891" s="214"/>
      <c r="O1891" s="214"/>
      <c r="P1891" s="214"/>
      <c r="Q1891" s="214"/>
      <c r="R1891" s="214"/>
      <c r="S1891" s="214"/>
      <c r="T1891" s="215"/>
      <c r="AT1891" s="209" t="s">
        <v>163</v>
      </c>
      <c r="AU1891" s="209" t="s">
        <v>89</v>
      </c>
      <c r="AV1891" s="13" t="s">
        <v>89</v>
      </c>
      <c r="AW1891" s="13" t="s">
        <v>42</v>
      </c>
      <c r="AX1891" s="13" t="s">
        <v>82</v>
      </c>
      <c r="AY1891" s="209" t="s">
        <v>152</v>
      </c>
    </row>
    <row r="1892" spans="2:65" s="14" customFormat="1">
      <c r="B1892" s="216"/>
      <c r="D1892" s="196" t="s">
        <v>163</v>
      </c>
      <c r="E1892" s="217" t="s">
        <v>5</v>
      </c>
      <c r="F1892" s="218" t="s">
        <v>3351</v>
      </c>
      <c r="H1892" s="219">
        <v>1093.3399999999999</v>
      </c>
      <c r="I1892" s="220"/>
      <c r="L1892" s="216"/>
      <c r="M1892" s="221"/>
      <c r="N1892" s="222"/>
      <c r="O1892" s="222"/>
      <c r="P1892" s="222"/>
      <c r="Q1892" s="222"/>
      <c r="R1892" s="222"/>
      <c r="S1892" s="222"/>
      <c r="T1892" s="223"/>
      <c r="AT1892" s="217" t="s">
        <v>163</v>
      </c>
      <c r="AU1892" s="217" t="s">
        <v>89</v>
      </c>
      <c r="AV1892" s="14" t="s">
        <v>169</v>
      </c>
      <c r="AW1892" s="14" t="s">
        <v>42</v>
      </c>
      <c r="AX1892" s="14" t="s">
        <v>82</v>
      </c>
      <c r="AY1892" s="217" t="s">
        <v>152</v>
      </c>
    </row>
    <row r="1893" spans="2:65" s="15" customFormat="1">
      <c r="B1893" s="224"/>
      <c r="D1893" s="225" t="s">
        <v>163</v>
      </c>
      <c r="E1893" s="226" t="s">
        <v>5</v>
      </c>
      <c r="F1893" s="227" t="s">
        <v>170</v>
      </c>
      <c r="H1893" s="228">
        <v>1093.3399999999999</v>
      </c>
      <c r="I1893" s="229"/>
      <c r="L1893" s="224"/>
      <c r="M1893" s="230"/>
      <c r="N1893" s="231"/>
      <c r="O1893" s="231"/>
      <c r="P1893" s="231"/>
      <c r="Q1893" s="231"/>
      <c r="R1893" s="231"/>
      <c r="S1893" s="231"/>
      <c r="T1893" s="232"/>
      <c r="AT1893" s="233" t="s">
        <v>163</v>
      </c>
      <c r="AU1893" s="233" t="s">
        <v>89</v>
      </c>
      <c r="AV1893" s="15" t="s">
        <v>159</v>
      </c>
      <c r="AW1893" s="15" t="s">
        <v>42</v>
      </c>
      <c r="AX1893" s="15" t="s">
        <v>45</v>
      </c>
      <c r="AY1893" s="233" t="s">
        <v>152</v>
      </c>
    </row>
    <row r="1894" spans="2:65" s="1" customFormat="1" ht="31.5" customHeight="1">
      <c r="B1894" s="183"/>
      <c r="C1894" s="237" t="s">
        <v>3881</v>
      </c>
      <c r="D1894" s="237" t="s">
        <v>266</v>
      </c>
      <c r="E1894" s="238" t="s">
        <v>3882</v>
      </c>
      <c r="F1894" s="239" t="s">
        <v>3883</v>
      </c>
      <c r="G1894" s="240" t="s">
        <v>247</v>
      </c>
      <c r="H1894" s="241">
        <v>1202.674</v>
      </c>
      <c r="I1894" s="242"/>
      <c r="J1894" s="243">
        <f>ROUND(I1894*H1894,2)</f>
        <v>0</v>
      </c>
      <c r="K1894" s="239" t="s">
        <v>5</v>
      </c>
      <c r="L1894" s="244"/>
      <c r="M1894" s="245" t="s">
        <v>5</v>
      </c>
      <c r="N1894" s="246" t="s">
        <v>53</v>
      </c>
      <c r="O1894" s="44"/>
      <c r="P1894" s="193">
        <f>O1894*H1894</f>
        <v>0</v>
      </c>
      <c r="Q1894" s="193">
        <v>0</v>
      </c>
      <c r="R1894" s="193">
        <f>Q1894*H1894</f>
        <v>0</v>
      </c>
      <c r="S1894" s="193">
        <v>0</v>
      </c>
      <c r="T1894" s="194">
        <f>S1894*H1894</f>
        <v>0</v>
      </c>
      <c r="AR1894" s="25" t="s">
        <v>377</v>
      </c>
      <c r="AT1894" s="25" t="s">
        <v>266</v>
      </c>
      <c r="AU1894" s="25" t="s">
        <v>89</v>
      </c>
      <c r="AY1894" s="25" t="s">
        <v>152</v>
      </c>
      <c r="BE1894" s="195">
        <f>IF(N1894="základní",J1894,0)</f>
        <v>0</v>
      </c>
      <c r="BF1894" s="195">
        <f>IF(N1894="snížená",J1894,0)</f>
        <v>0</v>
      </c>
      <c r="BG1894" s="195">
        <f>IF(N1894="zákl. přenesená",J1894,0)</f>
        <v>0</v>
      </c>
      <c r="BH1894" s="195">
        <f>IF(N1894="sníž. přenesená",J1894,0)</f>
        <v>0</v>
      </c>
      <c r="BI1894" s="195">
        <f>IF(N1894="nulová",J1894,0)</f>
        <v>0</v>
      </c>
      <c r="BJ1894" s="25" t="s">
        <v>45</v>
      </c>
      <c r="BK1894" s="195">
        <f>ROUND(I1894*H1894,2)</f>
        <v>0</v>
      </c>
      <c r="BL1894" s="25" t="s">
        <v>259</v>
      </c>
      <c r="BM1894" s="25" t="s">
        <v>3884</v>
      </c>
    </row>
    <row r="1895" spans="2:65" s="13" customFormat="1">
      <c r="B1895" s="208"/>
      <c r="D1895" s="225" t="s">
        <v>163</v>
      </c>
      <c r="F1895" s="234" t="s">
        <v>3885</v>
      </c>
      <c r="H1895" s="235">
        <v>1202.674</v>
      </c>
      <c r="I1895" s="212"/>
      <c r="L1895" s="208"/>
      <c r="M1895" s="213"/>
      <c r="N1895" s="214"/>
      <c r="O1895" s="214"/>
      <c r="P1895" s="214"/>
      <c r="Q1895" s="214"/>
      <c r="R1895" s="214"/>
      <c r="S1895" s="214"/>
      <c r="T1895" s="215"/>
      <c r="AT1895" s="209" t="s">
        <v>163</v>
      </c>
      <c r="AU1895" s="209" t="s">
        <v>89</v>
      </c>
      <c r="AV1895" s="13" t="s">
        <v>89</v>
      </c>
      <c r="AW1895" s="13" t="s">
        <v>6</v>
      </c>
      <c r="AX1895" s="13" t="s">
        <v>45</v>
      </c>
      <c r="AY1895" s="209" t="s">
        <v>152</v>
      </c>
    </row>
    <row r="1896" spans="2:65" s="1" customFormat="1" ht="31.5" customHeight="1">
      <c r="B1896" s="183"/>
      <c r="C1896" s="184" t="s">
        <v>3886</v>
      </c>
      <c r="D1896" s="184" t="s">
        <v>154</v>
      </c>
      <c r="E1896" s="185" t="s">
        <v>3887</v>
      </c>
      <c r="F1896" s="186" t="s">
        <v>3888</v>
      </c>
      <c r="G1896" s="187" t="s">
        <v>247</v>
      </c>
      <c r="H1896" s="188">
        <v>1093.3399999999999</v>
      </c>
      <c r="I1896" s="189"/>
      <c r="J1896" s="190">
        <f>ROUND(I1896*H1896,2)</f>
        <v>0</v>
      </c>
      <c r="K1896" s="186" t="s">
        <v>158</v>
      </c>
      <c r="L1896" s="43"/>
      <c r="M1896" s="191" t="s">
        <v>5</v>
      </c>
      <c r="N1896" s="192" t="s">
        <v>53</v>
      </c>
      <c r="O1896" s="44"/>
      <c r="P1896" s="193">
        <f>O1896*H1896</f>
        <v>0</v>
      </c>
      <c r="Q1896" s="193">
        <v>0</v>
      </c>
      <c r="R1896" s="193">
        <f>Q1896*H1896</f>
        <v>0</v>
      </c>
      <c r="S1896" s="193">
        <v>0</v>
      </c>
      <c r="T1896" s="194">
        <f>S1896*H1896</f>
        <v>0</v>
      </c>
      <c r="AR1896" s="25" t="s">
        <v>259</v>
      </c>
      <c r="AT1896" s="25" t="s">
        <v>154</v>
      </c>
      <c r="AU1896" s="25" t="s">
        <v>89</v>
      </c>
      <c r="AY1896" s="25" t="s">
        <v>152</v>
      </c>
      <c r="BE1896" s="195">
        <f>IF(N1896="základní",J1896,0)</f>
        <v>0</v>
      </c>
      <c r="BF1896" s="195">
        <f>IF(N1896="snížená",J1896,0)</f>
        <v>0</v>
      </c>
      <c r="BG1896" s="195">
        <f>IF(N1896="zákl. přenesená",J1896,0)</f>
        <v>0</v>
      </c>
      <c r="BH1896" s="195">
        <f>IF(N1896="sníž. přenesená",J1896,0)</f>
        <v>0</v>
      </c>
      <c r="BI1896" s="195">
        <f>IF(N1896="nulová",J1896,0)</f>
        <v>0</v>
      </c>
      <c r="BJ1896" s="25" t="s">
        <v>45</v>
      </c>
      <c r="BK1896" s="195">
        <f>ROUND(I1896*H1896,2)</f>
        <v>0</v>
      </c>
      <c r="BL1896" s="25" t="s">
        <v>259</v>
      </c>
      <c r="BM1896" s="25" t="s">
        <v>3889</v>
      </c>
    </row>
    <row r="1897" spans="2:65" s="1" customFormat="1" ht="54">
      <c r="B1897" s="43"/>
      <c r="D1897" s="196" t="s">
        <v>161</v>
      </c>
      <c r="F1897" s="197" t="s">
        <v>3879</v>
      </c>
      <c r="I1897" s="198"/>
      <c r="L1897" s="43"/>
      <c r="M1897" s="199"/>
      <c r="N1897" s="44"/>
      <c r="O1897" s="44"/>
      <c r="P1897" s="44"/>
      <c r="Q1897" s="44"/>
      <c r="R1897" s="44"/>
      <c r="S1897" s="44"/>
      <c r="T1897" s="72"/>
      <c r="AT1897" s="25" t="s">
        <v>161</v>
      </c>
      <c r="AU1897" s="25" t="s">
        <v>89</v>
      </c>
    </row>
    <row r="1898" spans="2:65" s="12" customFormat="1">
      <c r="B1898" s="200"/>
      <c r="D1898" s="196" t="s">
        <v>163</v>
      </c>
      <c r="E1898" s="201" t="s">
        <v>5</v>
      </c>
      <c r="F1898" s="202" t="s">
        <v>3342</v>
      </c>
      <c r="H1898" s="203" t="s">
        <v>5</v>
      </c>
      <c r="I1898" s="204"/>
      <c r="L1898" s="200"/>
      <c r="M1898" s="205"/>
      <c r="N1898" s="206"/>
      <c r="O1898" s="206"/>
      <c r="P1898" s="206"/>
      <c r="Q1898" s="206"/>
      <c r="R1898" s="206"/>
      <c r="S1898" s="206"/>
      <c r="T1898" s="207"/>
      <c r="AT1898" s="203" t="s">
        <v>163</v>
      </c>
      <c r="AU1898" s="203" t="s">
        <v>89</v>
      </c>
      <c r="AV1898" s="12" t="s">
        <v>45</v>
      </c>
      <c r="AW1898" s="12" t="s">
        <v>42</v>
      </c>
      <c r="AX1898" s="12" t="s">
        <v>82</v>
      </c>
      <c r="AY1898" s="203" t="s">
        <v>152</v>
      </c>
    </row>
    <row r="1899" spans="2:65" s="12" customFormat="1">
      <c r="B1899" s="200"/>
      <c r="D1899" s="196" t="s">
        <v>163</v>
      </c>
      <c r="E1899" s="201" t="s">
        <v>5</v>
      </c>
      <c r="F1899" s="202" t="s">
        <v>3472</v>
      </c>
      <c r="H1899" s="203" t="s">
        <v>5</v>
      </c>
      <c r="I1899" s="204"/>
      <c r="L1899" s="200"/>
      <c r="M1899" s="205"/>
      <c r="N1899" s="206"/>
      <c r="O1899" s="206"/>
      <c r="P1899" s="206"/>
      <c r="Q1899" s="206"/>
      <c r="R1899" s="206"/>
      <c r="S1899" s="206"/>
      <c r="T1899" s="207"/>
      <c r="AT1899" s="203" t="s">
        <v>163</v>
      </c>
      <c r="AU1899" s="203" t="s">
        <v>89</v>
      </c>
      <c r="AV1899" s="12" t="s">
        <v>45</v>
      </c>
      <c r="AW1899" s="12" t="s">
        <v>42</v>
      </c>
      <c r="AX1899" s="12" t="s">
        <v>82</v>
      </c>
      <c r="AY1899" s="203" t="s">
        <v>152</v>
      </c>
    </row>
    <row r="1900" spans="2:65" s="13" customFormat="1">
      <c r="B1900" s="208"/>
      <c r="D1900" s="196" t="s">
        <v>163</v>
      </c>
      <c r="E1900" s="209" t="s">
        <v>5</v>
      </c>
      <c r="F1900" s="210" t="s">
        <v>3364</v>
      </c>
      <c r="H1900" s="211">
        <v>619.44000000000005</v>
      </c>
      <c r="I1900" s="212"/>
      <c r="L1900" s="208"/>
      <c r="M1900" s="213"/>
      <c r="N1900" s="214"/>
      <c r="O1900" s="214"/>
      <c r="P1900" s="214"/>
      <c r="Q1900" s="214"/>
      <c r="R1900" s="214"/>
      <c r="S1900" s="214"/>
      <c r="T1900" s="215"/>
      <c r="AT1900" s="209" t="s">
        <v>163</v>
      </c>
      <c r="AU1900" s="209" t="s">
        <v>89</v>
      </c>
      <c r="AV1900" s="13" t="s">
        <v>89</v>
      </c>
      <c r="AW1900" s="13" t="s">
        <v>42</v>
      </c>
      <c r="AX1900" s="13" t="s">
        <v>82</v>
      </c>
      <c r="AY1900" s="209" t="s">
        <v>152</v>
      </c>
    </row>
    <row r="1901" spans="2:65" s="12" customFormat="1">
      <c r="B1901" s="200"/>
      <c r="D1901" s="196" t="s">
        <v>163</v>
      </c>
      <c r="E1901" s="201" t="s">
        <v>5</v>
      </c>
      <c r="F1901" s="202" t="s">
        <v>3473</v>
      </c>
      <c r="H1901" s="203" t="s">
        <v>5</v>
      </c>
      <c r="I1901" s="204"/>
      <c r="L1901" s="200"/>
      <c r="M1901" s="205"/>
      <c r="N1901" s="206"/>
      <c r="O1901" s="206"/>
      <c r="P1901" s="206"/>
      <c r="Q1901" s="206"/>
      <c r="R1901" s="206"/>
      <c r="S1901" s="206"/>
      <c r="T1901" s="207"/>
      <c r="AT1901" s="203" t="s">
        <v>163</v>
      </c>
      <c r="AU1901" s="203" t="s">
        <v>89</v>
      </c>
      <c r="AV1901" s="12" t="s">
        <v>45</v>
      </c>
      <c r="AW1901" s="12" t="s">
        <v>42</v>
      </c>
      <c r="AX1901" s="12" t="s">
        <v>82</v>
      </c>
      <c r="AY1901" s="203" t="s">
        <v>152</v>
      </c>
    </row>
    <row r="1902" spans="2:65" s="13" customFormat="1">
      <c r="B1902" s="208"/>
      <c r="D1902" s="196" t="s">
        <v>163</v>
      </c>
      <c r="E1902" s="209" t="s">
        <v>5</v>
      </c>
      <c r="F1902" s="210" t="s">
        <v>3344</v>
      </c>
      <c r="H1902" s="211">
        <v>3.96</v>
      </c>
      <c r="I1902" s="212"/>
      <c r="L1902" s="208"/>
      <c r="M1902" s="213"/>
      <c r="N1902" s="214"/>
      <c r="O1902" s="214"/>
      <c r="P1902" s="214"/>
      <c r="Q1902" s="214"/>
      <c r="R1902" s="214"/>
      <c r="S1902" s="214"/>
      <c r="T1902" s="215"/>
      <c r="AT1902" s="209" t="s">
        <v>163</v>
      </c>
      <c r="AU1902" s="209" t="s">
        <v>89</v>
      </c>
      <c r="AV1902" s="13" t="s">
        <v>89</v>
      </c>
      <c r="AW1902" s="13" t="s">
        <v>42</v>
      </c>
      <c r="AX1902" s="13" t="s">
        <v>82</v>
      </c>
      <c r="AY1902" s="209" t="s">
        <v>152</v>
      </c>
    </row>
    <row r="1903" spans="2:65" s="13" customFormat="1">
      <c r="B1903" s="208"/>
      <c r="D1903" s="196" t="s">
        <v>163</v>
      </c>
      <c r="E1903" s="209" t="s">
        <v>5</v>
      </c>
      <c r="F1903" s="210" t="s">
        <v>3345</v>
      </c>
      <c r="H1903" s="211">
        <v>5.72</v>
      </c>
      <c r="I1903" s="212"/>
      <c r="L1903" s="208"/>
      <c r="M1903" s="213"/>
      <c r="N1903" s="214"/>
      <c r="O1903" s="214"/>
      <c r="P1903" s="214"/>
      <c r="Q1903" s="214"/>
      <c r="R1903" s="214"/>
      <c r="S1903" s="214"/>
      <c r="T1903" s="215"/>
      <c r="AT1903" s="209" t="s">
        <v>163</v>
      </c>
      <c r="AU1903" s="209" t="s">
        <v>89</v>
      </c>
      <c r="AV1903" s="13" t="s">
        <v>89</v>
      </c>
      <c r="AW1903" s="13" t="s">
        <v>42</v>
      </c>
      <c r="AX1903" s="13" t="s">
        <v>82</v>
      </c>
      <c r="AY1903" s="209" t="s">
        <v>152</v>
      </c>
    </row>
    <row r="1904" spans="2:65" s="13" customFormat="1">
      <c r="B1904" s="208"/>
      <c r="D1904" s="196" t="s">
        <v>163</v>
      </c>
      <c r="E1904" s="209" t="s">
        <v>5</v>
      </c>
      <c r="F1904" s="210" t="s">
        <v>3346</v>
      </c>
      <c r="H1904" s="211">
        <v>6.76</v>
      </c>
      <c r="I1904" s="212"/>
      <c r="L1904" s="208"/>
      <c r="M1904" s="213"/>
      <c r="N1904" s="214"/>
      <c r="O1904" s="214"/>
      <c r="P1904" s="214"/>
      <c r="Q1904" s="214"/>
      <c r="R1904" s="214"/>
      <c r="S1904" s="214"/>
      <c r="T1904" s="215"/>
      <c r="AT1904" s="209" t="s">
        <v>163</v>
      </c>
      <c r="AU1904" s="209" t="s">
        <v>89</v>
      </c>
      <c r="AV1904" s="13" t="s">
        <v>89</v>
      </c>
      <c r="AW1904" s="13" t="s">
        <v>42</v>
      </c>
      <c r="AX1904" s="13" t="s">
        <v>82</v>
      </c>
      <c r="AY1904" s="209" t="s">
        <v>152</v>
      </c>
    </row>
    <row r="1905" spans="2:65" s="13" customFormat="1">
      <c r="B1905" s="208"/>
      <c r="D1905" s="196" t="s">
        <v>163</v>
      </c>
      <c r="E1905" s="209" t="s">
        <v>5</v>
      </c>
      <c r="F1905" s="210" t="s">
        <v>3347</v>
      </c>
      <c r="H1905" s="211">
        <v>3.24</v>
      </c>
      <c r="I1905" s="212"/>
      <c r="L1905" s="208"/>
      <c r="M1905" s="213"/>
      <c r="N1905" s="214"/>
      <c r="O1905" s="214"/>
      <c r="P1905" s="214"/>
      <c r="Q1905" s="214"/>
      <c r="R1905" s="214"/>
      <c r="S1905" s="214"/>
      <c r="T1905" s="215"/>
      <c r="AT1905" s="209" t="s">
        <v>163</v>
      </c>
      <c r="AU1905" s="209" t="s">
        <v>89</v>
      </c>
      <c r="AV1905" s="13" t="s">
        <v>89</v>
      </c>
      <c r="AW1905" s="13" t="s">
        <v>42</v>
      </c>
      <c r="AX1905" s="13" t="s">
        <v>82</v>
      </c>
      <c r="AY1905" s="209" t="s">
        <v>152</v>
      </c>
    </row>
    <row r="1906" spans="2:65" s="13" customFormat="1">
      <c r="B1906" s="208"/>
      <c r="D1906" s="196" t="s">
        <v>163</v>
      </c>
      <c r="E1906" s="209" t="s">
        <v>5</v>
      </c>
      <c r="F1906" s="210" t="s">
        <v>3348</v>
      </c>
      <c r="H1906" s="211">
        <v>313.27999999999997</v>
      </c>
      <c r="I1906" s="212"/>
      <c r="L1906" s="208"/>
      <c r="M1906" s="213"/>
      <c r="N1906" s="214"/>
      <c r="O1906" s="214"/>
      <c r="P1906" s="214"/>
      <c r="Q1906" s="214"/>
      <c r="R1906" s="214"/>
      <c r="S1906" s="214"/>
      <c r="T1906" s="215"/>
      <c r="AT1906" s="209" t="s">
        <v>163</v>
      </c>
      <c r="AU1906" s="209" t="s">
        <v>89</v>
      </c>
      <c r="AV1906" s="13" t="s">
        <v>89</v>
      </c>
      <c r="AW1906" s="13" t="s">
        <v>42</v>
      </c>
      <c r="AX1906" s="13" t="s">
        <v>82</v>
      </c>
      <c r="AY1906" s="209" t="s">
        <v>152</v>
      </c>
    </row>
    <row r="1907" spans="2:65" s="13" customFormat="1">
      <c r="B1907" s="208"/>
      <c r="D1907" s="196" t="s">
        <v>163</v>
      </c>
      <c r="E1907" s="209" t="s">
        <v>5</v>
      </c>
      <c r="F1907" s="210" t="s">
        <v>3349</v>
      </c>
      <c r="H1907" s="211">
        <v>63.18</v>
      </c>
      <c r="I1907" s="212"/>
      <c r="L1907" s="208"/>
      <c r="M1907" s="213"/>
      <c r="N1907" s="214"/>
      <c r="O1907" s="214"/>
      <c r="P1907" s="214"/>
      <c r="Q1907" s="214"/>
      <c r="R1907" s="214"/>
      <c r="S1907" s="214"/>
      <c r="T1907" s="215"/>
      <c r="AT1907" s="209" t="s">
        <v>163</v>
      </c>
      <c r="AU1907" s="209" t="s">
        <v>89</v>
      </c>
      <c r="AV1907" s="13" t="s">
        <v>89</v>
      </c>
      <c r="AW1907" s="13" t="s">
        <v>42</v>
      </c>
      <c r="AX1907" s="13" t="s">
        <v>82</v>
      </c>
      <c r="AY1907" s="209" t="s">
        <v>152</v>
      </c>
    </row>
    <row r="1908" spans="2:65" s="13" customFormat="1">
      <c r="B1908" s="208"/>
      <c r="D1908" s="196" t="s">
        <v>163</v>
      </c>
      <c r="E1908" s="209" t="s">
        <v>5</v>
      </c>
      <c r="F1908" s="210" t="s">
        <v>3350</v>
      </c>
      <c r="H1908" s="211">
        <v>77.760000000000005</v>
      </c>
      <c r="I1908" s="212"/>
      <c r="L1908" s="208"/>
      <c r="M1908" s="213"/>
      <c r="N1908" s="214"/>
      <c r="O1908" s="214"/>
      <c r="P1908" s="214"/>
      <c r="Q1908" s="214"/>
      <c r="R1908" s="214"/>
      <c r="S1908" s="214"/>
      <c r="T1908" s="215"/>
      <c r="AT1908" s="209" t="s">
        <v>163</v>
      </c>
      <c r="AU1908" s="209" t="s">
        <v>89</v>
      </c>
      <c r="AV1908" s="13" t="s">
        <v>89</v>
      </c>
      <c r="AW1908" s="13" t="s">
        <v>42</v>
      </c>
      <c r="AX1908" s="13" t="s">
        <v>82</v>
      </c>
      <c r="AY1908" s="209" t="s">
        <v>152</v>
      </c>
    </row>
    <row r="1909" spans="2:65" s="14" customFormat="1">
      <c r="B1909" s="216"/>
      <c r="D1909" s="196" t="s">
        <v>163</v>
      </c>
      <c r="E1909" s="217" t="s">
        <v>5</v>
      </c>
      <c r="F1909" s="218" t="s">
        <v>3351</v>
      </c>
      <c r="H1909" s="219">
        <v>1093.3399999999999</v>
      </c>
      <c r="I1909" s="220"/>
      <c r="L1909" s="216"/>
      <c r="M1909" s="221"/>
      <c r="N1909" s="222"/>
      <c r="O1909" s="222"/>
      <c r="P1909" s="222"/>
      <c r="Q1909" s="222"/>
      <c r="R1909" s="222"/>
      <c r="S1909" s="222"/>
      <c r="T1909" s="223"/>
      <c r="AT1909" s="217" t="s">
        <v>163</v>
      </c>
      <c r="AU1909" s="217" t="s">
        <v>89</v>
      </c>
      <c r="AV1909" s="14" t="s">
        <v>169</v>
      </c>
      <c r="AW1909" s="14" t="s">
        <v>42</v>
      </c>
      <c r="AX1909" s="14" t="s">
        <v>82</v>
      </c>
      <c r="AY1909" s="217" t="s">
        <v>152</v>
      </c>
    </row>
    <row r="1910" spans="2:65" s="15" customFormat="1">
      <c r="B1910" s="224"/>
      <c r="D1910" s="225" t="s">
        <v>163</v>
      </c>
      <c r="E1910" s="226" t="s">
        <v>5</v>
      </c>
      <c r="F1910" s="227" t="s">
        <v>170</v>
      </c>
      <c r="H1910" s="228">
        <v>1093.3399999999999</v>
      </c>
      <c r="I1910" s="229"/>
      <c r="L1910" s="224"/>
      <c r="M1910" s="230"/>
      <c r="N1910" s="231"/>
      <c r="O1910" s="231"/>
      <c r="P1910" s="231"/>
      <c r="Q1910" s="231"/>
      <c r="R1910" s="231"/>
      <c r="S1910" s="231"/>
      <c r="T1910" s="232"/>
      <c r="AT1910" s="233" t="s">
        <v>163</v>
      </c>
      <c r="AU1910" s="233" t="s">
        <v>89</v>
      </c>
      <c r="AV1910" s="15" t="s">
        <v>159</v>
      </c>
      <c r="AW1910" s="15" t="s">
        <v>42</v>
      </c>
      <c r="AX1910" s="15" t="s">
        <v>45</v>
      </c>
      <c r="AY1910" s="233" t="s">
        <v>152</v>
      </c>
    </row>
    <row r="1911" spans="2:65" s="1" customFormat="1" ht="22.5" customHeight="1">
      <c r="B1911" s="183"/>
      <c r="C1911" s="237" t="s">
        <v>3890</v>
      </c>
      <c r="D1911" s="237" t="s">
        <v>266</v>
      </c>
      <c r="E1911" s="238" t="s">
        <v>3891</v>
      </c>
      <c r="F1911" s="239" t="s">
        <v>3892</v>
      </c>
      <c r="G1911" s="240" t="s">
        <v>247</v>
      </c>
      <c r="H1911" s="241">
        <v>1202.674</v>
      </c>
      <c r="I1911" s="242"/>
      <c r="J1911" s="243">
        <f>ROUND(I1911*H1911,2)</f>
        <v>0</v>
      </c>
      <c r="K1911" s="239" t="s">
        <v>5</v>
      </c>
      <c r="L1911" s="244"/>
      <c r="M1911" s="245" t="s">
        <v>5</v>
      </c>
      <c r="N1911" s="246" t="s">
        <v>53</v>
      </c>
      <c r="O1911" s="44"/>
      <c r="P1911" s="193">
        <f>O1911*H1911</f>
        <v>0</v>
      </c>
      <c r="Q1911" s="193">
        <v>5.0000000000000001E-4</v>
      </c>
      <c r="R1911" s="193">
        <f>Q1911*H1911</f>
        <v>0.60133700000000001</v>
      </c>
      <c r="S1911" s="193">
        <v>0</v>
      </c>
      <c r="T1911" s="194">
        <f>S1911*H1911</f>
        <v>0</v>
      </c>
      <c r="AR1911" s="25" t="s">
        <v>377</v>
      </c>
      <c r="AT1911" s="25" t="s">
        <v>266</v>
      </c>
      <c r="AU1911" s="25" t="s">
        <v>89</v>
      </c>
      <c r="AY1911" s="25" t="s">
        <v>152</v>
      </c>
      <c r="BE1911" s="195">
        <f>IF(N1911="základní",J1911,0)</f>
        <v>0</v>
      </c>
      <c r="BF1911" s="195">
        <f>IF(N1911="snížená",J1911,0)</f>
        <v>0</v>
      </c>
      <c r="BG1911" s="195">
        <f>IF(N1911="zákl. přenesená",J1911,0)</f>
        <v>0</v>
      </c>
      <c r="BH1911" s="195">
        <f>IF(N1911="sníž. přenesená",J1911,0)</f>
        <v>0</v>
      </c>
      <c r="BI1911" s="195">
        <f>IF(N1911="nulová",J1911,0)</f>
        <v>0</v>
      </c>
      <c r="BJ1911" s="25" t="s">
        <v>45</v>
      </c>
      <c r="BK1911" s="195">
        <f>ROUND(I1911*H1911,2)</f>
        <v>0</v>
      </c>
      <c r="BL1911" s="25" t="s">
        <v>259</v>
      </c>
      <c r="BM1911" s="25" t="s">
        <v>3893</v>
      </c>
    </row>
    <row r="1912" spans="2:65" s="13" customFormat="1">
      <c r="B1912" s="208"/>
      <c r="D1912" s="225" t="s">
        <v>163</v>
      </c>
      <c r="F1912" s="234" t="s">
        <v>3885</v>
      </c>
      <c r="H1912" s="235">
        <v>1202.674</v>
      </c>
      <c r="I1912" s="212"/>
      <c r="L1912" s="208"/>
      <c r="M1912" s="213"/>
      <c r="N1912" s="214"/>
      <c r="O1912" s="214"/>
      <c r="P1912" s="214"/>
      <c r="Q1912" s="214"/>
      <c r="R1912" s="214"/>
      <c r="S1912" s="214"/>
      <c r="T1912" s="215"/>
      <c r="AT1912" s="209" t="s">
        <v>163</v>
      </c>
      <c r="AU1912" s="209" t="s">
        <v>89</v>
      </c>
      <c r="AV1912" s="13" t="s">
        <v>89</v>
      </c>
      <c r="AW1912" s="13" t="s">
        <v>6</v>
      </c>
      <c r="AX1912" s="13" t="s">
        <v>45</v>
      </c>
      <c r="AY1912" s="209" t="s">
        <v>152</v>
      </c>
    </row>
    <row r="1913" spans="2:65" s="1" customFormat="1" ht="31.5" customHeight="1">
      <c r="B1913" s="183"/>
      <c r="C1913" s="184" t="s">
        <v>3894</v>
      </c>
      <c r="D1913" s="184" t="s">
        <v>154</v>
      </c>
      <c r="E1913" s="185" t="s">
        <v>3895</v>
      </c>
      <c r="F1913" s="186" t="s">
        <v>3896</v>
      </c>
      <c r="G1913" s="187" t="s">
        <v>247</v>
      </c>
      <c r="H1913" s="188">
        <v>1093.3399999999999</v>
      </c>
      <c r="I1913" s="189"/>
      <c r="J1913" s="190">
        <f>ROUND(I1913*H1913,2)</f>
        <v>0</v>
      </c>
      <c r="K1913" s="186" t="s">
        <v>158</v>
      </c>
      <c r="L1913" s="43"/>
      <c r="M1913" s="191" t="s">
        <v>5</v>
      </c>
      <c r="N1913" s="192" t="s">
        <v>53</v>
      </c>
      <c r="O1913" s="44"/>
      <c r="P1913" s="193">
        <f>O1913*H1913</f>
        <v>0</v>
      </c>
      <c r="Q1913" s="193">
        <v>0</v>
      </c>
      <c r="R1913" s="193">
        <f>Q1913*H1913</f>
        <v>0</v>
      </c>
      <c r="S1913" s="193">
        <v>0</v>
      </c>
      <c r="T1913" s="194">
        <f>S1913*H1913</f>
        <v>0</v>
      </c>
      <c r="AR1913" s="25" t="s">
        <v>259</v>
      </c>
      <c r="AT1913" s="25" t="s">
        <v>154</v>
      </c>
      <c r="AU1913" s="25" t="s">
        <v>89</v>
      </c>
      <c r="AY1913" s="25" t="s">
        <v>152</v>
      </c>
      <c r="BE1913" s="195">
        <f>IF(N1913="základní",J1913,0)</f>
        <v>0</v>
      </c>
      <c r="BF1913" s="195">
        <f>IF(N1913="snížená",J1913,0)</f>
        <v>0</v>
      </c>
      <c r="BG1913" s="195">
        <f>IF(N1913="zákl. přenesená",J1913,0)</f>
        <v>0</v>
      </c>
      <c r="BH1913" s="195">
        <f>IF(N1913="sníž. přenesená",J1913,0)</f>
        <v>0</v>
      </c>
      <c r="BI1913" s="195">
        <f>IF(N1913="nulová",J1913,0)</f>
        <v>0</v>
      </c>
      <c r="BJ1913" s="25" t="s">
        <v>45</v>
      </c>
      <c r="BK1913" s="195">
        <f>ROUND(I1913*H1913,2)</f>
        <v>0</v>
      </c>
      <c r="BL1913" s="25" t="s">
        <v>259</v>
      </c>
      <c r="BM1913" s="25" t="s">
        <v>3897</v>
      </c>
    </row>
    <row r="1914" spans="2:65" s="1" customFormat="1" ht="54">
      <c r="B1914" s="43"/>
      <c r="D1914" s="196" t="s">
        <v>161</v>
      </c>
      <c r="F1914" s="197" t="s">
        <v>3879</v>
      </c>
      <c r="I1914" s="198"/>
      <c r="L1914" s="43"/>
      <c r="M1914" s="199"/>
      <c r="N1914" s="44"/>
      <c r="O1914" s="44"/>
      <c r="P1914" s="44"/>
      <c r="Q1914" s="44"/>
      <c r="R1914" s="44"/>
      <c r="S1914" s="44"/>
      <c r="T1914" s="72"/>
      <c r="AT1914" s="25" t="s">
        <v>161</v>
      </c>
      <c r="AU1914" s="25" t="s">
        <v>89</v>
      </c>
    </row>
    <row r="1915" spans="2:65" s="12" customFormat="1">
      <c r="B1915" s="200"/>
      <c r="D1915" s="196" t="s">
        <v>163</v>
      </c>
      <c r="E1915" s="201" t="s">
        <v>5</v>
      </c>
      <c r="F1915" s="202" t="s">
        <v>3342</v>
      </c>
      <c r="H1915" s="203" t="s">
        <v>5</v>
      </c>
      <c r="I1915" s="204"/>
      <c r="L1915" s="200"/>
      <c r="M1915" s="205"/>
      <c r="N1915" s="206"/>
      <c r="O1915" s="206"/>
      <c r="P1915" s="206"/>
      <c r="Q1915" s="206"/>
      <c r="R1915" s="206"/>
      <c r="S1915" s="206"/>
      <c r="T1915" s="207"/>
      <c r="AT1915" s="203" t="s">
        <v>163</v>
      </c>
      <c r="AU1915" s="203" t="s">
        <v>89</v>
      </c>
      <c r="AV1915" s="12" t="s">
        <v>45</v>
      </c>
      <c r="AW1915" s="12" t="s">
        <v>42</v>
      </c>
      <c r="AX1915" s="12" t="s">
        <v>82</v>
      </c>
      <c r="AY1915" s="203" t="s">
        <v>152</v>
      </c>
    </row>
    <row r="1916" spans="2:65" s="12" customFormat="1">
      <c r="B1916" s="200"/>
      <c r="D1916" s="196" t="s">
        <v>163</v>
      </c>
      <c r="E1916" s="201" t="s">
        <v>5</v>
      </c>
      <c r="F1916" s="202" t="s">
        <v>3472</v>
      </c>
      <c r="H1916" s="203" t="s">
        <v>5</v>
      </c>
      <c r="I1916" s="204"/>
      <c r="L1916" s="200"/>
      <c r="M1916" s="205"/>
      <c r="N1916" s="206"/>
      <c r="O1916" s="206"/>
      <c r="P1916" s="206"/>
      <c r="Q1916" s="206"/>
      <c r="R1916" s="206"/>
      <c r="S1916" s="206"/>
      <c r="T1916" s="207"/>
      <c r="AT1916" s="203" t="s">
        <v>163</v>
      </c>
      <c r="AU1916" s="203" t="s">
        <v>89</v>
      </c>
      <c r="AV1916" s="12" t="s">
        <v>45</v>
      </c>
      <c r="AW1916" s="12" t="s">
        <v>42</v>
      </c>
      <c r="AX1916" s="12" t="s">
        <v>82</v>
      </c>
      <c r="AY1916" s="203" t="s">
        <v>152</v>
      </c>
    </row>
    <row r="1917" spans="2:65" s="13" customFormat="1">
      <c r="B1917" s="208"/>
      <c r="D1917" s="196" t="s">
        <v>163</v>
      </c>
      <c r="E1917" s="209" t="s">
        <v>5</v>
      </c>
      <c r="F1917" s="210" t="s">
        <v>3364</v>
      </c>
      <c r="H1917" s="211">
        <v>619.44000000000005</v>
      </c>
      <c r="I1917" s="212"/>
      <c r="L1917" s="208"/>
      <c r="M1917" s="213"/>
      <c r="N1917" s="214"/>
      <c r="O1917" s="214"/>
      <c r="P1917" s="214"/>
      <c r="Q1917" s="214"/>
      <c r="R1917" s="214"/>
      <c r="S1917" s="214"/>
      <c r="T1917" s="215"/>
      <c r="AT1917" s="209" t="s">
        <v>163</v>
      </c>
      <c r="AU1917" s="209" t="s">
        <v>89</v>
      </c>
      <c r="AV1917" s="13" t="s">
        <v>89</v>
      </c>
      <c r="AW1917" s="13" t="s">
        <v>42</v>
      </c>
      <c r="AX1917" s="13" t="s">
        <v>82</v>
      </c>
      <c r="AY1917" s="209" t="s">
        <v>152</v>
      </c>
    </row>
    <row r="1918" spans="2:65" s="12" customFormat="1">
      <c r="B1918" s="200"/>
      <c r="D1918" s="196" t="s">
        <v>163</v>
      </c>
      <c r="E1918" s="201" t="s">
        <v>5</v>
      </c>
      <c r="F1918" s="202" t="s">
        <v>3473</v>
      </c>
      <c r="H1918" s="203" t="s">
        <v>5</v>
      </c>
      <c r="I1918" s="204"/>
      <c r="L1918" s="200"/>
      <c r="M1918" s="205"/>
      <c r="N1918" s="206"/>
      <c r="O1918" s="206"/>
      <c r="P1918" s="206"/>
      <c r="Q1918" s="206"/>
      <c r="R1918" s="206"/>
      <c r="S1918" s="206"/>
      <c r="T1918" s="207"/>
      <c r="AT1918" s="203" t="s">
        <v>163</v>
      </c>
      <c r="AU1918" s="203" t="s">
        <v>89</v>
      </c>
      <c r="AV1918" s="12" t="s">
        <v>45</v>
      </c>
      <c r="AW1918" s="12" t="s">
        <v>42</v>
      </c>
      <c r="AX1918" s="12" t="s">
        <v>82</v>
      </c>
      <c r="AY1918" s="203" t="s">
        <v>152</v>
      </c>
    </row>
    <row r="1919" spans="2:65" s="13" customFormat="1">
      <c r="B1919" s="208"/>
      <c r="D1919" s="196" t="s">
        <v>163</v>
      </c>
      <c r="E1919" s="209" t="s">
        <v>5</v>
      </c>
      <c r="F1919" s="210" t="s">
        <v>3344</v>
      </c>
      <c r="H1919" s="211">
        <v>3.96</v>
      </c>
      <c r="I1919" s="212"/>
      <c r="L1919" s="208"/>
      <c r="M1919" s="213"/>
      <c r="N1919" s="214"/>
      <c r="O1919" s="214"/>
      <c r="P1919" s="214"/>
      <c r="Q1919" s="214"/>
      <c r="R1919" s="214"/>
      <c r="S1919" s="214"/>
      <c r="T1919" s="215"/>
      <c r="AT1919" s="209" t="s">
        <v>163</v>
      </c>
      <c r="AU1919" s="209" t="s">
        <v>89</v>
      </c>
      <c r="AV1919" s="13" t="s">
        <v>89</v>
      </c>
      <c r="AW1919" s="13" t="s">
        <v>42</v>
      </c>
      <c r="AX1919" s="13" t="s">
        <v>82</v>
      </c>
      <c r="AY1919" s="209" t="s">
        <v>152</v>
      </c>
    </row>
    <row r="1920" spans="2:65" s="13" customFormat="1">
      <c r="B1920" s="208"/>
      <c r="D1920" s="196" t="s">
        <v>163</v>
      </c>
      <c r="E1920" s="209" t="s">
        <v>5</v>
      </c>
      <c r="F1920" s="210" t="s">
        <v>3345</v>
      </c>
      <c r="H1920" s="211">
        <v>5.72</v>
      </c>
      <c r="I1920" s="212"/>
      <c r="L1920" s="208"/>
      <c r="M1920" s="213"/>
      <c r="N1920" s="214"/>
      <c r="O1920" s="214"/>
      <c r="P1920" s="214"/>
      <c r="Q1920" s="214"/>
      <c r="R1920" s="214"/>
      <c r="S1920" s="214"/>
      <c r="T1920" s="215"/>
      <c r="AT1920" s="209" t="s">
        <v>163</v>
      </c>
      <c r="AU1920" s="209" t="s">
        <v>89</v>
      </c>
      <c r="AV1920" s="13" t="s">
        <v>89</v>
      </c>
      <c r="AW1920" s="13" t="s">
        <v>42</v>
      </c>
      <c r="AX1920" s="13" t="s">
        <v>82</v>
      </c>
      <c r="AY1920" s="209" t="s">
        <v>152</v>
      </c>
    </row>
    <row r="1921" spans="2:65" s="13" customFormat="1">
      <c r="B1921" s="208"/>
      <c r="D1921" s="196" t="s">
        <v>163</v>
      </c>
      <c r="E1921" s="209" t="s">
        <v>5</v>
      </c>
      <c r="F1921" s="210" t="s">
        <v>3346</v>
      </c>
      <c r="H1921" s="211">
        <v>6.76</v>
      </c>
      <c r="I1921" s="212"/>
      <c r="L1921" s="208"/>
      <c r="M1921" s="213"/>
      <c r="N1921" s="214"/>
      <c r="O1921" s="214"/>
      <c r="P1921" s="214"/>
      <c r="Q1921" s="214"/>
      <c r="R1921" s="214"/>
      <c r="S1921" s="214"/>
      <c r="T1921" s="215"/>
      <c r="AT1921" s="209" t="s">
        <v>163</v>
      </c>
      <c r="AU1921" s="209" t="s">
        <v>89</v>
      </c>
      <c r="AV1921" s="13" t="s">
        <v>89</v>
      </c>
      <c r="AW1921" s="13" t="s">
        <v>42</v>
      </c>
      <c r="AX1921" s="13" t="s">
        <v>82</v>
      </c>
      <c r="AY1921" s="209" t="s">
        <v>152</v>
      </c>
    </row>
    <row r="1922" spans="2:65" s="13" customFormat="1">
      <c r="B1922" s="208"/>
      <c r="D1922" s="196" t="s">
        <v>163</v>
      </c>
      <c r="E1922" s="209" t="s">
        <v>5</v>
      </c>
      <c r="F1922" s="210" t="s">
        <v>3347</v>
      </c>
      <c r="H1922" s="211">
        <v>3.24</v>
      </c>
      <c r="I1922" s="212"/>
      <c r="L1922" s="208"/>
      <c r="M1922" s="213"/>
      <c r="N1922" s="214"/>
      <c r="O1922" s="214"/>
      <c r="P1922" s="214"/>
      <c r="Q1922" s="214"/>
      <c r="R1922" s="214"/>
      <c r="S1922" s="214"/>
      <c r="T1922" s="215"/>
      <c r="AT1922" s="209" t="s">
        <v>163</v>
      </c>
      <c r="AU1922" s="209" t="s">
        <v>89</v>
      </c>
      <c r="AV1922" s="13" t="s">
        <v>89</v>
      </c>
      <c r="AW1922" s="13" t="s">
        <v>42</v>
      </c>
      <c r="AX1922" s="13" t="s">
        <v>82</v>
      </c>
      <c r="AY1922" s="209" t="s">
        <v>152</v>
      </c>
    </row>
    <row r="1923" spans="2:65" s="13" customFormat="1">
      <c r="B1923" s="208"/>
      <c r="D1923" s="196" t="s">
        <v>163</v>
      </c>
      <c r="E1923" s="209" t="s">
        <v>5</v>
      </c>
      <c r="F1923" s="210" t="s">
        <v>3348</v>
      </c>
      <c r="H1923" s="211">
        <v>313.27999999999997</v>
      </c>
      <c r="I1923" s="212"/>
      <c r="L1923" s="208"/>
      <c r="M1923" s="213"/>
      <c r="N1923" s="214"/>
      <c r="O1923" s="214"/>
      <c r="P1923" s="214"/>
      <c r="Q1923" s="214"/>
      <c r="R1923" s="214"/>
      <c r="S1923" s="214"/>
      <c r="T1923" s="215"/>
      <c r="AT1923" s="209" t="s">
        <v>163</v>
      </c>
      <c r="AU1923" s="209" t="s">
        <v>89</v>
      </c>
      <c r="AV1923" s="13" t="s">
        <v>89</v>
      </c>
      <c r="AW1923" s="13" t="s">
        <v>42</v>
      </c>
      <c r="AX1923" s="13" t="s">
        <v>82</v>
      </c>
      <c r="AY1923" s="209" t="s">
        <v>152</v>
      </c>
    </row>
    <row r="1924" spans="2:65" s="13" customFormat="1">
      <c r="B1924" s="208"/>
      <c r="D1924" s="196" t="s">
        <v>163</v>
      </c>
      <c r="E1924" s="209" t="s">
        <v>5</v>
      </c>
      <c r="F1924" s="210" t="s">
        <v>3349</v>
      </c>
      <c r="H1924" s="211">
        <v>63.18</v>
      </c>
      <c r="I1924" s="212"/>
      <c r="L1924" s="208"/>
      <c r="M1924" s="213"/>
      <c r="N1924" s="214"/>
      <c r="O1924" s="214"/>
      <c r="P1924" s="214"/>
      <c r="Q1924" s="214"/>
      <c r="R1924" s="214"/>
      <c r="S1924" s="214"/>
      <c r="T1924" s="215"/>
      <c r="AT1924" s="209" t="s">
        <v>163</v>
      </c>
      <c r="AU1924" s="209" t="s">
        <v>89</v>
      </c>
      <c r="AV1924" s="13" t="s">
        <v>89</v>
      </c>
      <c r="AW1924" s="13" t="s">
        <v>42</v>
      </c>
      <c r="AX1924" s="13" t="s">
        <v>82</v>
      </c>
      <c r="AY1924" s="209" t="s">
        <v>152</v>
      </c>
    </row>
    <row r="1925" spans="2:65" s="13" customFormat="1">
      <c r="B1925" s="208"/>
      <c r="D1925" s="196" t="s">
        <v>163</v>
      </c>
      <c r="E1925" s="209" t="s">
        <v>5</v>
      </c>
      <c r="F1925" s="210" t="s">
        <v>3350</v>
      </c>
      <c r="H1925" s="211">
        <v>77.760000000000005</v>
      </c>
      <c r="I1925" s="212"/>
      <c r="L1925" s="208"/>
      <c r="M1925" s="213"/>
      <c r="N1925" s="214"/>
      <c r="O1925" s="214"/>
      <c r="P1925" s="214"/>
      <c r="Q1925" s="214"/>
      <c r="R1925" s="214"/>
      <c r="S1925" s="214"/>
      <c r="T1925" s="215"/>
      <c r="AT1925" s="209" t="s">
        <v>163</v>
      </c>
      <c r="AU1925" s="209" t="s">
        <v>89</v>
      </c>
      <c r="AV1925" s="13" t="s">
        <v>89</v>
      </c>
      <c r="AW1925" s="13" t="s">
        <v>42</v>
      </c>
      <c r="AX1925" s="13" t="s">
        <v>82</v>
      </c>
      <c r="AY1925" s="209" t="s">
        <v>152</v>
      </c>
    </row>
    <row r="1926" spans="2:65" s="14" customFormat="1">
      <c r="B1926" s="216"/>
      <c r="D1926" s="196" t="s">
        <v>163</v>
      </c>
      <c r="E1926" s="217" t="s">
        <v>5</v>
      </c>
      <c r="F1926" s="218" t="s">
        <v>3351</v>
      </c>
      <c r="H1926" s="219">
        <v>1093.3399999999999</v>
      </c>
      <c r="I1926" s="220"/>
      <c r="L1926" s="216"/>
      <c r="M1926" s="221"/>
      <c r="N1926" s="222"/>
      <c r="O1926" s="222"/>
      <c r="P1926" s="222"/>
      <c r="Q1926" s="222"/>
      <c r="R1926" s="222"/>
      <c r="S1926" s="222"/>
      <c r="T1926" s="223"/>
      <c r="AT1926" s="217" t="s">
        <v>163</v>
      </c>
      <c r="AU1926" s="217" t="s">
        <v>89</v>
      </c>
      <c r="AV1926" s="14" t="s">
        <v>169</v>
      </c>
      <c r="AW1926" s="14" t="s">
        <v>42</v>
      </c>
      <c r="AX1926" s="14" t="s">
        <v>82</v>
      </c>
      <c r="AY1926" s="217" t="s">
        <v>152</v>
      </c>
    </row>
    <row r="1927" spans="2:65" s="15" customFormat="1">
      <c r="B1927" s="224"/>
      <c r="D1927" s="225" t="s">
        <v>163</v>
      </c>
      <c r="E1927" s="226" t="s">
        <v>5</v>
      </c>
      <c r="F1927" s="227" t="s">
        <v>170</v>
      </c>
      <c r="H1927" s="228">
        <v>1093.3399999999999</v>
      </c>
      <c r="I1927" s="229"/>
      <c r="L1927" s="224"/>
      <c r="M1927" s="230"/>
      <c r="N1927" s="231"/>
      <c r="O1927" s="231"/>
      <c r="P1927" s="231"/>
      <c r="Q1927" s="231"/>
      <c r="R1927" s="231"/>
      <c r="S1927" s="231"/>
      <c r="T1927" s="232"/>
      <c r="AT1927" s="233" t="s">
        <v>163</v>
      </c>
      <c r="AU1927" s="233" t="s">
        <v>89</v>
      </c>
      <c r="AV1927" s="15" t="s">
        <v>159</v>
      </c>
      <c r="AW1927" s="15" t="s">
        <v>42</v>
      </c>
      <c r="AX1927" s="15" t="s">
        <v>45</v>
      </c>
      <c r="AY1927" s="233" t="s">
        <v>152</v>
      </c>
    </row>
    <row r="1928" spans="2:65" s="1" customFormat="1" ht="22.5" customHeight="1">
      <c r="B1928" s="183"/>
      <c r="C1928" s="237" t="s">
        <v>3898</v>
      </c>
      <c r="D1928" s="237" t="s">
        <v>266</v>
      </c>
      <c r="E1928" s="238" t="s">
        <v>3891</v>
      </c>
      <c r="F1928" s="239" t="s">
        <v>3892</v>
      </c>
      <c r="G1928" s="240" t="s">
        <v>247</v>
      </c>
      <c r="H1928" s="241">
        <v>1202.674</v>
      </c>
      <c r="I1928" s="242"/>
      <c r="J1928" s="243">
        <f>ROUND(I1928*H1928,2)</f>
        <v>0</v>
      </c>
      <c r="K1928" s="239" t="s">
        <v>5</v>
      </c>
      <c r="L1928" s="244"/>
      <c r="M1928" s="245" t="s">
        <v>5</v>
      </c>
      <c r="N1928" s="246" t="s">
        <v>53</v>
      </c>
      <c r="O1928" s="44"/>
      <c r="P1928" s="193">
        <f>O1928*H1928</f>
        <v>0</v>
      </c>
      <c r="Q1928" s="193">
        <v>5.0000000000000001E-4</v>
      </c>
      <c r="R1928" s="193">
        <f>Q1928*H1928</f>
        <v>0.60133700000000001</v>
      </c>
      <c r="S1928" s="193">
        <v>0</v>
      </c>
      <c r="T1928" s="194">
        <f>S1928*H1928</f>
        <v>0</v>
      </c>
      <c r="AR1928" s="25" t="s">
        <v>377</v>
      </c>
      <c r="AT1928" s="25" t="s">
        <v>266</v>
      </c>
      <c r="AU1928" s="25" t="s">
        <v>89</v>
      </c>
      <c r="AY1928" s="25" t="s">
        <v>152</v>
      </c>
      <c r="BE1928" s="195">
        <f>IF(N1928="základní",J1928,0)</f>
        <v>0</v>
      </c>
      <c r="BF1928" s="195">
        <f>IF(N1928="snížená",J1928,0)</f>
        <v>0</v>
      </c>
      <c r="BG1928" s="195">
        <f>IF(N1928="zákl. přenesená",J1928,0)</f>
        <v>0</v>
      </c>
      <c r="BH1928" s="195">
        <f>IF(N1928="sníž. přenesená",J1928,0)</f>
        <v>0</v>
      </c>
      <c r="BI1928" s="195">
        <f>IF(N1928="nulová",J1928,0)</f>
        <v>0</v>
      </c>
      <c r="BJ1928" s="25" t="s">
        <v>45</v>
      </c>
      <c r="BK1928" s="195">
        <f>ROUND(I1928*H1928,2)</f>
        <v>0</v>
      </c>
      <c r="BL1928" s="25" t="s">
        <v>259</v>
      </c>
      <c r="BM1928" s="25" t="s">
        <v>3899</v>
      </c>
    </row>
    <row r="1929" spans="2:65" s="13" customFormat="1">
      <c r="B1929" s="208"/>
      <c r="D1929" s="225" t="s">
        <v>163</v>
      </c>
      <c r="F1929" s="234" t="s">
        <v>3885</v>
      </c>
      <c r="H1929" s="235">
        <v>1202.674</v>
      </c>
      <c r="I1929" s="212"/>
      <c r="L1929" s="208"/>
      <c r="M1929" s="213"/>
      <c r="N1929" s="214"/>
      <c r="O1929" s="214"/>
      <c r="P1929" s="214"/>
      <c r="Q1929" s="214"/>
      <c r="R1929" s="214"/>
      <c r="S1929" s="214"/>
      <c r="T1929" s="215"/>
      <c r="AT1929" s="209" t="s">
        <v>163</v>
      </c>
      <c r="AU1929" s="209" t="s">
        <v>89</v>
      </c>
      <c r="AV1929" s="13" t="s">
        <v>89</v>
      </c>
      <c r="AW1929" s="13" t="s">
        <v>6</v>
      </c>
      <c r="AX1929" s="13" t="s">
        <v>45</v>
      </c>
      <c r="AY1929" s="209" t="s">
        <v>152</v>
      </c>
    </row>
    <row r="1930" spans="2:65" s="1" customFormat="1" ht="22.5" customHeight="1">
      <c r="B1930" s="183"/>
      <c r="C1930" s="184" t="s">
        <v>3900</v>
      </c>
      <c r="D1930" s="184" t="s">
        <v>154</v>
      </c>
      <c r="E1930" s="185" t="s">
        <v>3901</v>
      </c>
      <c r="F1930" s="186" t="s">
        <v>3902</v>
      </c>
      <c r="G1930" s="187" t="s">
        <v>201</v>
      </c>
      <c r="H1930" s="188">
        <v>49.9</v>
      </c>
      <c r="I1930" s="189"/>
      <c r="J1930" s="190">
        <f>ROUND(I1930*H1930,2)</f>
        <v>0</v>
      </c>
      <c r="K1930" s="186" t="s">
        <v>158</v>
      </c>
      <c r="L1930" s="43"/>
      <c r="M1930" s="191" t="s">
        <v>5</v>
      </c>
      <c r="N1930" s="192" t="s">
        <v>53</v>
      </c>
      <c r="O1930" s="44"/>
      <c r="P1930" s="193">
        <f>O1930*H1930</f>
        <v>0</v>
      </c>
      <c r="Q1930" s="193">
        <v>0</v>
      </c>
      <c r="R1930" s="193">
        <f>Q1930*H1930</f>
        <v>0</v>
      </c>
      <c r="S1930" s="193">
        <v>0</v>
      </c>
      <c r="T1930" s="194">
        <f>S1930*H1930</f>
        <v>0</v>
      </c>
      <c r="AR1930" s="25" t="s">
        <v>259</v>
      </c>
      <c r="AT1930" s="25" t="s">
        <v>154</v>
      </c>
      <c r="AU1930" s="25" t="s">
        <v>89</v>
      </c>
      <c r="AY1930" s="25" t="s">
        <v>152</v>
      </c>
      <c r="BE1930" s="195">
        <f>IF(N1930="základní",J1930,0)</f>
        <v>0</v>
      </c>
      <c r="BF1930" s="195">
        <f>IF(N1930="snížená",J1930,0)</f>
        <v>0</v>
      </c>
      <c r="BG1930" s="195">
        <f>IF(N1930="zákl. přenesená",J1930,0)</f>
        <v>0</v>
      </c>
      <c r="BH1930" s="195">
        <f>IF(N1930="sníž. přenesená",J1930,0)</f>
        <v>0</v>
      </c>
      <c r="BI1930" s="195">
        <f>IF(N1930="nulová",J1930,0)</f>
        <v>0</v>
      </c>
      <c r="BJ1930" s="25" t="s">
        <v>45</v>
      </c>
      <c r="BK1930" s="195">
        <f>ROUND(I1930*H1930,2)</f>
        <v>0</v>
      </c>
      <c r="BL1930" s="25" t="s">
        <v>259</v>
      </c>
      <c r="BM1930" s="25" t="s">
        <v>3903</v>
      </c>
    </row>
    <row r="1931" spans="2:65" s="1" customFormat="1" ht="54">
      <c r="B1931" s="43"/>
      <c r="D1931" s="196" t="s">
        <v>161</v>
      </c>
      <c r="F1931" s="197" t="s">
        <v>3879</v>
      </c>
      <c r="I1931" s="198"/>
      <c r="L1931" s="43"/>
      <c r="M1931" s="199"/>
      <c r="N1931" s="44"/>
      <c r="O1931" s="44"/>
      <c r="P1931" s="44"/>
      <c r="Q1931" s="44"/>
      <c r="R1931" s="44"/>
      <c r="S1931" s="44"/>
      <c r="T1931" s="72"/>
      <c r="AT1931" s="25" t="s">
        <v>161</v>
      </c>
      <c r="AU1931" s="25" t="s">
        <v>89</v>
      </c>
    </row>
    <row r="1932" spans="2:65" s="12" customFormat="1">
      <c r="B1932" s="200"/>
      <c r="D1932" s="196" t="s">
        <v>163</v>
      </c>
      <c r="E1932" s="201" t="s">
        <v>5</v>
      </c>
      <c r="F1932" s="202" t="s">
        <v>3904</v>
      </c>
      <c r="H1932" s="203" t="s">
        <v>5</v>
      </c>
      <c r="I1932" s="204"/>
      <c r="L1932" s="200"/>
      <c r="M1932" s="205"/>
      <c r="N1932" s="206"/>
      <c r="O1932" s="206"/>
      <c r="P1932" s="206"/>
      <c r="Q1932" s="206"/>
      <c r="R1932" s="206"/>
      <c r="S1932" s="206"/>
      <c r="T1932" s="207"/>
      <c r="AT1932" s="203" t="s">
        <v>163</v>
      </c>
      <c r="AU1932" s="203" t="s">
        <v>89</v>
      </c>
      <c r="AV1932" s="12" t="s">
        <v>45</v>
      </c>
      <c r="AW1932" s="12" t="s">
        <v>42</v>
      </c>
      <c r="AX1932" s="12" t="s">
        <v>82</v>
      </c>
      <c r="AY1932" s="203" t="s">
        <v>152</v>
      </c>
    </row>
    <row r="1933" spans="2:65" s="13" customFormat="1">
      <c r="B1933" s="208"/>
      <c r="D1933" s="196" t="s">
        <v>163</v>
      </c>
      <c r="E1933" s="209" t="s">
        <v>5</v>
      </c>
      <c r="F1933" s="210" t="s">
        <v>3905</v>
      </c>
      <c r="H1933" s="211">
        <v>35.5</v>
      </c>
      <c r="I1933" s="212"/>
      <c r="L1933" s="208"/>
      <c r="M1933" s="213"/>
      <c r="N1933" s="214"/>
      <c r="O1933" s="214"/>
      <c r="P1933" s="214"/>
      <c r="Q1933" s="214"/>
      <c r="R1933" s="214"/>
      <c r="S1933" s="214"/>
      <c r="T1933" s="215"/>
      <c r="AT1933" s="209" t="s">
        <v>163</v>
      </c>
      <c r="AU1933" s="209" t="s">
        <v>89</v>
      </c>
      <c r="AV1933" s="13" t="s">
        <v>89</v>
      </c>
      <c r="AW1933" s="13" t="s">
        <v>42</v>
      </c>
      <c r="AX1933" s="13" t="s">
        <v>82</v>
      </c>
      <c r="AY1933" s="209" t="s">
        <v>152</v>
      </c>
    </row>
    <row r="1934" spans="2:65" s="13" customFormat="1">
      <c r="B1934" s="208"/>
      <c r="D1934" s="196" t="s">
        <v>163</v>
      </c>
      <c r="E1934" s="209" t="s">
        <v>5</v>
      </c>
      <c r="F1934" s="210" t="s">
        <v>3906</v>
      </c>
      <c r="H1934" s="211">
        <v>14.4</v>
      </c>
      <c r="I1934" s="212"/>
      <c r="L1934" s="208"/>
      <c r="M1934" s="213"/>
      <c r="N1934" s="214"/>
      <c r="O1934" s="214"/>
      <c r="P1934" s="214"/>
      <c r="Q1934" s="214"/>
      <c r="R1934" s="214"/>
      <c r="S1934" s="214"/>
      <c r="T1934" s="215"/>
      <c r="AT1934" s="209" t="s">
        <v>163</v>
      </c>
      <c r="AU1934" s="209" t="s">
        <v>89</v>
      </c>
      <c r="AV1934" s="13" t="s">
        <v>89</v>
      </c>
      <c r="AW1934" s="13" t="s">
        <v>42</v>
      </c>
      <c r="AX1934" s="13" t="s">
        <v>82</v>
      </c>
      <c r="AY1934" s="209" t="s">
        <v>152</v>
      </c>
    </row>
    <row r="1935" spans="2:65" s="15" customFormat="1">
      <c r="B1935" s="224"/>
      <c r="D1935" s="225" t="s">
        <v>163</v>
      </c>
      <c r="E1935" s="226" t="s">
        <v>5</v>
      </c>
      <c r="F1935" s="227" t="s">
        <v>170</v>
      </c>
      <c r="H1935" s="228">
        <v>49.9</v>
      </c>
      <c r="I1935" s="229"/>
      <c r="L1935" s="224"/>
      <c r="M1935" s="230"/>
      <c r="N1935" s="231"/>
      <c r="O1935" s="231"/>
      <c r="P1935" s="231"/>
      <c r="Q1935" s="231"/>
      <c r="R1935" s="231"/>
      <c r="S1935" s="231"/>
      <c r="T1935" s="232"/>
      <c r="AT1935" s="233" t="s">
        <v>163</v>
      </c>
      <c r="AU1935" s="233" t="s">
        <v>89</v>
      </c>
      <c r="AV1935" s="15" t="s">
        <v>159</v>
      </c>
      <c r="AW1935" s="15" t="s">
        <v>42</v>
      </c>
      <c r="AX1935" s="15" t="s">
        <v>45</v>
      </c>
      <c r="AY1935" s="233" t="s">
        <v>152</v>
      </c>
    </row>
    <row r="1936" spans="2:65" s="1" customFormat="1" ht="22.5" customHeight="1">
      <c r="B1936" s="183"/>
      <c r="C1936" s="237" t="s">
        <v>3907</v>
      </c>
      <c r="D1936" s="237" t="s">
        <v>266</v>
      </c>
      <c r="E1936" s="238" t="s">
        <v>3891</v>
      </c>
      <c r="F1936" s="239" t="s">
        <v>3892</v>
      </c>
      <c r="G1936" s="240" t="s">
        <v>247</v>
      </c>
      <c r="H1936" s="241">
        <v>57.384999999999998</v>
      </c>
      <c r="I1936" s="242"/>
      <c r="J1936" s="243">
        <f>ROUND(I1936*H1936,2)</f>
        <v>0</v>
      </c>
      <c r="K1936" s="239" t="s">
        <v>5</v>
      </c>
      <c r="L1936" s="244"/>
      <c r="M1936" s="245" t="s">
        <v>5</v>
      </c>
      <c r="N1936" s="246" t="s">
        <v>53</v>
      </c>
      <c r="O1936" s="44"/>
      <c r="P1936" s="193">
        <f>O1936*H1936</f>
        <v>0</v>
      </c>
      <c r="Q1936" s="193">
        <v>5.0000000000000001E-4</v>
      </c>
      <c r="R1936" s="193">
        <f>Q1936*H1936</f>
        <v>2.8692499999999999E-2</v>
      </c>
      <c r="S1936" s="193">
        <v>0</v>
      </c>
      <c r="T1936" s="194">
        <f>S1936*H1936</f>
        <v>0</v>
      </c>
      <c r="AR1936" s="25" t="s">
        <v>377</v>
      </c>
      <c r="AT1936" s="25" t="s">
        <v>266</v>
      </c>
      <c r="AU1936" s="25" t="s">
        <v>89</v>
      </c>
      <c r="AY1936" s="25" t="s">
        <v>152</v>
      </c>
      <c r="BE1936" s="195">
        <f>IF(N1936="základní",J1936,0)</f>
        <v>0</v>
      </c>
      <c r="BF1936" s="195">
        <f>IF(N1936="snížená",J1936,0)</f>
        <v>0</v>
      </c>
      <c r="BG1936" s="195">
        <f>IF(N1936="zákl. přenesená",J1936,0)</f>
        <v>0</v>
      </c>
      <c r="BH1936" s="195">
        <f>IF(N1936="sníž. přenesená",J1936,0)</f>
        <v>0</v>
      </c>
      <c r="BI1936" s="195">
        <f>IF(N1936="nulová",J1936,0)</f>
        <v>0</v>
      </c>
      <c r="BJ1936" s="25" t="s">
        <v>45</v>
      </c>
      <c r="BK1936" s="195">
        <f>ROUND(I1936*H1936,2)</f>
        <v>0</v>
      </c>
      <c r="BL1936" s="25" t="s">
        <v>259</v>
      </c>
      <c r="BM1936" s="25" t="s">
        <v>3908</v>
      </c>
    </row>
    <row r="1937" spans="2:65" s="13" customFormat="1">
      <c r="B1937" s="208"/>
      <c r="D1937" s="225" t="s">
        <v>163</v>
      </c>
      <c r="F1937" s="234" t="s">
        <v>3909</v>
      </c>
      <c r="H1937" s="235">
        <v>57.384999999999998</v>
      </c>
      <c r="I1937" s="212"/>
      <c r="L1937" s="208"/>
      <c r="M1937" s="213"/>
      <c r="N1937" s="214"/>
      <c r="O1937" s="214"/>
      <c r="P1937" s="214"/>
      <c r="Q1937" s="214"/>
      <c r="R1937" s="214"/>
      <c r="S1937" s="214"/>
      <c r="T1937" s="215"/>
      <c r="AT1937" s="209" t="s">
        <v>163</v>
      </c>
      <c r="AU1937" s="209" t="s">
        <v>89</v>
      </c>
      <c r="AV1937" s="13" t="s">
        <v>89</v>
      </c>
      <c r="AW1937" s="13" t="s">
        <v>6</v>
      </c>
      <c r="AX1937" s="13" t="s">
        <v>45</v>
      </c>
      <c r="AY1937" s="209" t="s">
        <v>152</v>
      </c>
    </row>
    <row r="1938" spans="2:65" s="1" customFormat="1" ht="22.5" customHeight="1">
      <c r="B1938" s="183"/>
      <c r="C1938" s="184" t="s">
        <v>3910</v>
      </c>
      <c r="D1938" s="184" t="s">
        <v>154</v>
      </c>
      <c r="E1938" s="185" t="s">
        <v>3911</v>
      </c>
      <c r="F1938" s="186" t="s">
        <v>3912</v>
      </c>
      <c r="G1938" s="187" t="s">
        <v>201</v>
      </c>
      <c r="H1938" s="188">
        <v>112</v>
      </c>
      <c r="I1938" s="189"/>
      <c r="J1938" s="190">
        <f>ROUND(I1938*H1938,2)</f>
        <v>0</v>
      </c>
      <c r="K1938" s="186" t="s">
        <v>158</v>
      </c>
      <c r="L1938" s="43"/>
      <c r="M1938" s="191" t="s">
        <v>5</v>
      </c>
      <c r="N1938" s="192" t="s">
        <v>53</v>
      </c>
      <c r="O1938" s="44"/>
      <c r="P1938" s="193">
        <f>O1938*H1938</f>
        <v>0</v>
      </c>
      <c r="Q1938" s="193">
        <v>0</v>
      </c>
      <c r="R1938" s="193">
        <f>Q1938*H1938</f>
        <v>0</v>
      </c>
      <c r="S1938" s="193">
        <v>0</v>
      </c>
      <c r="T1938" s="194">
        <f>S1938*H1938</f>
        <v>0</v>
      </c>
      <c r="AR1938" s="25" t="s">
        <v>259</v>
      </c>
      <c r="AT1938" s="25" t="s">
        <v>154</v>
      </c>
      <c r="AU1938" s="25" t="s">
        <v>89</v>
      </c>
      <c r="AY1938" s="25" t="s">
        <v>152</v>
      </c>
      <c r="BE1938" s="195">
        <f>IF(N1938="základní",J1938,0)</f>
        <v>0</v>
      </c>
      <c r="BF1938" s="195">
        <f>IF(N1938="snížená",J1938,0)</f>
        <v>0</v>
      </c>
      <c r="BG1938" s="195">
        <f>IF(N1938="zákl. přenesená",J1938,0)</f>
        <v>0</v>
      </c>
      <c r="BH1938" s="195">
        <f>IF(N1938="sníž. přenesená",J1938,0)</f>
        <v>0</v>
      </c>
      <c r="BI1938" s="195">
        <f>IF(N1938="nulová",J1938,0)</f>
        <v>0</v>
      </c>
      <c r="BJ1938" s="25" t="s">
        <v>45</v>
      </c>
      <c r="BK1938" s="195">
        <f>ROUND(I1938*H1938,2)</f>
        <v>0</v>
      </c>
      <c r="BL1938" s="25" t="s">
        <v>259</v>
      </c>
      <c r="BM1938" s="25" t="s">
        <v>3913</v>
      </c>
    </row>
    <row r="1939" spans="2:65" s="1" customFormat="1" ht="54">
      <c r="B1939" s="43"/>
      <c r="D1939" s="196" t="s">
        <v>161</v>
      </c>
      <c r="F1939" s="197" t="s">
        <v>3879</v>
      </c>
      <c r="I1939" s="198"/>
      <c r="L1939" s="43"/>
      <c r="M1939" s="199"/>
      <c r="N1939" s="44"/>
      <c r="O1939" s="44"/>
      <c r="P1939" s="44"/>
      <c r="Q1939" s="44"/>
      <c r="R1939" s="44"/>
      <c r="S1939" s="44"/>
      <c r="T1939" s="72"/>
      <c r="AT1939" s="25" t="s">
        <v>161</v>
      </c>
      <c r="AU1939" s="25" t="s">
        <v>89</v>
      </c>
    </row>
    <row r="1940" spans="2:65" s="12" customFormat="1">
      <c r="B1940" s="200"/>
      <c r="D1940" s="196" t="s">
        <v>163</v>
      </c>
      <c r="E1940" s="201" t="s">
        <v>5</v>
      </c>
      <c r="F1940" s="202" t="s">
        <v>3342</v>
      </c>
      <c r="H1940" s="203" t="s">
        <v>5</v>
      </c>
      <c r="I1940" s="204"/>
      <c r="L1940" s="200"/>
      <c r="M1940" s="205"/>
      <c r="N1940" s="206"/>
      <c r="O1940" s="206"/>
      <c r="P1940" s="206"/>
      <c r="Q1940" s="206"/>
      <c r="R1940" s="206"/>
      <c r="S1940" s="206"/>
      <c r="T1940" s="207"/>
      <c r="AT1940" s="203" t="s">
        <v>163</v>
      </c>
      <c r="AU1940" s="203" t="s">
        <v>89</v>
      </c>
      <c r="AV1940" s="12" t="s">
        <v>45</v>
      </c>
      <c r="AW1940" s="12" t="s">
        <v>42</v>
      </c>
      <c r="AX1940" s="12" t="s">
        <v>82</v>
      </c>
      <c r="AY1940" s="203" t="s">
        <v>152</v>
      </c>
    </row>
    <row r="1941" spans="2:65" s="12" customFormat="1">
      <c r="B1941" s="200"/>
      <c r="D1941" s="196" t="s">
        <v>163</v>
      </c>
      <c r="E1941" s="201" t="s">
        <v>5</v>
      </c>
      <c r="F1941" s="202" t="s">
        <v>3343</v>
      </c>
      <c r="H1941" s="203" t="s">
        <v>5</v>
      </c>
      <c r="I1941" s="204"/>
      <c r="L1941" s="200"/>
      <c r="M1941" s="205"/>
      <c r="N1941" s="206"/>
      <c r="O1941" s="206"/>
      <c r="P1941" s="206"/>
      <c r="Q1941" s="206"/>
      <c r="R1941" s="206"/>
      <c r="S1941" s="206"/>
      <c r="T1941" s="207"/>
      <c r="AT1941" s="203" t="s">
        <v>163</v>
      </c>
      <c r="AU1941" s="203" t="s">
        <v>89</v>
      </c>
      <c r="AV1941" s="12" t="s">
        <v>45</v>
      </c>
      <c r="AW1941" s="12" t="s">
        <v>42</v>
      </c>
      <c r="AX1941" s="12" t="s">
        <v>82</v>
      </c>
      <c r="AY1941" s="203" t="s">
        <v>152</v>
      </c>
    </row>
    <row r="1942" spans="2:65" s="13" customFormat="1">
      <c r="B1942" s="208"/>
      <c r="D1942" s="196" t="s">
        <v>163</v>
      </c>
      <c r="E1942" s="209" t="s">
        <v>5</v>
      </c>
      <c r="F1942" s="210" t="s">
        <v>3914</v>
      </c>
      <c r="H1942" s="211">
        <v>112</v>
      </c>
      <c r="I1942" s="212"/>
      <c r="L1942" s="208"/>
      <c r="M1942" s="213"/>
      <c r="N1942" s="214"/>
      <c r="O1942" s="214"/>
      <c r="P1942" s="214"/>
      <c r="Q1942" s="214"/>
      <c r="R1942" s="214"/>
      <c r="S1942" s="214"/>
      <c r="T1942" s="215"/>
      <c r="AT1942" s="209" t="s">
        <v>163</v>
      </c>
      <c r="AU1942" s="209" t="s">
        <v>89</v>
      </c>
      <c r="AV1942" s="13" t="s">
        <v>89</v>
      </c>
      <c r="AW1942" s="13" t="s">
        <v>42</v>
      </c>
      <c r="AX1942" s="13" t="s">
        <v>82</v>
      </c>
      <c r="AY1942" s="209" t="s">
        <v>152</v>
      </c>
    </row>
    <row r="1943" spans="2:65" s="15" customFormat="1">
      <c r="B1943" s="224"/>
      <c r="D1943" s="225" t="s">
        <v>163</v>
      </c>
      <c r="E1943" s="226" t="s">
        <v>5</v>
      </c>
      <c r="F1943" s="227" t="s">
        <v>170</v>
      </c>
      <c r="H1943" s="228">
        <v>112</v>
      </c>
      <c r="I1943" s="229"/>
      <c r="L1943" s="224"/>
      <c r="M1943" s="230"/>
      <c r="N1943" s="231"/>
      <c r="O1943" s="231"/>
      <c r="P1943" s="231"/>
      <c r="Q1943" s="231"/>
      <c r="R1943" s="231"/>
      <c r="S1943" s="231"/>
      <c r="T1943" s="232"/>
      <c r="AT1943" s="233" t="s">
        <v>163</v>
      </c>
      <c r="AU1943" s="233" t="s">
        <v>89</v>
      </c>
      <c r="AV1943" s="15" t="s">
        <v>159</v>
      </c>
      <c r="AW1943" s="15" t="s">
        <v>42</v>
      </c>
      <c r="AX1943" s="15" t="s">
        <v>45</v>
      </c>
      <c r="AY1943" s="233" t="s">
        <v>152</v>
      </c>
    </row>
    <row r="1944" spans="2:65" s="1" customFormat="1" ht="31.5" customHeight="1">
      <c r="B1944" s="183"/>
      <c r="C1944" s="184" t="s">
        <v>1546</v>
      </c>
      <c r="D1944" s="184" t="s">
        <v>154</v>
      </c>
      <c r="E1944" s="185" t="s">
        <v>3915</v>
      </c>
      <c r="F1944" s="186" t="s">
        <v>3916</v>
      </c>
      <c r="G1944" s="187" t="s">
        <v>247</v>
      </c>
      <c r="H1944" s="188">
        <v>473.9</v>
      </c>
      <c r="I1944" s="189"/>
      <c r="J1944" s="190">
        <f>ROUND(I1944*H1944,2)</f>
        <v>0</v>
      </c>
      <c r="K1944" s="186" t="s">
        <v>158</v>
      </c>
      <c r="L1944" s="43"/>
      <c r="M1944" s="191" t="s">
        <v>5</v>
      </c>
      <c r="N1944" s="192" t="s">
        <v>53</v>
      </c>
      <c r="O1944" s="44"/>
      <c r="P1944" s="193">
        <f>O1944*H1944</f>
        <v>0</v>
      </c>
      <c r="Q1944" s="193">
        <v>0</v>
      </c>
      <c r="R1944" s="193">
        <f>Q1944*H1944</f>
        <v>0</v>
      </c>
      <c r="S1944" s="193">
        <v>0</v>
      </c>
      <c r="T1944" s="194">
        <f>S1944*H1944</f>
        <v>0</v>
      </c>
      <c r="AR1944" s="25" t="s">
        <v>259</v>
      </c>
      <c r="AT1944" s="25" t="s">
        <v>154</v>
      </c>
      <c r="AU1944" s="25" t="s">
        <v>89</v>
      </c>
      <c r="AY1944" s="25" t="s">
        <v>152</v>
      </c>
      <c r="BE1944" s="195">
        <f>IF(N1944="základní",J1944,0)</f>
        <v>0</v>
      </c>
      <c r="BF1944" s="195">
        <f>IF(N1944="snížená",J1944,0)</f>
        <v>0</v>
      </c>
      <c r="BG1944" s="195">
        <f>IF(N1944="zákl. přenesená",J1944,0)</f>
        <v>0</v>
      </c>
      <c r="BH1944" s="195">
        <f>IF(N1944="sníž. přenesená",J1944,0)</f>
        <v>0</v>
      </c>
      <c r="BI1944" s="195">
        <f>IF(N1944="nulová",J1944,0)</f>
        <v>0</v>
      </c>
      <c r="BJ1944" s="25" t="s">
        <v>45</v>
      </c>
      <c r="BK1944" s="195">
        <f>ROUND(I1944*H1944,2)</f>
        <v>0</v>
      </c>
      <c r="BL1944" s="25" t="s">
        <v>259</v>
      </c>
      <c r="BM1944" s="25" t="s">
        <v>3917</v>
      </c>
    </row>
    <row r="1945" spans="2:65" s="1" customFormat="1" ht="54">
      <c r="B1945" s="43"/>
      <c r="D1945" s="196" t="s">
        <v>161</v>
      </c>
      <c r="F1945" s="197" t="s">
        <v>3879</v>
      </c>
      <c r="I1945" s="198"/>
      <c r="L1945" s="43"/>
      <c r="M1945" s="199"/>
      <c r="N1945" s="44"/>
      <c r="O1945" s="44"/>
      <c r="P1945" s="44"/>
      <c r="Q1945" s="44"/>
      <c r="R1945" s="44"/>
      <c r="S1945" s="44"/>
      <c r="T1945" s="72"/>
      <c r="AT1945" s="25" t="s">
        <v>161</v>
      </c>
      <c r="AU1945" s="25" t="s">
        <v>89</v>
      </c>
    </row>
    <row r="1946" spans="2:65" s="12" customFormat="1">
      <c r="B1946" s="200"/>
      <c r="D1946" s="196" t="s">
        <v>163</v>
      </c>
      <c r="E1946" s="201" t="s">
        <v>5</v>
      </c>
      <c r="F1946" s="202" t="s">
        <v>3342</v>
      </c>
      <c r="H1946" s="203" t="s">
        <v>5</v>
      </c>
      <c r="I1946" s="204"/>
      <c r="L1946" s="200"/>
      <c r="M1946" s="205"/>
      <c r="N1946" s="206"/>
      <c r="O1946" s="206"/>
      <c r="P1946" s="206"/>
      <c r="Q1946" s="206"/>
      <c r="R1946" s="206"/>
      <c r="S1946" s="206"/>
      <c r="T1946" s="207"/>
      <c r="AT1946" s="203" t="s">
        <v>163</v>
      </c>
      <c r="AU1946" s="203" t="s">
        <v>89</v>
      </c>
      <c r="AV1946" s="12" t="s">
        <v>45</v>
      </c>
      <c r="AW1946" s="12" t="s">
        <v>42</v>
      </c>
      <c r="AX1946" s="12" t="s">
        <v>82</v>
      </c>
      <c r="AY1946" s="203" t="s">
        <v>152</v>
      </c>
    </row>
    <row r="1947" spans="2:65" s="12" customFormat="1">
      <c r="B1947" s="200"/>
      <c r="D1947" s="196" t="s">
        <v>163</v>
      </c>
      <c r="E1947" s="201" t="s">
        <v>5</v>
      </c>
      <c r="F1947" s="202" t="s">
        <v>3918</v>
      </c>
      <c r="H1947" s="203" t="s">
        <v>5</v>
      </c>
      <c r="I1947" s="204"/>
      <c r="L1947" s="200"/>
      <c r="M1947" s="205"/>
      <c r="N1947" s="206"/>
      <c r="O1947" s="206"/>
      <c r="P1947" s="206"/>
      <c r="Q1947" s="206"/>
      <c r="R1947" s="206"/>
      <c r="S1947" s="206"/>
      <c r="T1947" s="207"/>
      <c r="AT1947" s="203" t="s">
        <v>163</v>
      </c>
      <c r="AU1947" s="203" t="s">
        <v>89</v>
      </c>
      <c r="AV1947" s="12" t="s">
        <v>45</v>
      </c>
      <c r="AW1947" s="12" t="s">
        <v>42</v>
      </c>
      <c r="AX1947" s="12" t="s">
        <v>82</v>
      </c>
      <c r="AY1947" s="203" t="s">
        <v>152</v>
      </c>
    </row>
    <row r="1948" spans="2:65" s="13" customFormat="1">
      <c r="B1948" s="208"/>
      <c r="D1948" s="196" t="s">
        <v>163</v>
      </c>
      <c r="E1948" s="209" t="s">
        <v>5</v>
      </c>
      <c r="F1948" s="210" t="s">
        <v>3344</v>
      </c>
      <c r="H1948" s="211">
        <v>3.96</v>
      </c>
      <c r="I1948" s="212"/>
      <c r="L1948" s="208"/>
      <c r="M1948" s="213"/>
      <c r="N1948" s="214"/>
      <c r="O1948" s="214"/>
      <c r="P1948" s="214"/>
      <c r="Q1948" s="214"/>
      <c r="R1948" s="214"/>
      <c r="S1948" s="214"/>
      <c r="T1948" s="215"/>
      <c r="AT1948" s="209" t="s">
        <v>163</v>
      </c>
      <c r="AU1948" s="209" t="s">
        <v>89</v>
      </c>
      <c r="AV1948" s="13" t="s">
        <v>89</v>
      </c>
      <c r="AW1948" s="13" t="s">
        <v>42</v>
      </c>
      <c r="AX1948" s="13" t="s">
        <v>82</v>
      </c>
      <c r="AY1948" s="209" t="s">
        <v>152</v>
      </c>
    </row>
    <row r="1949" spans="2:65" s="13" customFormat="1">
      <c r="B1949" s="208"/>
      <c r="D1949" s="196" t="s">
        <v>163</v>
      </c>
      <c r="E1949" s="209" t="s">
        <v>5</v>
      </c>
      <c r="F1949" s="210" t="s">
        <v>3345</v>
      </c>
      <c r="H1949" s="211">
        <v>5.72</v>
      </c>
      <c r="I1949" s="212"/>
      <c r="L1949" s="208"/>
      <c r="M1949" s="213"/>
      <c r="N1949" s="214"/>
      <c r="O1949" s="214"/>
      <c r="P1949" s="214"/>
      <c r="Q1949" s="214"/>
      <c r="R1949" s="214"/>
      <c r="S1949" s="214"/>
      <c r="T1949" s="215"/>
      <c r="AT1949" s="209" t="s">
        <v>163</v>
      </c>
      <c r="AU1949" s="209" t="s">
        <v>89</v>
      </c>
      <c r="AV1949" s="13" t="s">
        <v>89</v>
      </c>
      <c r="AW1949" s="13" t="s">
        <v>42</v>
      </c>
      <c r="AX1949" s="13" t="s">
        <v>82</v>
      </c>
      <c r="AY1949" s="209" t="s">
        <v>152</v>
      </c>
    </row>
    <row r="1950" spans="2:65" s="13" customFormat="1">
      <c r="B1950" s="208"/>
      <c r="D1950" s="196" t="s">
        <v>163</v>
      </c>
      <c r="E1950" s="209" t="s">
        <v>5</v>
      </c>
      <c r="F1950" s="210" t="s">
        <v>3346</v>
      </c>
      <c r="H1950" s="211">
        <v>6.76</v>
      </c>
      <c r="I1950" s="212"/>
      <c r="L1950" s="208"/>
      <c r="M1950" s="213"/>
      <c r="N1950" s="214"/>
      <c r="O1950" s="214"/>
      <c r="P1950" s="214"/>
      <c r="Q1950" s="214"/>
      <c r="R1950" s="214"/>
      <c r="S1950" s="214"/>
      <c r="T1950" s="215"/>
      <c r="AT1950" s="209" t="s">
        <v>163</v>
      </c>
      <c r="AU1950" s="209" t="s">
        <v>89</v>
      </c>
      <c r="AV1950" s="13" t="s">
        <v>89</v>
      </c>
      <c r="AW1950" s="13" t="s">
        <v>42</v>
      </c>
      <c r="AX1950" s="13" t="s">
        <v>82</v>
      </c>
      <c r="AY1950" s="209" t="s">
        <v>152</v>
      </c>
    </row>
    <row r="1951" spans="2:65" s="13" customFormat="1">
      <c r="B1951" s="208"/>
      <c r="D1951" s="196" t="s">
        <v>163</v>
      </c>
      <c r="E1951" s="209" t="s">
        <v>5</v>
      </c>
      <c r="F1951" s="210" t="s">
        <v>3347</v>
      </c>
      <c r="H1951" s="211">
        <v>3.24</v>
      </c>
      <c r="I1951" s="212"/>
      <c r="L1951" s="208"/>
      <c r="M1951" s="213"/>
      <c r="N1951" s="214"/>
      <c r="O1951" s="214"/>
      <c r="P1951" s="214"/>
      <c r="Q1951" s="214"/>
      <c r="R1951" s="214"/>
      <c r="S1951" s="214"/>
      <c r="T1951" s="215"/>
      <c r="AT1951" s="209" t="s">
        <v>163</v>
      </c>
      <c r="AU1951" s="209" t="s">
        <v>89</v>
      </c>
      <c r="AV1951" s="13" t="s">
        <v>89</v>
      </c>
      <c r="AW1951" s="13" t="s">
        <v>42</v>
      </c>
      <c r="AX1951" s="13" t="s">
        <v>82</v>
      </c>
      <c r="AY1951" s="209" t="s">
        <v>152</v>
      </c>
    </row>
    <row r="1952" spans="2:65" s="13" customFormat="1">
      <c r="B1952" s="208"/>
      <c r="D1952" s="196" t="s">
        <v>163</v>
      </c>
      <c r="E1952" s="209" t="s">
        <v>5</v>
      </c>
      <c r="F1952" s="210" t="s">
        <v>3348</v>
      </c>
      <c r="H1952" s="211">
        <v>313.27999999999997</v>
      </c>
      <c r="I1952" s="212"/>
      <c r="L1952" s="208"/>
      <c r="M1952" s="213"/>
      <c r="N1952" s="214"/>
      <c r="O1952" s="214"/>
      <c r="P1952" s="214"/>
      <c r="Q1952" s="214"/>
      <c r="R1952" s="214"/>
      <c r="S1952" s="214"/>
      <c r="T1952" s="215"/>
      <c r="AT1952" s="209" t="s">
        <v>163</v>
      </c>
      <c r="AU1952" s="209" t="s">
        <v>89</v>
      </c>
      <c r="AV1952" s="13" t="s">
        <v>89</v>
      </c>
      <c r="AW1952" s="13" t="s">
        <v>42</v>
      </c>
      <c r="AX1952" s="13" t="s">
        <v>82</v>
      </c>
      <c r="AY1952" s="209" t="s">
        <v>152</v>
      </c>
    </row>
    <row r="1953" spans="2:65" s="13" customFormat="1">
      <c r="B1953" s="208"/>
      <c r="D1953" s="196" t="s">
        <v>163</v>
      </c>
      <c r="E1953" s="209" t="s">
        <v>5</v>
      </c>
      <c r="F1953" s="210" t="s">
        <v>3349</v>
      </c>
      <c r="H1953" s="211">
        <v>63.18</v>
      </c>
      <c r="I1953" s="212"/>
      <c r="L1953" s="208"/>
      <c r="M1953" s="213"/>
      <c r="N1953" s="214"/>
      <c r="O1953" s="214"/>
      <c r="P1953" s="214"/>
      <c r="Q1953" s="214"/>
      <c r="R1953" s="214"/>
      <c r="S1953" s="214"/>
      <c r="T1953" s="215"/>
      <c r="AT1953" s="209" t="s">
        <v>163</v>
      </c>
      <c r="AU1953" s="209" t="s">
        <v>89</v>
      </c>
      <c r="AV1953" s="13" t="s">
        <v>89</v>
      </c>
      <c r="AW1953" s="13" t="s">
        <v>42</v>
      </c>
      <c r="AX1953" s="13" t="s">
        <v>82</v>
      </c>
      <c r="AY1953" s="209" t="s">
        <v>152</v>
      </c>
    </row>
    <row r="1954" spans="2:65" s="13" customFormat="1">
      <c r="B1954" s="208"/>
      <c r="D1954" s="196" t="s">
        <v>163</v>
      </c>
      <c r="E1954" s="209" t="s">
        <v>5</v>
      </c>
      <c r="F1954" s="210" t="s">
        <v>3350</v>
      </c>
      <c r="H1954" s="211">
        <v>77.760000000000005</v>
      </c>
      <c r="I1954" s="212"/>
      <c r="L1954" s="208"/>
      <c r="M1954" s="213"/>
      <c r="N1954" s="214"/>
      <c r="O1954" s="214"/>
      <c r="P1954" s="214"/>
      <c r="Q1954" s="214"/>
      <c r="R1954" s="214"/>
      <c r="S1954" s="214"/>
      <c r="T1954" s="215"/>
      <c r="AT1954" s="209" t="s">
        <v>163</v>
      </c>
      <c r="AU1954" s="209" t="s">
        <v>89</v>
      </c>
      <c r="AV1954" s="13" t="s">
        <v>89</v>
      </c>
      <c r="AW1954" s="13" t="s">
        <v>42</v>
      </c>
      <c r="AX1954" s="13" t="s">
        <v>82</v>
      </c>
      <c r="AY1954" s="209" t="s">
        <v>152</v>
      </c>
    </row>
    <row r="1955" spans="2:65" s="14" customFormat="1">
      <c r="B1955" s="216"/>
      <c r="D1955" s="196" t="s">
        <v>163</v>
      </c>
      <c r="E1955" s="217" t="s">
        <v>5</v>
      </c>
      <c r="F1955" s="218" t="s">
        <v>3351</v>
      </c>
      <c r="H1955" s="219">
        <v>473.9</v>
      </c>
      <c r="I1955" s="220"/>
      <c r="L1955" s="216"/>
      <c r="M1955" s="221"/>
      <c r="N1955" s="222"/>
      <c r="O1955" s="222"/>
      <c r="P1955" s="222"/>
      <c r="Q1955" s="222"/>
      <c r="R1955" s="222"/>
      <c r="S1955" s="222"/>
      <c r="T1955" s="223"/>
      <c r="AT1955" s="217" t="s">
        <v>163</v>
      </c>
      <c r="AU1955" s="217" t="s">
        <v>89</v>
      </c>
      <c r="AV1955" s="14" t="s">
        <v>169</v>
      </c>
      <c r="AW1955" s="14" t="s">
        <v>42</v>
      </c>
      <c r="AX1955" s="14" t="s">
        <v>82</v>
      </c>
      <c r="AY1955" s="217" t="s">
        <v>152</v>
      </c>
    </row>
    <row r="1956" spans="2:65" s="15" customFormat="1">
      <c r="B1956" s="224"/>
      <c r="D1956" s="225" t="s">
        <v>163</v>
      </c>
      <c r="E1956" s="226" t="s">
        <v>5</v>
      </c>
      <c r="F1956" s="227" t="s">
        <v>170</v>
      </c>
      <c r="H1956" s="228">
        <v>473.9</v>
      </c>
      <c r="I1956" s="229"/>
      <c r="L1956" s="224"/>
      <c r="M1956" s="230"/>
      <c r="N1956" s="231"/>
      <c r="O1956" s="231"/>
      <c r="P1956" s="231"/>
      <c r="Q1956" s="231"/>
      <c r="R1956" s="231"/>
      <c r="S1956" s="231"/>
      <c r="T1956" s="232"/>
      <c r="AT1956" s="233" t="s">
        <v>163</v>
      </c>
      <c r="AU1956" s="233" t="s">
        <v>89</v>
      </c>
      <c r="AV1956" s="15" t="s">
        <v>159</v>
      </c>
      <c r="AW1956" s="15" t="s">
        <v>42</v>
      </c>
      <c r="AX1956" s="15" t="s">
        <v>45</v>
      </c>
      <c r="AY1956" s="233" t="s">
        <v>152</v>
      </c>
    </row>
    <row r="1957" spans="2:65" s="1" customFormat="1" ht="31.5" customHeight="1">
      <c r="B1957" s="183"/>
      <c r="C1957" s="184" t="s">
        <v>3919</v>
      </c>
      <c r="D1957" s="184" t="s">
        <v>154</v>
      </c>
      <c r="E1957" s="185" t="s">
        <v>3920</v>
      </c>
      <c r="F1957" s="186" t="s">
        <v>3921</v>
      </c>
      <c r="G1957" s="187" t="s">
        <v>193</v>
      </c>
      <c r="H1957" s="188">
        <v>1.2310000000000001</v>
      </c>
      <c r="I1957" s="189"/>
      <c r="J1957" s="190">
        <f>ROUND(I1957*H1957,2)</f>
        <v>0</v>
      </c>
      <c r="K1957" s="186" t="s">
        <v>158</v>
      </c>
      <c r="L1957" s="43"/>
      <c r="M1957" s="191" t="s">
        <v>5</v>
      </c>
      <c r="N1957" s="192" t="s">
        <v>53</v>
      </c>
      <c r="O1957" s="44"/>
      <c r="P1957" s="193">
        <f>O1957*H1957</f>
        <v>0</v>
      </c>
      <c r="Q1957" s="193">
        <v>0</v>
      </c>
      <c r="R1957" s="193">
        <f>Q1957*H1957</f>
        <v>0</v>
      </c>
      <c r="S1957" s="193">
        <v>0</v>
      </c>
      <c r="T1957" s="194">
        <f>S1957*H1957</f>
        <v>0</v>
      </c>
      <c r="AR1957" s="25" t="s">
        <v>259</v>
      </c>
      <c r="AT1957" s="25" t="s">
        <v>154</v>
      </c>
      <c r="AU1957" s="25" t="s">
        <v>89</v>
      </c>
      <c r="AY1957" s="25" t="s">
        <v>152</v>
      </c>
      <c r="BE1957" s="195">
        <f>IF(N1957="základní",J1957,0)</f>
        <v>0</v>
      </c>
      <c r="BF1957" s="195">
        <f>IF(N1957="snížená",J1957,0)</f>
        <v>0</v>
      </c>
      <c r="BG1957" s="195">
        <f>IF(N1957="zákl. přenesená",J1957,0)</f>
        <v>0</v>
      </c>
      <c r="BH1957" s="195">
        <f>IF(N1957="sníž. přenesená",J1957,0)</f>
        <v>0</v>
      </c>
      <c r="BI1957" s="195">
        <f>IF(N1957="nulová",J1957,0)</f>
        <v>0</v>
      </c>
      <c r="BJ1957" s="25" t="s">
        <v>45</v>
      </c>
      <c r="BK1957" s="195">
        <f>ROUND(I1957*H1957,2)</f>
        <v>0</v>
      </c>
      <c r="BL1957" s="25" t="s">
        <v>259</v>
      </c>
      <c r="BM1957" s="25" t="s">
        <v>3922</v>
      </c>
    </row>
    <row r="1958" spans="2:65" s="1" customFormat="1" ht="121.5">
      <c r="B1958" s="43"/>
      <c r="D1958" s="225" t="s">
        <v>161</v>
      </c>
      <c r="F1958" s="236" t="s">
        <v>3923</v>
      </c>
      <c r="I1958" s="198"/>
      <c r="L1958" s="43"/>
      <c r="M1958" s="199"/>
      <c r="N1958" s="44"/>
      <c r="O1958" s="44"/>
      <c r="P1958" s="44"/>
      <c r="Q1958" s="44"/>
      <c r="R1958" s="44"/>
      <c r="S1958" s="44"/>
      <c r="T1958" s="72"/>
      <c r="AT1958" s="25" t="s">
        <v>161</v>
      </c>
      <c r="AU1958" s="25" t="s">
        <v>89</v>
      </c>
    </row>
    <row r="1959" spans="2:65" s="1" customFormat="1" ht="44.25" customHeight="1">
      <c r="B1959" s="183"/>
      <c r="C1959" s="184" t="s">
        <v>3924</v>
      </c>
      <c r="D1959" s="184" t="s">
        <v>154</v>
      </c>
      <c r="E1959" s="185" t="s">
        <v>3925</v>
      </c>
      <c r="F1959" s="186" t="s">
        <v>3926</v>
      </c>
      <c r="G1959" s="187" t="s">
        <v>193</v>
      </c>
      <c r="H1959" s="188">
        <v>1.2310000000000001</v>
      </c>
      <c r="I1959" s="189"/>
      <c r="J1959" s="190">
        <f>ROUND(I1959*H1959,2)</f>
        <v>0</v>
      </c>
      <c r="K1959" s="186" t="s">
        <v>158</v>
      </c>
      <c r="L1959" s="43"/>
      <c r="M1959" s="191" t="s">
        <v>5</v>
      </c>
      <c r="N1959" s="192" t="s">
        <v>53</v>
      </c>
      <c r="O1959" s="44"/>
      <c r="P1959" s="193">
        <f>O1959*H1959</f>
        <v>0</v>
      </c>
      <c r="Q1959" s="193">
        <v>0</v>
      </c>
      <c r="R1959" s="193">
        <f>Q1959*H1959</f>
        <v>0</v>
      </c>
      <c r="S1959" s="193">
        <v>0</v>
      </c>
      <c r="T1959" s="194">
        <f>S1959*H1959</f>
        <v>0</v>
      </c>
      <c r="AR1959" s="25" t="s">
        <v>259</v>
      </c>
      <c r="AT1959" s="25" t="s">
        <v>154</v>
      </c>
      <c r="AU1959" s="25" t="s">
        <v>89</v>
      </c>
      <c r="AY1959" s="25" t="s">
        <v>152</v>
      </c>
      <c r="BE1959" s="195">
        <f>IF(N1959="základní",J1959,0)</f>
        <v>0</v>
      </c>
      <c r="BF1959" s="195">
        <f>IF(N1959="snížená",J1959,0)</f>
        <v>0</v>
      </c>
      <c r="BG1959" s="195">
        <f>IF(N1959="zákl. přenesená",J1959,0)</f>
        <v>0</v>
      </c>
      <c r="BH1959" s="195">
        <f>IF(N1959="sníž. přenesená",J1959,0)</f>
        <v>0</v>
      </c>
      <c r="BI1959" s="195">
        <f>IF(N1959="nulová",J1959,0)</f>
        <v>0</v>
      </c>
      <c r="BJ1959" s="25" t="s">
        <v>45</v>
      </c>
      <c r="BK1959" s="195">
        <f>ROUND(I1959*H1959,2)</f>
        <v>0</v>
      </c>
      <c r="BL1959" s="25" t="s">
        <v>259</v>
      </c>
      <c r="BM1959" s="25" t="s">
        <v>3927</v>
      </c>
    </row>
    <row r="1960" spans="2:65" s="1" customFormat="1" ht="121.5">
      <c r="B1960" s="43"/>
      <c r="D1960" s="196" t="s">
        <v>161</v>
      </c>
      <c r="F1960" s="197" t="s">
        <v>3923</v>
      </c>
      <c r="I1960" s="198"/>
      <c r="L1960" s="43"/>
      <c r="M1960" s="199"/>
      <c r="N1960" s="44"/>
      <c r="O1960" s="44"/>
      <c r="P1960" s="44"/>
      <c r="Q1960" s="44"/>
      <c r="R1960" s="44"/>
      <c r="S1960" s="44"/>
      <c r="T1960" s="72"/>
      <c r="AT1960" s="25" t="s">
        <v>161</v>
      </c>
      <c r="AU1960" s="25" t="s">
        <v>89</v>
      </c>
    </row>
    <row r="1961" spans="2:65" s="11" customFormat="1" ht="29.85" customHeight="1">
      <c r="B1961" s="169"/>
      <c r="D1961" s="180" t="s">
        <v>81</v>
      </c>
      <c r="E1961" s="181" t="s">
        <v>733</v>
      </c>
      <c r="F1961" s="181" t="s">
        <v>734</v>
      </c>
      <c r="I1961" s="172"/>
      <c r="J1961" s="182">
        <f>BK1961</f>
        <v>0</v>
      </c>
      <c r="L1961" s="169"/>
      <c r="M1961" s="174"/>
      <c r="N1961" s="175"/>
      <c r="O1961" s="175"/>
      <c r="P1961" s="176">
        <f>SUM(P1962:P2109)</f>
        <v>0</v>
      </c>
      <c r="Q1961" s="175"/>
      <c r="R1961" s="176">
        <f>SUM(R1962:R2109)</f>
        <v>0.98264000000000018</v>
      </c>
      <c r="S1961" s="175"/>
      <c r="T1961" s="177">
        <f>SUM(T1962:T2109)</f>
        <v>0</v>
      </c>
      <c r="AR1961" s="170" t="s">
        <v>89</v>
      </c>
      <c r="AT1961" s="178" t="s">
        <v>81</v>
      </c>
      <c r="AU1961" s="178" t="s">
        <v>45</v>
      </c>
      <c r="AY1961" s="170" t="s">
        <v>152</v>
      </c>
      <c r="BK1961" s="179">
        <f>SUM(BK1962:BK2109)</f>
        <v>0</v>
      </c>
    </row>
    <row r="1962" spans="2:65" s="1" customFormat="1" ht="22.5" customHeight="1">
      <c r="B1962" s="183"/>
      <c r="C1962" s="184" t="s">
        <v>3928</v>
      </c>
      <c r="D1962" s="184" t="s">
        <v>154</v>
      </c>
      <c r="E1962" s="185" t="s">
        <v>3929</v>
      </c>
      <c r="F1962" s="186" t="s">
        <v>3930</v>
      </c>
      <c r="G1962" s="187" t="s">
        <v>293</v>
      </c>
      <c r="H1962" s="188">
        <v>1</v>
      </c>
      <c r="I1962" s="189"/>
      <c r="J1962" s="190">
        <f>ROUND(I1962*H1962,2)</f>
        <v>0</v>
      </c>
      <c r="K1962" s="186" t="s">
        <v>5</v>
      </c>
      <c r="L1962" s="43"/>
      <c r="M1962" s="191" t="s">
        <v>5</v>
      </c>
      <c r="N1962" s="192" t="s">
        <v>53</v>
      </c>
      <c r="O1962" s="44"/>
      <c r="P1962" s="193">
        <f>O1962*H1962</f>
        <v>0</v>
      </c>
      <c r="Q1962" s="193">
        <v>0</v>
      </c>
      <c r="R1962" s="193">
        <f>Q1962*H1962</f>
        <v>0</v>
      </c>
      <c r="S1962" s="193">
        <v>0</v>
      </c>
      <c r="T1962" s="194">
        <f>S1962*H1962</f>
        <v>0</v>
      </c>
      <c r="AR1962" s="25" t="s">
        <v>259</v>
      </c>
      <c r="AT1962" s="25" t="s">
        <v>154</v>
      </c>
      <c r="AU1962" s="25" t="s">
        <v>89</v>
      </c>
      <c r="AY1962" s="25" t="s">
        <v>152</v>
      </c>
      <c r="BE1962" s="195">
        <f>IF(N1962="základní",J1962,0)</f>
        <v>0</v>
      </c>
      <c r="BF1962" s="195">
        <f>IF(N1962="snížená",J1962,0)</f>
        <v>0</v>
      </c>
      <c r="BG1962" s="195">
        <f>IF(N1962="zákl. přenesená",J1962,0)</f>
        <v>0</v>
      </c>
      <c r="BH1962" s="195">
        <f>IF(N1962="sníž. přenesená",J1962,0)</f>
        <v>0</v>
      </c>
      <c r="BI1962" s="195">
        <f>IF(N1962="nulová",J1962,0)</f>
        <v>0</v>
      </c>
      <c r="BJ1962" s="25" t="s">
        <v>45</v>
      </c>
      <c r="BK1962" s="195">
        <f>ROUND(I1962*H1962,2)</f>
        <v>0</v>
      </c>
      <c r="BL1962" s="25" t="s">
        <v>259</v>
      </c>
      <c r="BM1962" s="25" t="s">
        <v>3931</v>
      </c>
    </row>
    <row r="1963" spans="2:65" s="1" customFormat="1" ht="22.5" customHeight="1">
      <c r="B1963" s="183"/>
      <c r="C1963" s="184" t="s">
        <v>3932</v>
      </c>
      <c r="D1963" s="184" t="s">
        <v>154</v>
      </c>
      <c r="E1963" s="185" t="s">
        <v>3933</v>
      </c>
      <c r="F1963" s="186" t="s">
        <v>3934</v>
      </c>
      <c r="G1963" s="187" t="s">
        <v>293</v>
      </c>
      <c r="H1963" s="188">
        <v>1</v>
      </c>
      <c r="I1963" s="189"/>
      <c r="J1963" s="190">
        <f>ROUND(I1963*H1963,2)</f>
        <v>0</v>
      </c>
      <c r="K1963" s="186" t="s">
        <v>5</v>
      </c>
      <c r="L1963" s="43"/>
      <c r="M1963" s="191" t="s">
        <v>5</v>
      </c>
      <c r="N1963" s="192" t="s">
        <v>53</v>
      </c>
      <c r="O1963" s="44"/>
      <c r="P1963" s="193">
        <f>O1963*H1963</f>
        <v>0</v>
      </c>
      <c r="Q1963" s="193">
        <v>0</v>
      </c>
      <c r="R1963" s="193">
        <f>Q1963*H1963</f>
        <v>0</v>
      </c>
      <c r="S1963" s="193">
        <v>0</v>
      </c>
      <c r="T1963" s="194">
        <f>S1963*H1963</f>
        <v>0</v>
      </c>
      <c r="AR1963" s="25" t="s">
        <v>259</v>
      </c>
      <c r="AT1963" s="25" t="s">
        <v>154</v>
      </c>
      <c r="AU1963" s="25" t="s">
        <v>89</v>
      </c>
      <c r="AY1963" s="25" t="s">
        <v>152</v>
      </c>
      <c r="BE1963" s="195">
        <f>IF(N1963="základní",J1963,0)</f>
        <v>0</v>
      </c>
      <c r="BF1963" s="195">
        <f>IF(N1963="snížená",J1963,0)</f>
        <v>0</v>
      </c>
      <c r="BG1963" s="195">
        <f>IF(N1963="zákl. přenesená",J1963,0)</f>
        <v>0</v>
      </c>
      <c r="BH1963" s="195">
        <f>IF(N1963="sníž. přenesená",J1963,0)</f>
        <v>0</v>
      </c>
      <c r="BI1963" s="195">
        <f>IF(N1963="nulová",J1963,0)</f>
        <v>0</v>
      </c>
      <c r="BJ1963" s="25" t="s">
        <v>45</v>
      </c>
      <c r="BK1963" s="195">
        <f>ROUND(I1963*H1963,2)</f>
        <v>0</v>
      </c>
      <c r="BL1963" s="25" t="s">
        <v>259</v>
      </c>
      <c r="BM1963" s="25" t="s">
        <v>3935</v>
      </c>
    </row>
    <row r="1964" spans="2:65" s="1" customFormat="1" ht="31.5" customHeight="1">
      <c r="B1964" s="183"/>
      <c r="C1964" s="184" t="s">
        <v>3936</v>
      </c>
      <c r="D1964" s="184" t="s">
        <v>154</v>
      </c>
      <c r="E1964" s="185" t="s">
        <v>3937</v>
      </c>
      <c r="F1964" s="186" t="s">
        <v>3938</v>
      </c>
      <c r="G1964" s="187" t="s">
        <v>247</v>
      </c>
      <c r="H1964" s="188">
        <v>1.4</v>
      </c>
      <c r="I1964" s="189"/>
      <c r="J1964" s="190">
        <f>ROUND(I1964*H1964,2)</f>
        <v>0</v>
      </c>
      <c r="K1964" s="186" t="s">
        <v>158</v>
      </c>
      <c r="L1964" s="43"/>
      <c r="M1964" s="191" t="s">
        <v>5</v>
      </c>
      <c r="N1964" s="192" t="s">
        <v>53</v>
      </c>
      <c r="O1964" s="44"/>
      <c r="P1964" s="193">
        <f>O1964*H1964</f>
        <v>0</v>
      </c>
      <c r="Q1964" s="193">
        <v>0</v>
      </c>
      <c r="R1964" s="193">
        <f>Q1964*H1964</f>
        <v>0</v>
      </c>
      <c r="S1964" s="193">
        <v>0</v>
      </c>
      <c r="T1964" s="194">
        <f>S1964*H1964</f>
        <v>0</v>
      </c>
      <c r="AR1964" s="25" t="s">
        <v>259</v>
      </c>
      <c r="AT1964" s="25" t="s">
        <v>154</v>
      </c>
      <c r="AU1964" s="25" t="s">
        <v>89</v>
      </c>
      <c r="AY1964" s="25" t="s">
        <v>152</v>
      </c>
      <c r="BE1964" s="195">
        <f>IF(N1964="základní",J1964,0)</f>
        <v>0</v>
      </c>
      <c r="BF1964" s="195">
        <f>IF(N1964="snížená",J1964,0)</f>
        <v>0</v>
      </c>
      <c r="BG1964" s="195">
        <f>IF(N1964="zákl. přenesená",J1964,0)</f>
        <v>0</v>
      </c>
      <c r="BH1964" s="195">
        <f>IF(N1964="sníž. přenesená",J1964,0)</f>
        <v>0</v>
      </c>
      <c r="BI1964" s="195">
        <f>IF(N1964="nulová",J1964,0)</f>
        <v>0</v>
      </c>
      <c r="BJ1964" s="25" t="s">
        <v>45</v>
      </c>
      <c r="BK1964" s="195">
        <f>ROUND(I1964*H1964,2)</f>
        <v>0</v>
      </c>
      <c r="BL1964" s="25" t="s">
        <v>259</v>
      </c>
      <c r="BM1964" s="25" t="s">
        <v>3939</v>
      </c>
    </row>
    <row r="1965" spans="2:65" s="1" customFormat="1" ht="81">
      <c r="B1965" s="43"/>
      <c r="D1965" s="196" t="s">
        <v>161</v>
      </c>
      <c r="F1965" s="197" t="s">
        <v>3940</v>
      </c>
      <c r="I1965" s="198"/>
      <c r="L1965" s="43"/>
      <c r="M1965" s="199"/>
      <c r="N1965" s="44"/>
      <c r="O1965" s="44"/>
      <c r="P1965" s="44"/>
      <c r="Q1965" s="44"/>
      <c r="R1965" s="44"/>
      <c r="S1965" s="44"/>
      <c r="T1965" s="72"/>
      <c r="AT1965" s="25" t="s">
        <v>161</v>
      </c>
      <c r="AU1965" s="25" t="s">
        <v>89</v>
      </c>
    </row>
    <row r="1966" spans="2:65" s="12" customFormat="1">
      <c r="B1966" s="200"/>
      <c r="D1966" s="196" t="s">
        <v>163</v>
      </c>
      <c r="E1966" s="201" t="s">
        <v>5</v>
      </c>
      <c r="F1966" s="202" t="s">
        <v>3941</v>
      </c>
      <c r="H1966" s="203" t="s">
        <v>5</v>
      </c>
      <c r="I1966" s="204"/>
      <c r="L1966" s="200"/>
      <c r="M1966" s="205"/>
      <c r="N1966" s="206"/>
      <c r="O1966" s="206"/>
      <c r="P1966" s="206"/>
      <c r="Q1966" s="206"/>
      <c r="R1966" s="206"/>
      <c r="S1966" s="206"/>
      <c r="T1966" s="207"/>
      <c r="AT1966" s="203" t="s">
        <v>163</v>
      </c>
      <c r="AU1966" s="203" t="s">
        <v>89</v>
      </c>
      <c r="AV1966" s="12" t="s">
        <v>45</v>
      </c>
      <c r="AW1966" s="12" t="s">
        <v>42</v>
      </c>
      <c r="AX1966" s="12" t="s">
        <v>82</v>
      </c>
      <c r="AY1966" s="203" t="s">
        <v>152</v>
      </c>
    </row>
    <row r="1967" spans="2:65" s="13" customFormat="1">
      <c r="B1967" s="208"/>
      <c r="D1967" s="196" t="s">
        <v>163</v>
      </c>
      <c r="E1967" s="209" t="s">
        <v>5</v>
      </c>
      <c r="F1967" s="210" t="s">
        <v>3942</v>
      </c>
      <c r="H1967" s="211">
        <v>1.4</v>
      </c>
      <c r="I1967" s="212"/>
      <c r="L1967" s="208"/>
      <c r="M1967" s="213"/>
      <c r="N1967" s="214"/>
      <c r="O1967" s="214"/>
      <c r="P1967" s="214"/>
      <c r="Q1967" s="214"/>
      <c r="R1967" s="214"/>
      <c r="S1967" s="214"/>
      <c r="T1967" s="215"/>
      <c r="AT1967" s="209" t="s">
        <v>163</v>
      </c>
      <c r="AU1967" s="209" t="s">
        <v>89</v>
      </c>
      <c r="AV1967" s="13" t="s">
        <v>89</v>
      </c>
      <c r="AW1967" s="13" t="s">
        <v>42</v>
      </c>
      <c r="AX1967" s="13" t="s">
        <v>82</v>
      </c>
      <c r="AY1967" s="209" t="s">
        <v>152</v>
      </c>
    </row>
    <row r="1968" spans="2:65" s="15" customFormat="1">
      <c r="B1968" s="224"/>
      <c r="D1968" s="225" t="s">
        <v>163</v>
      </c>
      <c r="E1968" s="226" t="s">
        <v>5</v>
      </c>
      <c r="F1968" s="227" t="s">
        <v>170</v>
      </c>
      <c r="H1968" s="228">
        <v>1.4</v>
      </c>
      <c r="I1968" s="229"/>
      <c r="L1968" s="224"/>
      <c r="M1968" s="230"/>
      <c r="N1968" s="231"/>
      <c r="O1968" s="231"/>
      <c r="P1968" s="231"/>
      <c r="Q1968" s="231"/>
      <c r="R1968" s="231"/>
      <c r="S1968" s="231"/>
      <c r="T1968" s="232"/>
      <c r="AT1968" s="233" t="s">
        <v>163</v>
      </c>
      <c r="AU1968" s="233" t="s">
        <v>89</v>
      </c>
      <c r="AV1968" s="15" t="s">
        <v>159</v>
      </c>
      <c r="AW1968" s="15" t="s">
        <v>42</v>
      </c>
      <c r="AX1968" s="15" t="s">
        <v>45</v>
      </c>
      <c r="AY1968" s="233" t="s">
        <v>152</v>
      </c>
    </row>
    <row r="1969" spans="2:65" s="1" customFormat="1" ht="22.5" customHeight="1">
      <c r="B1969" s="183"/>
      <c r="C1969" s="237" t="s">
        <v>3943</v>
      </c>
      <c r="D1969" s="237" t="s">
        <v>266</v>
      </c>
      <c r="E1969" s="238" t="s">
        <v>3944</v>
      </c>
      <c r="F1969" s="239" t="s">
        <v>3945</v>
      </c>
      <c r="G1969" s="240" t="s">
        <v>247</v>
      </c>
      <c r="H1969" s="241">
        <v>1.4</v>
      </c>
      <c r="I1969" s="242"/>
      <c r="J1969" s="243">
        <f>ROUND(I1969*H1969,2)</f>
        <v>0</v>
      </c>
      <c r="K1969" s="239" t="s">
        <v>5</v>
      </c>
      <c r="L1969" s="244"/>
      <c r="M1969" s="245" t="s">
        <v>5</v>
      </c>
      <c r="N1969" s="246" t="s">
        <v>53</v>
      </c>
      <c r="O1969" s="44"/>
      <c r="P1969" s="193">
        <f>O1969*H1969</f>
        <v>0</v>
      </c>
      <c r="Q1969" s="193">
        <v>0</v>
      </c>
      <c r="R1969" s="193">
        <f>Q1969*H1969</f>
        <v>0</v>
      </c>
      <c r="S1969" s="193">
        <v>0</v>
      </c>
      <c r="T1969" s="194">
        <f>S1969*H1969</f>
        <v>0</v>
      </c>
      <c r="AR1969" s="25" t="s">
        <v>377</v>
      </c>
      <c r="AT1969" s="25" t="s">
        <v>266</v>
      </c>
      <c r="AU1969" s="25" t="s">
        <v>89</v>
      </c>
      <c r="AY1969" s="25" t="s">
        <v>152</v>
      </c>
      <c r="BE1969" s="195">
        <f>IF(N1969="základní",J1969,0)</f>
        <v>0</v>
      </c>
      <c r="BF1969" s="195">
        <f>IF(N1969="snížená",J1969,0)</f>
        <v>0</v>
      </c>
      <c r="BG1969" s="195">
        <f>IF(N1969="zákl. přenesená",J1969,0)</f>
        <v>0</v>
      </c>
      <c r="BH1969" s="195">
        <f>IF(N1969="sníž. přenesená",J1969,0)</f>
        <v>0</v>
      </c>
      <c r="BI1969" s="195">
        <f>IF(N1969="nulová",J1969,0)</f>
        <v>0</v>
      </c>
      <c r="BJ1969" s="25" t="s">
        <v>45</v>
      </c>
      <c r="BK1969" s="195">
        <f>ROUND(I1969*H1969,2)</f>
        <v>0</v>
      </c>
      <c r="BL1969" s="25" t="s">
        <v>259</v>
      </c>
      <c r="BM1969" s="25" t="s">
        <v>3946</v>
      </c>
    </row>
    <row r="1970" spans="2:65" s="1" customFormat="1" ht="31.5" customHeight="1">
      <c r="B1970" s="183"/>
      <c r="C1970" s="184" t="s">
        <v>3947</v>
      </c>
      <c r="D1970" s="184" t="s">
        <v>154</v>
      </c>
      <c r="E1970" s="185" t="s">
        <v>3948</v>
      </c>
      <c r="F1970" s="186" t="s">
        <v>3949</v>
      </c>
      <c r="G1970" s="187" t="s">
        <v>293</v>
      </c>
      <c r="H1970" s="188">
        <v>14</v>
      </c>
      <c r="I1970" s="189"/>
      <c r="J1970" s="190">
        <f>ROUND(I1970*H1970,2)</f>
        <v>0</v>
      </c>
      <c r="K1970" s="186" t="s">
        <v>158</v>
      </c>
      <c r="L1970" s="43"/>
      <c r="M1970" s="191" t="s">
        <v>5</v>
      </c>
      <c r="N1970" s="192" t="s">
        <v>53</v>
      </c>
      <c r="O1970" s="44"/>
      <c r="P1970" s="193">
        <f>O1970*H1970</f>
        <v>0</v>
      </c>
      <c r="Q1970" s="193">
        <v>0</v>
      </c>
      <c r="R1970" s="193">
        <f>Q1970*H1970</f>
        <v>0</v>
      </c>
      <c r="S1970" s="193">
        <v>0</v>
      </c>
      <c r="T1970" s="194">
        <f>S1970*H1970</f>
        <v>0</v>
      </c>
      <c r="AR1970" s="25" t="s">
        <v>259</v>
      </c>
      <c r="AT1970" s="25" t="s">
        <v>154</v>
      </c>
      <c r="AU1970" s="25" t="s">
        <v>89</v>
      </c>
      <c r="AY1970" s="25" t="s">
        <v>152</v>
      </c>
      <c r="BE1970" s="195">
        <f>IF(N1970="základní",J1970,0)</f>
        <v>0</v>
      </c>
      <c r="BF1970" s="195">
        <f>IF(N1970="snížená",J1970,0)</f>
        <v>0</v>
      </c>
      <c r="BG1970" s="195">
        <f>IF(N1970="zákl. přenesená",J1970,0)</f>
        <v>0</v>
      </c>
      <c r="BH1970" s="195">
        <f>IF(N1970="sníž. přenesená",J1970,0)</f>
        <v>0</v>
      </c>
      <c r="BI1970" s="195">
        <f>IF(N1970="nulová",J1970,0)</f>
        <v>0</v>
      </c>
      <c r="BJ1970" s="25" t="s">
        <v>45</v>
      </c>
      <c r="BK1970" s="195">
        <f>ROUND(I1970*H1970,2)</f>
        <v>0</v>
      </c>
      <c r="BL1970" s="25" t="s">
        <v>259</v>
      </c>
      <c r="BM1970" s="25" t="s">
        <v>3950</v>
      </c>
    </row>
    <row r="1971" spans="2:65" s="1" customFormat="1" ht="148.5">
      <c r="B1971" s="43"/>
      <c r="D1971" s="196" t="s">
        <v>161</v>
      </c>
      <c r="F1971" s="197" t="s">
        <v>739</v>
      </c>
      <c r="I1971" s="198"/>
      <c r="L1971" s="43"/>
      <c r="M1971" s="199"/>
      <c r="N1971" s="44"/>
      <c r="O1971" s="44"/>
      <c r="P1971" s="44"/>
      <c r="Q1971" s="44"/>
      <c r="R1971" s="44"/>
      <c r="S1971" s="44"/>
      <c r="T1971" s="72"/>
      <c r="AT1971" s="25" t="s">
        <v>161</v>
      </c>
      <c r="AU1971" s="25" t="s">
        <v>89</v>
      </c>
    </row>
    <row r="1972" spans="2:65" s="12" customFormat="1">
      <c r="B1972" s="200"/>
      <c r="D1972" s="196" t="s">
        <v>163</v>
      </c>
      <c r="E1972" s="201" t="s">
        <v>5</v>
      </c>
      <c r="F1972" s="202" t="s">
        <v>3708</v>
      </c>
      <c r="H1972" s="203" t="s">
        <v>5</v>
      </c>
      <c r="I1972" s="204"/>
      <c r="L1972" s="200"/>
      <c r="M1972" s="205"/>
      <c r="N1972" s="206"/>
      <c r="O1972" s="206"/>
      <c r="P1972" s="206"/>
      <c r="Q1972" s="206"/>
      <c r="R1972" s="206"/>
      <c r="S1972" s="206"/>
      <c r="T1972" s="207"/>
      <c r="AT1972" s="203" t="s">
        <v>163</v>
      </c>
      <c r="AU1972" s="203" t="s">
        <v>89</v>
      </c>
      <c r="AV1972" s="12" t="s">
        <v>45</v>
      </c>
      <c r="AW1972" s="12" t="s">
        <v>42</v>
      </c>
      <c r="AX1972" s="12" t="s">
        <v>82</v>
      </c>
      <c r="AY1972" s="203" t="s">
        <v>152</v>
      </c>
    </row>
    <row r="1973" spans="2:65" s="12" customFormat="1">
      <c r="B1973" s="200"/>
      <c r="D1973" s="196" t="s">
        <v>163</v>
      </c>
      <c r="E1973" s="201" t="s">
        <v>5</v>
      </c>
      <c r="F1973" s="202" t="s">
        <v>3709</v>
      </c>
      <c r="H1973" s="203" t="s">
        <v>5</v>
      </c>
      <c r="I1973" s="204"/>
      <c r="L1973" s="200"/>
      <c r="M1973" s="205"/>
      <c r="N1973" s="206"/>
      <c r="O1973" s="206"/>
      <c r="P1973" s="206"/>
      <c r="Q1973" s="206"/>
      <c r="R1973" s="206"/>
      <c r="S1973" s="206"/>
      <c r="T1973" s="207"/>
      <c r="AT1973" s="203" t="s">
        <v>163</v>
      </c>
      <c r="AU1973" s="203" t="s">
        <v>89</v>
      </c>
      <c r="AV1973" s="12" t="s">
        <v>45</v>
      </c>
      <c r="AW1973" s="12" t="s">
        <v>42</v>
      </c>
      <c r="AX1973" s="12" t="s">
        <v>82</v>
      </c>
      <c r="AY1973" s="203" t="s">
        <v>152</v>
      </c>
    </row>
    <row r="1974" spans="2:65" s="12" customFormat="1">
      <c r="B1974" s="200"/>
      <c r="D1974" s="196" t="s">
        <v>163</v>
      </c>
      <c r="E1974" s="201" t="s">
        <v>5</v>
      </c>
      <c r="F1974" s="202" t="s">
        <v>2777</v>
      </c>
      <c r="H1974" s="203" t="s">
        <v>5</v>
      </c>
      <c r="I1974" s="204"/>
      <c r="L1974" s="200"/>
      <c r="M1974" s="205"/>
      <c r="N1974" s="206"/>
      <c r="O1974" s="206"/>
      <c r="P1974" s="206"/>
      <c r="Q1974" s="206"/>
      <c r="R1974" s="206"/>
      <c r="S1974" s="206"/>
      <c r="T1974" s="207"/>
      <c r="AT1974" s="203" t="s">
        <v>163</v>
      </c>
      <c r="AU1974" s="203" t="s">
        <v>89</v>
      </c>
      <c r="AV1974" s="12" t="s">
        <v>45</v>
      </c>
      <c r="AW1974" s="12" t="s">
        <v>42</v>
      </c>
      <c r="AX1974" s="12" t="s">
        <v>82</v>
      </c>
      <c r="AY1974" s="203" t="s">
        <v>152</v>
      </c>
    </row>
    <row r="1975" spans="2:65" s="13" customFormat="1">
      <c r="B1975" s="208"/>
      <c r="D1975" s="196" t="s">
        <v>163</v>
      </c>
      <c r="E1975" s="209" t="s">
        <v>5</v>
      </c>
      <c r="F1975" s="210" t="s">
        <v>3710</v>
      </c>
      <c r="H1975" s="211">
        <v>1</v>
      </c>
      <c r="I1975" s="212"/>
      <c r="L1975" s="208"/>
      <c r="M1975" s="213"/>
      <c r="N1975" s="214"/>
      <c r="O1975" s="214"/>
      <c r="P1975" s="214"/>
      <c r="Q1975" s="214"/>
      <c r="R1975" s="214"/>
      <c r="S1975" s="214"/>
      <c r="T1975" s="215"/>
      <c r="AT1975" s="209" t="s">
        <v>163</v>
      </c>
      <c r="AU1975" s="209" t="s">
        <v>89</v>
      </c>
      <c r="AV1975" s="13" t="s">
        <v>89</v>
      </c>
      <c r="AW1975" s="13" t="s">
        <v>42</v>
      </c>
      <c r="AX1975" s="13" t="s">
        <v>82</v>
      </c>
      <c r="AY1975" s="209" t="s">
        <v>152</v>
      </c>
    </row>
    <row r="1976" spans="2:65" s="13" customFormat="1">
      <c r="B1976" s="208"/>
      <c r="D1976" s="196" t="s">
        <v>163</v>
      </c>
      <c r="E1976" s="209" t="s">
        <v>5</v>
      </c>
      <c r="F1976" s="210" t="s">
        <v>3715</v>
      </c>
      <c r="H1976" s="211">
        <v>5</v>
      </c>
      <c r="I1976" s="212"/>
      <c r="L1976" s="208"/>
      <c r="M1976" s="213"/>
      <c r="N1976" s="214"/>
      <c r="O1976" s="214"/>
      <c r="P1976" s="214"/>
      <c r="Q1976" s="214"/>
      <c r="R1976" s="214"/>
      <c r="S1976" s="214"/>
      <c r="T1976" s="215"/>
      <c r="AT1976" s="209" t="s">
        <v>163</v>
      </c>
      <c r="AU1976" s="209" t="s">
        <v>89</v>
      </c>
      <c r="AV1976" s="13" t="s">
        <v>89</v>
      </c>
      <c r="AW1976" s="13" t="s">
        <v>42</v>
      </c>
      <c r="AX1976" s="13" t="s">
        <v>82</v>
      </c>
      <c r="AY1976" s="209" t="s">
        <v>152</v>
      </c>
    </row>
    <row r="1977" spans="2:65" s="13" customFormat="1">
      <c r="B1977" s="208"/>
      <c r="D1977" s="196" t="s">
        <v>163</v>
      </c>
      <c r="E1977" s="209" t="s">
        <v>5</v>
      </c>
      <c r="F1977" s="210" t="s">
        <v>3716</v>
      </c>
      <c r="H1977" s="211">
        <v>1</v>
      </c>
      <c r="I1977" s="212"/>
      <c r="L1977" s="208"/>
      <c r="M1977" s="213"/>
      <c r="N1977" s="214"/>
      <c r="O1977" s="214"/>
      <c r="P1977" s="214"/>
      <c r="Q1977" s="214"/>
      <c r="R1977" s="214"/>
      <c r="S1977" s="214"/>
      <c r="T1977" s="215"/>
      <c r="AT1977" s="209" t="s">
        <v>163</v>
      </c>
      <c r="AU1977" s="209" t="s">
        <v>89</v>
      </c>
      <c r="AV1977" s="13" t="s">
        <v>89</v>
      </c>
      <c r="AW1977" s="13" t="s">
        <v>42</v>
      </c>
      <c r="AX1977" s="13" t="s">
        <v>82</v>
      </c>
      <c r="AY1977" s="209" t="s">
        <v>152</v>
      </c>
    </row>
    <row r="1978" spans="2:65" s="13" customFormat="1">
      <c r="B1978" s="208"/>
      <c r="D1978" s="196" t="s">
        <v>163</v>
      </c>
      <c r="E1978" s="209" t="s">
        <v>5</v>
      </c>
      <c r="F1978" s="210" t="s">
        <v>3717</v>
      </c>
      <c r="H1978" s="211">
        <v>1</v>
      </c>
      <c r="I1978" s="212"/>
      <c r="L1978" s="208"/>
      <c r="M1978" s="213"/>
      <c r="N1978" s="214"/>
      <c r="O1978" s="214"/>
      <c r="P1978" s="214"/>
      <c r="Q1978" s="214"/>
      <c r="R1978" s="214"/>
      <c r="S1978" s="214"/>
      <c r="T1978" s="215"/>
      <c r="AT1978" s="209" t="s">
        <v>163</v>
      </c>
      <c r="AU1978" s="209" t="s">
        <v>89</v>
      </c>
      <c r="AV1978" s="13" t="s">
        <v>89</v>
      </c>
      <c r="AW1978" s="13" t="s">
        <v>42</v>
      </c>
      <c r="AX1978" s="13" t="s">
        <v>82</v>
      </c>
      <c r="AY1978" s="209" t="s">
        <v>152</v>
      </c>
    </row>
    <row r="1979" spans="2:65" s="13" customFormat="1">
      <c r="B1979" s="208"/>
      <c r="D1979" s="196" t="s">
        <v>163</v>
      </c>
      <c r="E1979" s="209" t="s">
        <v>5</v>
      </c>
      <c r="F1979" s="210" t="s">
        <v>3718</v>
      </c>
      <c r="H1979" s="211">
        <v>2</v>
      </c>
      <c r="I1979" s="212"/>
      <c r="L1979" s="208"/>
      <c r="M1979" s="213"/>
      <c r="N1979" s="214"/>
      <c r="O1979" s="214"/>
      <c r="P1979" s="214"/>
      <c r="Q1979" s="214"/>
      <c r="R1979" s="214"/>
      <c r="S1979" s="214"/>
      <c r="T1979" s="215"/>
      <c r="AT1979" s="209" t="s">
        <v>163</v>
      </c>
      <c r="AU1979" s="209" t="s">
        <v>89</v>
      </c>
      <c r="AV1979" s="13" t="s">
        <v>89</v>
      </c>
      <c r="AW1979" s="13" t="s">
        <v>42</v>
      </c>
      <c r="AX1979" s="13" t="s">
        <v>82</v>
      </c>
      <c r="AY1979" s="209" t="s">
        <v>152</v>
      </c>
    </row>
    <row r="1980" spans="2:65" s="13" customFormat="1">
      <c r="B1980" s="208"/>
      <c r="D1980" s="196" t="s">
        <v>163</v>
      </c>
      <c r="E1980" s="209" t="s">
        <v>5</v>
      </c>
      <c r="F1980" s="210" t="s">
        <v>3719</v>
      </c>
      <c r="H1980" s="211">
        <v>2</v>
      </c>
      <c r="I1980" s="212"/>
      <c r="L1980" s="208"/>
      <c r="M1980" s="213"/>
      <c r="N1980" s="214"/>
      <c r="O1980" s="214"/>
      <c r="P1980" s="214"/>
      <c r="Q1980" s="214"/>
      <c r="R1980" s="214"/>
      <c r="S1980" s="214"/>
      <c r="T1980" s="215"/>
      <c r="AT1980" s="209" t="s">
        <v>163</v>
      </c>
      <c r="AU1980" s="209" t="s">
        <v>89</v>
      </c>
      <c r="AV1980" s="13" t="s">
        <v>89</v>
      </c>
      <c r="AW1980" s="13" t="s">
        <v>42</v>
      </c>
      <c r="AX1980" s="13" t="s">
        <v>82</v>
      </c>
      <c r="AY1980" s="209" t="s">
        <v>152</v>
      </c>
    </row>
    <row r="1981" spans="2:65" s="13" customFormat="1">
      <c r="B1981" s="208"/>
      <c r="D1981" s="196" t="s">
        <v>163</v>
      </c>
      <c r="E1981" s="209" t="s">
        <v>5</v>
      </c>
      <c r="F1981" s="210" t="s">
        <v>3721</v>
      </c>
      <c r="H1981" s="211">
        <v>2</v>
      </c>
      <c r="I1981" s="212"/>
      <c r="L1981" s="208"/>
      <c r="M1981" s="213"/>
      <c r="N1981" s="214"/>
      <c r="O1981" s="214"/>
      <c r="P1981" s="214"/>
      <c r="Q1981" s="214"/>
      <c r="R1981" s="214"/>
      <c r="S1981" s="214"/>
      <c r="T1981" s="215"/>
      <c r="AT1981" s="209" t="s">
        <v>163</v>
      </c>
      <c r="AU1981" s="209" t="s">
        <v>89</v>
      </c>
      <c r="AV1981" s="13" t="s">
        <v>89</v>
      </c>
      <c r="AW1981" s="13" t="s">
        <v>42</v>
      </c>
      <c r="AX1981" s="13" t="s">
        <v>82</v>
      </c>
      <c r="AY1981" s="209" t="s">
        <v>152</v>
      </c>
    </row>
    <row r="1982" spans="2:65" s="15" customFormat="1">
      <c r="B1982" s="224"/>
      <c r="D1982" s="225" t="s">
        <v>163</v>
      </c>
      <c r="E1982" s="226" t="s">
        <v>5</v>
      </c>
      <c r="F1982" s="227" t="s">
        <v>170</v>
      </c>
      <c r="H1982" s="228">
        <v>14</v>
      </c>
      <c r="I1982" s="229"/>
      <c r="L1982" s="224"/>
      <c r="M1982" s="230"/>
      <c r="N1982" s="231"/>
      <c r="O1982" s="231"/>
      <c r="P1982" s="231"/>
      <c r="Q1982" s="231"/>
      <c r="R1982" s="231"/>
      <c r="S1982" s="231"/>
      <c r="T1982" s="232"/>
      <c r="AT1982" s="233" t="s">
        <v>163</v>
      </c>
      <c r="AU1982" s="233" t="s">
        <v>89</v>
      </c>
      <c r="AV1982" s="15" t="s">
        <v>159</v>
      </c>
      <c r="AW1982" s="15" t="s">
        <v>42</v>
      </c>
      <c r="AX1982" s="15" t="s">
        <v>45</v>
      </c>
      <c r="AY1982" s="233" t="s">
        <v>152</v>
      </c>
    </row>
    <row r="1983" spans="2:65" s="1" customFormat="1" ht="31.5" customHeight="1">
      <c r="B1983" s="183"/>
      <c r="C1983" s="237" t="s">
        <v>3951</v>
      </c>
      <c r="D1983" s="237" t="s">
        <v>266</v>
      </c>
      <c r="E1983" s="238" t="s">
        <v>3952</v>
      </c>
      <c r="F1983" s="239" t="s">
        <v>3953</v>
      </c>
      <c r="G1983" s="240" t="s">
        <v>744</v>
      </c>
      <c r="H1983" s="241">
        <v>14</v>
      </c>
      <c r="I1983" s="242"/>
      <c r="J1983" s="243">
        <f>ROUND(I1983*H1983,2)</f>
        <v>0</v>
      </c>
      <c r="K1983" s="239" t="s">
        <v>5</v>
      </c>
      <c r="L1983" s="244"/>
      <c r="M1983" s="245" t="s">
        <v>5</v>
      </c>
      <c r="N1983" s="246" t="s">
        <v>53</v>
      </c>
      <c r="O1983" s="44"/>
      <c r="P1983" s="193">
        <f>O1983*H1983</f>
        <v>0</v>
      </c>
      <c r="Q1983" s="193">
        <v>2.5000000000000001E-2</v>
      </c>
      <c r="R1983" s="193">
        <f>Q1983*H1983</f>
        <v>0.35000000000000003</v>
      </c>
      <c r="S1983" s="193">
        <v>0</v>
      </c>
      <c r="T1983" s="194">
        <f>S1983*H1983</f>
        <v>0</v>
      </c>
      <c r="AR1983" s="25" t="s">
        <v>377</v>
      </c>
      <c r="AT1983" s="25" t="s">
        <v>266</v>
      </c>
      <c r="AU1983" s="25" t="s">
        <v>89</v>
      </c>
      <c r="AY1983" s="25" t="s">
        <v>152</v>
      </c>
      <c r="BE1983" s="195">
        <f>IF(N1983="základní",J1983,0)</f>
        <v>0</v>
      </c>
      <c r="BF1983" s="195">
        <f>IF(N1983="snížená",J1983,0)</f>
        <v>0</v>
      </c>
      <c r="BG1983" s="195">
        <f>IF(N1983="zákl. přenesená",J1983,0)</f>
        <v>0</v>
      </c>
      <c r="BH1983" s="195">
        <f>IF(N1983="sníž. přenesená",J1983,0)</f>
        <v>0</v>
      </c>
      <c r="BI1983" s="195">
        <f>IF(N1983="nulová",J1983,0)</f>
        <v>0</v>
      </c>
      <c r="BJ1983" s="25" t="s">
        <v>45</v>
      </c>
      <c r="BK1983" s="195">
        <f>ROUND(I1983*H1983,2)</f>
        <v>0</v>
      </c>
      <c r="BL1983" s="25" t="s">
        <v>259</v>
      </c>
      <c r="BM1983" s="25" t="s">
        <v>3954</v>
      </c>
    </row>
    <row r="1984" spans="2:65" s="1" customFormat="1" ht="31.5" customHeight="1">
      <c r="B1984" s="183"/>
      <c r="C1984" s="184" t="s">
        <v>3955</v>
      </c>
      <c r="D1984" s="184" t="s">
        <v>154</v>
      </c>
      <c r="E1984" s="185" t="s">
        <v>3956</v>
      </c>
      <c r="F1984" s="186" t="s">
        <v>3957</v>
      </c>
      <c r="G1984" s="187" t="s">
        <v>293</v>
      </c>
      <c r="H1984" s="188">
        <v>1</v>
      </c>
      <c r="I1984" s="189"/>
      <c r="J1984" s="190">
        <f>ROUND(I1984*H1984,2)</f>
        <v>0</v>
      </c>
      <c r="K1984" s="186" t="s">
        <v>158</v>
      </c>
      <c r="L1984" s="43"/>
      <c r="M1984" s="191" t="s">
        <v>5</v>
      </c>
      <c r="N1984" s="192" t="s">
        <v>53</v>
      </c>
      <c r="O1984" s="44"/>
      <c r="P1984" s="193">
        <f>O1984*H1984</f>
        <v>0</v>
      </c>
      <c r="Q1984" s="193">
        <v>0</v>
      </c>
      <c r="R1984" s="193">
        <f>Q1984*H1984</f>
        <v>0</v>
      </c>
      <c r="S1984" s="193">
        <v>0</v>
      </c>
      <c r="T1984" s="194">
        <f>S1984*H1984</f>
        <v>0</v>
      </c>
      <c r="AR1984" s="25" t="s">
        <v>259</v>
      </c>
      <c r="AT1984" s="25" t="s">
        <v>154</v>
      </c>
      <c r="AU1984" s="25" t="s">
        <v>89</v>
      </c>
      <c r="AY1984" s="25" t="s">
        <v>152</v>
      </c>
      <c r="BE1984" s="195">
        <f>IF(N1984="základní",J1984,0)</f>
        <v>0</v>
      </c>
      <c r="BF1984" s="195">
        <f>IF(N1984="snížená",J1984,0)</f>
        <v>0</v>
      </c>
      <c r="BG1984" s="195">
        <f>IF(N1984="zákl. přenesená",J1984,0)</f>
        <v>0</v>
      </c>
      <c r="BH1984" s="195">
        <f>IF(N1984="sníž. přenesená",J1984,0)</f>
        <v>0</v>
      </c>
      <c r="BI1984" s="195">
        <f>IF(N1984="nulová",J1984,0)</f>
        <v>0</v>
      </c>
      <c r="BJ1984" s="25" t="s">
        <v>45</v>
      </c>
      <c r="BK1984" s="195">
        <f>ROUND(I1984*H1984,2)</f>
        <v>0</v>
      </c>
      <c r="BL1984" s="25" t="s">
        <v>259</v>
      </c>
      <c r="BM1984" s="25" t="s">
        <v>3958</v>
      </c>
    </row>
    <row r="1985" spans="2:65" s="1" customFormat="1" ht="148.5">
      <c r="B1985" s="43"/>
      <c r="D1985" s="196" t="s">
        <v>161</v>
      </c>
      <c r="F1985" s="197" t="s">
        <v>739</v>
      </c>
      <c r="I1985" s="198"/>
      <c r="L1985" s="43"/>
      <c r="M1985" s="199"/>
      <c r="N1985" s="44"/>
      <c r="O1985" s="44"/>
      <c r="P1985" s="44"/>
      <c r="Q1985" s="44"/>
      <c r="R1985" s="44"/>
      <c r="S1985" s="44"/>
      <c r="T1985" s="72"/>
      <c r="AT1985" s="25" t="s">
        <v>161</v>
      </c>
      <c r="AU1985" s="25" t="s">
        <v>89</v>
      </c>
    </row>
    <row r="1986" spans="2:65" s="12" customFormat="1">
      <c r="B1986" s="200"/>
      <c r="D1986" s="196" t="s">
        <v>163</v>
      </c>
      <c r="E1986" s="201" t="s">
        <v>5</v>
      </c>
      <c r="F1986" s="202" t="s">
        <v>3708</v>
      </c>
      <c r="H1986" s="203" t="s">
        <v>5</v>
      </c>
      <c r="I1986" s="204"/>
      <c r="L1986" s="200"/>
      <c r="M1986" s="205"/>
      <c r="N1986" s="206"/>
      <c r="O1986" s="206"/>
      <c r="P1986" s="206"/>
      <c r="Q1986" s="206"/>
      <c r="R1986" s="206"/>
      <c r="S1986" s="206"/>
      <c r="T1986" s="207"/>
      <c r="AT1986" s="203" t="s">
        <v>163</v>
      </c>
      <c r="AU1986" s="203" t="s">
        <v>89</v>
      </c>
      <c r="AV1986" s="12" t="s">
        <v>45</v>
      </c>
      <c r="AW1986" s="12" t="s">
        <v>42</v>
      </c>
      <c r="AX1986" s="12" t="s">
        <v>82</v>
      </c>
      <c r="AY1986" s="203" t="s">
        <v>152</v>
      </c>
    </row>
    <row r="1987" spans="2:65" s="12" customFormat="1">
      <c r="B1987" s="200"/>
      <c r="D1987" s="196" t="s">
        <v>163</v>
      </c>
      <c r="E1987" s="201" t="s">
        <v>5</v>
      </c>
      <c r="F1987" s="202" t="s">
        <v>3709</v>
      </c>
      <c r="H1987" s="203" t="s">
        <v>5</v>
      </c>
      <c r="I1987" s="204"/>
      <c r="L1987" s="200"/>
      <c r="M1987" s="205"/>
      <c r="N1987" s="206"/>
      <c r="O1987" s="206"/>
      <c r="P1987" s="206"/>
      <c r="Q1987" s="206"/>
      <c r="R1987" s="206"/>
      <c r="S1987" s="206"/>
      <c r="T1987" s="207"/>
      <c r="AT1987" s="203" t="s">
        <v>163</v>
      </c>
      <c r="AU1987" s="203" t="s">
        <v>89</v>
      </c>
      <c r="AV1987" s="12" t="s">
        <v>45</v>
      </c>
      <c r="AW1987" s="12" t="s">
        <v>42</v>
      </c>
      <c r="AX1987" s="12" t="s">
        <v>82</v>
      </c>
      <c r="AY1987" s="203" t="s">
        <v>152</v>
      </c>
    </row>
    <row r="1988" spans="2:65" s="12" customFormat="1">
      <c r="B1988" s="200"/>
      <c r="D1988" s="196" t="s">
        <v>163</v>
      </c>
      <c r="E1988" s="201" t="s">
        <v>5</v>
      </c>
      <c r="F1988" s="202" t="s">
        <v>2777</v>
      </c>
      <c r="H1988" s="203" t="s">
        <v>5</v>
      </c>
      <c r="I1988" s="204"/>
      <c r="L1988" s="200"/>
      <c r="M1988" s="205"/>
      <c r="N1988" s="206"/>
      <c r="O1988" s="206"/>
      <c r="P1988" s="206"/>
      <c r="Q1988" s="206"/>
      <c r="R1988" s="206"/>
      <c r="S1988" s="206"/>
      <c r="T1988" s="207"/>
      <c r="AT1988" s="203" t="s">
        <v>163</v>
      </c>
      <c r="AU1988" s="203" t="s">
        <v>89</v>
      </c>
      <c r="AV1988" s="12" t="s">
        <v>45</v>
      </c>
      <c r="AW1988" s="12" t="s">
        <v>42</v>
      </c>
      <c r="AX1988" s="12" t="s">
        <v>82</v>
      </c>
      <c r="AY1988" s="203" t="s">
        <v>152</v>
      </c>
    </row>
    <row r="1989" spans="2:65" s="13" customFormat="1">
      <c r="B1989" s="208"/>
      <c r="D1989" s="196" t="s">
        <v>163</v>
      </c>
      <c r="E1989" s="209" t="s">
        <v>5</v>
      </c>
      <c r="F1989" s="210" t="s">
        <v>3744</v>
      </c>
      <c r="H1989" s="211">
        <v>1</v>
      </c>
      <c r="I1989" s="212"/>
      <c r="L1989" s="208"/>
      <c r="M1989" s="213"/>
      <c r="N1989" s="214"/>
      <c r="O1989" s="214"/>
      <c r="P1989" s="214"/>
      <c r="Q1989" s="214"/>
      <c r="R1989" s="214"/>
      <c r="S1989" s="214"/>
      <c r="T1989" s="215"/>
      <c r="AT1989" s="209" t="s">
        <v>163</v>
      </c>
      <c r="AU1989" s="209" t="s">
        <v>89</v>
      </c>
      <c r="AV1989" s="13" t="s">
        <v>89</v>
      </c>
      <c r="AW1989" s="13" t="s">
        <v>42</v>
      </c>
      <c r="AX1989" s="13" t="s">
        <v>82</v>
      </c>
      <c r="AY1989" s="209" t="s">
        <v>152</v>
      </c>
    </row>
    <row r="1990" spans="2:65" s="15" customFormat="1">
      <c r="B1990" s="224"/>
      <c r="D1990" s="225" t="s">
        <v>163</v>
      </c>
      <c r="E1990" s="226" t="s">
        <v>5</v>
      </c>
      <c r="F1990" s="227" t="s">
        <v>170</v>
      </c>
      <c r="H1990" s="228">
        <v>1</v>
      </c>
      <c r="I1990" s="229"/>
      <c r="L1990" s="224"/>
      <c r="M1990" s="230"/>
      <c r="N1990" s="231"/>
      <c r="O1990" s="231"/>
      <c r="P1990" s="231"/>
      <c r="Q1990" s="231"/>
      <c r="R1990" s="231"/>
      <c r="S1990" s="231"/>
      <c r="T1990" s="232"/>
      <c r="AT1990" s="233" t="s">
        <v>163</v>
      </c>
      <c r="AU1990" s="233" t="s">
        <v>89</v>
      </c>
      <c r="AV1990" s="15" t="s">
        <v>159</v>
      </c>
      <c r="AW1990" s="15" t="s">
        <v>42</v>
      </c>
      <c r="AX1990" s="15" t="s">
        <v>45</v>
      </c>
      <c r="AY1990" s="233" t="s">
        <v>152</v>
      </c>
    </row>
    <row r="1991" spans="2:65" s="1" customFormat="1" ht="31.5" customHeight="1">
      <c r="B1991" s="183"/>
      <c r="C1991" s="237" t="s">
        <v>3959</v>
      </c>
      <c r="D1991" s="237" t="s">
        <v>266</v>
      </c>
      <c r="E1991" s="238" t="s">
        <v>3960</v>
      </c>
      <c r="F1991" s="239" t="s">
        <v>3961</v>
      </c>
      <c r="G1991" s="240" t="s">
        <v>744</v>
      </c>
      <c r="H1991" s="241">
        <v>1</v>
      </c>
      <c r="I1991" s="242"/>
      <c r="J1991" s="243">
        <f>ROUND(I1991*H1991,2)</f>
        <v>0</v>
      </c>
      <c r="K1991" s="239" t="s">
        <v>5</v>
      </c>
      <c r="L1991" s="244"/>
      <c r="M1991" s="245" t="s">
        <v>5</v>
      </c>
      <c r="N1991" s="246" t="s">
        <v>53</v>
      </c>
      <c r="O1991" s="44"/>
      <c r="P1991" s="193">
        <f>O1991*H1991</f>
        <v>0</v>
      </c>
      <c r="Q1991" s="193">
        <v>0.05</v>
      </c>
      <c r="R1991" s="193">
        <f>Q1991*H1991</f>
        <v>0.05</v>
      </c>
      <c r="S1991" s="193">
        <v>0</v>
      </c>
      <c r="T1991" s="194">
        <f>S1991*H1991</f>
        <v>0</v>
      </c>
      <c r="AR1991" s="25" t="s">
        <v>377</v>
      </c>
      <c r="AT1991" s="25" t="s">
        <v>266</v>
      </c>
      <c r="AU1991" s="25" t="s">
        <v>89</v>
      </c>
      <c r="AY1991" s="25" t="s">
        <v>152</v>
      </c>
      <c r="BE1991" s="195">
        <f>IF(N1991="základní",J1991,0)</f>
        <v>0</v>
      </c>
      <c r="BF1991" s="195">
        <f>IF(N1991="snížená",J1991,0)</f>
        <v>0</v>
      </c>
      <c r="BG1991" s="195">
        <f>IF(N1991="zákl. přenesená",J1991,0)</f>
        <v>0</v>
      </c>
      <c r="BH1991" s="195">
        <f>IF(N1991="sníž. přenesená",J1991,0)</f>
        <v>0</v>
      </c>
      <c r="BI1991" s="195">
        <f>IF(N1991="nulová",J1991,0)</f>
        <v>0</v>
      </c>
      <c r="BJ1991" s="25" t="s">
        <v>45</v>
      </c>
      <c r="BK1991" s="195">
        <f>ROUND(I1991*H1991,2)</f>
        <v>0</v>
      </c>
      <c r="BL1991" s="25" t="s">
        <v>259</v>
      </c>
      <c r="BM1991" s="25" t="s">
        <v>3962</v>
      </c>
    </row>
    <row r="1992" spans="2:65" s="1" customFormat="1" ht="31.5" customHeight="1">
      <c r="B1992" s="183"/>
      <c r="C1992" s="184" t="s">
        <v>3963</v>
      </c>
      <c r="D1992" s="184" t="s">
        <v>154</v>
      </c>
      <c r="E1992" s="185" t="s">
        <v>748</v>
      </c>
      <c r="F1992" s="186" t="s">
        <v>749</v>
      </c>
      <c r="G1992" s="187" t="s">
        <v>293</v>
      </c>
      <c r="H1992" s="188">
        <v>10</v>
      </c>
      <c r="I1992" s="189"/>
      <c r="J1992" s="190">
        <f>ROUND(I1992*H1992,2)</f>
        <v>0</v>
      </c>
      <c r="K1992" s="186" t="s">
        <v>158</v>
      </c>
      <c r="L1992" s="43"/>
      <c r="M1992" s="191" t="s">
        <v>5</v>
      </c>
      <c r="N1992" s="192" t="s">
        <v>53</v>
      </c>
      <c r="O1992" s="44"/>
      <c r="P1992" s="193">
        <f>O1992*H1992</f>
        <v>0</v>
      </c>
      <c r="Q1992" s="193">
        <v>0</v>
      </c>
      <c r="R1992" s="193">
        <f>Q1992*H1992</f>
        <v>0</v>
      </c>
      <c r="S1992" s="193">
        <v>0</v>
      </c>
      <c r="T1992" s="194">
        <f>S1992*H1992</f>
        <v>0</v>
      </c>
      <c r="AR1992" s="25" t="s">
        <v>259</v>
      </c>
      <c r="AT1992" s="25" t="s">
        <v>154</v>
      </c>
      <c r="AU1992" s="25" t="s">
        <v>89</v>
      </c>
      <c r="AY1992" s="25" t="s">
        <v>152</v>
      </c>
      <c r="BE1992" s="195">
        <f>IF(N1992="základní",J1992,0)</f>
        <v>0</v>
      </c>
      <c r="BF1992" s="195">
        <f>IF(N1992="snížená",J1992,0)</f>
        <v>0</v>
      </c>
      <c r="BG1992" s="195">
        <f>IF(N1992="zákl. přenesená",J1992,0)</f>
        <v>0</v>
      </c>
      <c r="BH1992" s="195">
        <f>IF(N1992="sníž. přenesená",J1992,0)</f>
        <v>0</v>
      </c>
      <c r="BI1992" s="195">
        <f>IF(N1992="nulová",J1992,0)</f>
        <v>0</v>
      </c>
      <c r="BJ1992" s="25" t="s">
        <v>45</v>
      </c>
      <c r="BK1992" s="195">
        <f>ROUND(I1992*H1992,2)</f>
        <v>0</v>
      </c>
      <c r="BL1992" s="25" t="s">
        <v>259</v>
      </c>
      <c r="BM1992" s="25" t="s">
        <v>3964</v>
      </c>
    </row>
    <row r="1993" spans="2:65" s="1" customFormat="1" ht="148.5">
      <c r="B1993" s="43"/>
      <c r="D1993" s="196" t="s">
        <v>161</v>
      </c>
      <c r="F1993" s="197" t="s">
        <v>739</v>
      </c>
      <c r="I1993" s="198"/>
      <c r="L1993" s="43"/>
      <c r="M1993" s="199"/>
      <c r="N1993" s="44"/>
      <c r="O1993" s="44"/>
      <c r="P1993" s="44"/>
      <c r="Q1993" s="44"/>
      <c r="R1993" s="44"/>
      <c r="S1993" s="44"/>
      <c r="T1993" s="72"/>
      <c r="AT1993" s="25" t="s">
        <v>161</v>
      </c>
      <c r="AU1993" s="25" t="s">
        <v>89</v>
      </c>
    </row>
    <row r="1994" spans="2:65" s="12" customFormat="1">
      <c r="B1994" s="200"/>
      <c r="D1994" s="196" t="s">
        <v>163</v>
      </c>
      <c r="E1994" s="201" t="s">
        <v>5</v>
      </c>
      <c r="F1994" s="202" t="s">
        <v>3708</v>
      </c>
      <c r="H1994" s="203" t="s">
        <v>5</v>
      </c>
      <c r="I1994" s="204"/>
      <c r="L1994" s="200"/>
      <c r="M1994" s="205"/>
      <c r="N1994" s="206"/>
      <c r="O1994" s="206"/>
      <c r="P1994" s="206"/>
      <c r="Q1994" s="206"/>
      <c r="R1994" s="206"/>
      <c r="S1994" s="206"/>
      <c r="T1994" s="207"/>
      <c r="AT1994" s="203" t="s">
        <v>163</v>
      </c>
      <c r="AU1994" s="203" t="s">
        <v>89</v>
      </c>
      <c r="AV1994" s="12" t="s">
        <v>45</v>
      </c>
      <c r="AW1994" s="12" t="s">
        <v>42</v>
      </c>
      <c r="AX1994" s="12" t="s">
        <v>82</v>
      </c>
      <c r="AY1994" s="203" t="s">
        <v>152</v>
      </c>
    </row>
    <row r="1995" spans="2:65" s="12" customFormat="1">
      <c r="B1995" s="200"/>
      <c r="D1995" s="196" t="s">
        <v>163</v>
      </c>
      <c r="E1995" s="201" t="s">
        <v>5</v>
      </c>
      <c r="F1995" s="202" t="s">
        <v>3709</v>
      </c>
      <c r="H1995" s="203" t="s">
        <v>5</v>
      </c>
      <c r="I1995" s="204"/>
      <c r="L1995" s="200"/>
      <c r="M1995" s="205"/>
      <c r="N1995" s="206"/>
      <c r="O1995" s="206"/>
      <c r="P1995" s="206"/>
      <c r="Q1995" s="206"/>
      <c r="R1995" s="206"/>
      <c r="S1995" s="206"/>
      <c r="T1995" s="207"/>
      <c r="AT1995" s="203" t="s">
        <v>163</v>
      </c>
      <c r="AU1995" s="203" t="s">
        <v>89</v>
      </c>
      <c r="AV1995" s="12" t="s">
        <v>45</v>
      </c>
      <c r="AW1995" s="12" t="s">
        <v>42</v>
      </c>
      <c r="AX1995" s="12" t="s">
        <v>82</v>
      </c>
      <c r="AY1995" s="203" t="s">
        <v>152</v>
      </c>
    </row>
    <row r="1996" spans="2:65" s="12" customFormat="1">
      <c r="B1996" s="200"/>
      <c r="D1996" s="196" t="s">
        <v>163</v>
      </c>
      <c r="E1996" s="201" t="s">
        <v>5</v>
      </c>
      <c r="F1996" s="202" t="s">
        <v>2777</v>
      </c>
      <c r="H1996" s="203" t="s">
        <v>5</v>
      </c>
      <c r="I1996" s="204"/>
      <c r="L1996" s="200"/>
      <c r="M1996" s="205"/>
      <c r="N1996" s="206"/>
      <c r="O1996" s="206"/>
      <c r="P1996" s="206"/>
      <c r="Q1996" s="206"/>
      <c r="R1996" s="206"/>
      <c r="S1996" s="206"/>
      <c r="T1996" s="207"/>
      <c r="AT1996" s="203" t="s">
        <v>163</v>
      </c>
      <c r="AU1996" s="203" t="s">
        <v>89</v>
      </c>
      <c r="AV1996" s="12" t="s">
        <v>45</v>
      </c>
      <c r="AW1996" s="12" t="s">
        <v>42</v>
      </c>
      <c r="AX1996" s="12" t="s">
        <v>82</v>
      </c>
      <c r="AY1996" s="203" t="s">
        <v>152</v>
      </c>
    </row>
    <row r="1997" spans="2:65" s="13" customFormat="1">
      <c r="B1997" s="208"/>
      <c r="D1997" s="196" t="s">
        <v>163</v>
      </c>
      <c r="E1997" s="209" t="s">
        <v>5</v>
      </c>
      <c r="F1997" s="210" t="s">
        <v>3711</v>
      </c>
      <c r="H1997" s="211">
        <v>1</v>
      </c>
      <c r="I1997" s="212"/>
      <c r="L1997" s="208"/>
      <c r="M1997" s="213"/>
      <c r="N1997" s="214"/>
      <c r="O1997" s="214"/>
      <c r="P1997" s="214"/>
      <c r="Q1997" s="214"/>
      <c r="R1997" s="214"/>
      <c r="S1997" s="214"/>
      <c r="T1997" s="215"/>
      <c r="AT1997" s="209" t="s">
        <v>163</v>
      </c>
      <c r="AU1997" s="209" t="s">
        <v>89</v>
      </c>
      <c r="AV1997" s="13" t="s">
        <v>89</v>
      </c>
      <c r="AW1997" s="13" t="s">
        <v>42</v>
      </c>
      <c r="AX1997" s="13" t="s">
        <v>82</v>
      </c>
      <c r="AY1997" s="209" t="s">
        <v>152</v>
      </c>
    </row>
    <row r="1998" spans="2:65" s="13" customFormat="1">
      <c r="B1998" s="208"/>
      <c r="D1998" s="196" t="s">
        <v>163</v>
      </c>
      <c r="E1998" s="209" t="s">
        <v>5</v>
      </c>
      <c r="F1998" s="210" t="s">
        <v>3712</v>
      </c>
      <c r="H1998" s="211">
        <v>4</v>
      </c>
      <c r="I1998" s="212"/>
      <c r="L1998" s="208"/>
      <c r="M1998" s="213"/>
      <c r="N1998" s="214"/>
      <c r="O1998" s="214"/>
      <c r="P1998" s="214"/>
      <c r="Q1998" s="214"/>
      <c r="R1998" s="214"/>
      <c r="S1998" s="214"/>
      <c r="T1998" s="215"/>
      <c r="AT1998" s="209" t="s">
        <v>163</v>
      </c>
      <c r="AU1998" s="209" t="s">
        <v>89</v>
      </c>
      <c r="AV1998" s="13" t="s">
        <v>89</v>
      </c>
      <c r="AW1998" s="13" t="s">
        <v>42</v>
      </c>
      <c r="AX1998" s="13" t="s">
        <v>82</v>
      </c>
      <c r="AY1998" s="209" t="s">
        <v>152</v>
      </c>
    </row>
    <row r="1999" spans="2:65" s="13" customFormat="1">
      <c r="B1999" s="208"/>
      <c r="D1999" s="196" t="s">
        <v>163</v>
      </c>
      <c r="E1999" s="209" t="s">
        <v>5</v>
      </c>
      <c r="F1999" s="210" t="s">
        <v>3713</v>
      </c>
      <c r="H1999" s="211">
        <v>3</v>
      </c>
      <c r="I1999" s="212"/>
      <c r="L1999" s="208"/>
      <c r="M1999" s="213"/>
      <c r="N1999" s="214"/>
      <c r="O1999" s="214"/>
      <c r="P1999" s="214"/>
      <c r="Q1999" s="214"/>
      <c r="R1999" s="214"/>
      <c r="S1999" s="214"/>
      <c r="T1999" s="215"/>
      <c r="AT1999" s="209" t="s">
        <v>163</v>
      </c>
      <c r="AU1999" s="209" t="s">
        <v>89</v>
      </c>
      <c r="AV1999" s="13" t="s">
        <v>89</v>
      </c>
      <c r="AW1999" s="13" t="s">
        <v>42</v>
      </c>
      <c r="AX1999" s="13" t="s">
        <v>82</v>
      </c>
      <c r="AY1999" s="209" t="s">
        <v>152</v>
      </c>
    </row>
    <row r="2000" spans="2:65" s="13" customFormat="1">
      <c r="B2000" s="208"/>
      <c r="D2000" s="196" t="s">
        <v>163</v>
      </c>
      <c r="E2000" s="209" t="s">
        <v>5</v>
      </c>
      <c r="F2000" s="210" t="s">
        <v>3714</v>
      </c>
      <c r="H2000" s="211">
        <v>1</v>
      </c>
      <c r="I2000" s="212"/>
      <c r="L2000" s="208"/>
      <c r="M2000" s="213"/>
      <c r="N2000" s="214"/>
      <c r="O2000" s="214"/>
      <c r="P2000" s="214"/>
      <c r="Q2000" s="214"/>
      <c r="R2000" s="214"/>
      <c r="S2000" s="214"/>
      <c r="T2000" s="215"/>
      <c r="AT2000" s="209" t="s">
        <v>163</v>
      </c>
      <c r="AU2000" s="209" t="s">
        <v>89</v>
      </c>
      <c r="AV2000" s="13" t="s">
        <v>89</v>
      </c>
      <c r="AW2000" s="13" t="s">
        <v>42</v>
      </c>
      <c r="AX2000" s="13" t="s">
        <v>82</v>
      </c>
      <c r="AY2000" s="209" t="s">
        <v>152</v>
      </c>
    </row>
    <row r="2001" spans="2:65" s="13" customFormat="1">
      <c r="B2001" s="208"/>
      <c r="D2001" s="196" t="s">
        <v>163</v>
      </c>
      <c r="E2001" s="209" t="s">
        <v>5</v>
      </c>
      <c r="F2001" s="210" t="s">
        <v>3720</v>
      </c>
      <c r="H2001" s="211">
        <v>1</v>
      </c>
      <c r="I2001" s="212"/>
      <c r="L2001" s="208"/>
      <c r="M2001" s="213"/>
      <c r="N2001" s="214"/>
      <c r="O2001" s="214"/>
      <c r="P2001" s="214"/>
      <c r="Q2001" s="214"/>
      <c r="R2001" s="214"/>
      <c r="S2001" s="214"/>
      <c r="T2001" s="215"/>
      <c r="AT2001" s="209" t="s">
        <v>163</v>
      </c>
      <c r="AU2001" s="209" t="s">
        <v>89</v>
      </c>
      <c r="AV2001" s="13" t="s">
        <v>89</v>
      </c>
      <c r="AW2001" s="13" t="s">
        <v>42</v>
      </c>
      <c r="AX2001" s="13" t="s">
        <v>82</v>
      </c>
      <c r="AY2001" s="209" t="s">
        <v>152</v>
      </c>
    </row>
    <row r="2002" spans="2:65" s="15" customFormat="1">
      <c r="B2002" s="224"/>
      <c r="D2002" s="225" t="s">
        <v>163</v>
      </c>
      <c r="E2002" s="226" t="s">
        <v>5</v>
      </c>
      <c r="F2002" s="227" t="s">
        <v>170</v>
      </c>
      <c r="H2002" s="228">
        <v>10</v>
      </c>
      <c r="I2002" s="229"/>
      <c r="L2002" s="224"/>
      <c r="M2002" s="230"/>
      <c r="N2002" s="231"/>
      <c r="O2002" s="231"/>
      <c r="P2002" s="231"/>
      <c r="Q2002" s="231"/>
      <c r="R2002" s="231"/>
      <c r="S2002" s="231"/>
      <c r="T2002" s="232"/>
      <c r="AT2002" s="233" t="s">
        <v>163</v>
      </c>
      <c r="AU2002" s="233" t="s">
        <v>89</v>
      </c>
      <c r="AV2002" s="15" t="s">
        <v>159</v>
      </c>
      <c r="AW2002" s="15" t="s">
        <v>42</v>
      </c>
      <c r="AX2002" s="15" t="s">
        <v>45</v>
      </c>
      <c r="AY2002" s="233" t="s">
        <v>152</v>
      </c>
    </row>
    <row r="2003" spans="2:65" s="1" customFormat="1" ht="31.5" customHeight="1">
      <c r="B2003" s="183"/>
      <c r="C2003" s="237" t="s">
        <v>3965</v>
      </c>
      <c r="D2003" s="237" t="s">
        <v>266</v>
      </c>
      <c r="E2003" s="238" t="s">
        <v>3966</v>
      </c>
      <c r="F2003" s="239" t="s">
        <v>3967</v>
      </c>
      <c r="G2003" s="240" t="s">
        <v>744</v>
      </c>
      <c r="H2003" s="241">
        <v>10</v>
      </c>
      <c r="I2003" s="242"/>
      <c r="J2003" s="243">
        <f>ROUND(I2003*H2003,2)</f>
        <v>0</v>
      </c>
      <c r="K2003" s="239" t="s">
        <v>5</v>
      </c>
      <c r="L2003" s="244"/>
      <c r="M2003" s="245" t="s">
        <v>5</v>
      </c>
      <c r="N2003" s="246" t="s">
        <v>53</v>
      </c>
      <c r="O2003" s="44"/>
      <c r="P2003" s="193">
        <f>O2003*H2003</f>
        <v>0</v>
      </c>
      <c r="Q2003" s="193">
        <v>0.03</v>
      </c>
      <c r="R2003" s="193">
        <f>Q2003*H2003</f>
        <v>0.3</v>
      </c>
      <c r="S2003" s="193">
        <v>0</v>
      </c>
      <c r="T2003" s="194">
        <f>S2003*H2003</f>
        <v>0</v>
      </c>
      <c r="AR2003" s="25" t="s">
        <v>377</v>
      </c>
      <c r="AT2003" s="25" t="s">
        <v>266</v>
      </c>
      <c r="AU2003" s="25" t="s">
        <v>89</v>
      </c>
      <c r="AY2003" s="25" t="s">
        <v>152</v>
      </c>
      <c r="BE2003" s="195">
        <f>IF(N2003="základní",J2003,0)</f>
        <v>0</v>
      </c>
      <c r="BF2003" s="195">
        <f>IF(N2003="snížená",J2003,0)</f>
        <v>0</v>
      </c>
      <c r="BG2003" s="195">
        <f>IF(N2003="zákl. přenesená",J2003,0)</f>
        <v>0</v>
      </c>
      <c r="BH2003" s="195">
        <f>IF(N2003="sníž. přenesená",J2003,0)</f>
        <v>0</v>
      </c>
      <c r="BI2003" s="195">
        <f>IF(N2003="nulová",J2003,0)</f>
        <v>0</v>
      </c>
      <c r="BJ2003" s="25" t="s">
        <v>45</v>
      </c>
      <c r="BK2003" s="195">
        <f>ROUND(I2003*H2003,2)</f>
        <v>0</v>
      </c>
      <c r="BL2003" s="25" t="s">
        <v>259</v>
      </c>
      <c r="BM2003" s="25" t="s">
        <v>3968</v>
      </c>
    </row>
    <row r="2004" spans="2:65" s="1" customFormat="1" ht="31.5" customHeight="1">
      <c r="B2004" s="183"/>
      <c r="C2004" s="184" t="s">
        <v>3969</v>
      </c>
      <c r="D2004" s="184" t="s">
        <v>154</v>
      </c>
      <c r="E2004" s="185" t="s">
        <v>757</v>
      </c>
      <c r="F2004" s="186" t="s">
        <v>758</v>
      </c>
      <c r="G2004" s="187" t="s">
        <v>293</v>
      </c>
      <c r="H2004" s="188">
        <v>10</v>
      </c>
      <c r="I2004" s="189"/>
      <c r="J2004" s="190">
        <f>ROUND(I2004*H2004,2)</f>
        <v>0</v>
      </c>
      <c r="K2004" s="186" t="s">
        <v>158</v>
      </c>
      <c r="L2004" s="43"/>
      <c r="M2004" s="191" t="s">
        <v>5</v>
      </c>
      <c r="N2004" s="192" t="s">
        <v>53</v>
      </c>
      <c r="O2004" s="44"/>
      <c r="P2004" s="193">
        <f>O2004*H2004</f>
        <v>0</v>
      </c>
      <c r="Q2004" s="193">
        <v>0</v>
      </c>
      <c r="R2004" s="193">
        <f>Q2004*H2004</f>
        <v>0</v>
      </c>
      <c r="S2004" s="193">
        <v>0</v>
      </c>
      <c r="T2004" s="194">
        <f>S2004*H2004</f>
        <v>0</v>
      </c>
      <c r="AR2004" s="25" t="s">
        <v>259</v>
      </c>
      <c r="AT2004" s="25" t="s">
        <v>154</v>
      </c>
      <c r="AU2004" s="25" t="s">
        <v>89</v>
      </c>
      <c r="AY2004" s="25" t="s">
        <v>152</v>
      </c>
      <c r="BE2004" s="195">
        <f>IF(N2004="základní",J2004,0)</f>
        <v>0</v>
      </c>
      <c r="BF2004" s="195">
        <f>IF(N2004="snížená",J2004,0)</f>
        <v>0</v>
      </c>
      <c r="BG2004" s="195">
        <f>IF(N2004="zákl. přenesená",J2004,0)</f>
        <v>0</v>
      </c>
      <c r="BH2004" s="195">
        <f>IF(N2004="sníž. přenesená",J2004,0)</f>
        <v>0</v>
      </c>
      <c r="BI2004" s="195">
        <f>IF(N2004="nulová",J2004,0)</f>
        <v>0</v>
      </c>
      <c r="BJ2004" s="25" t="s">
        <v>45</v>
      </c>
      <c r="BK2004" s="195">
        <f>ROUND(I2004*H2004,2)</f>
        <v>0</v>
      </c>
      <c r="BL2004" s="25" t="s">
        <v>259</v>
      </c>
      <c r="BM2004" s="25" t="s">
        <v>3970</v>
      </c>
    </row>
    <row r="2005" spans="2:65" s="1" customFormat="1" ht="148.5">
      <c r="B2005" s="43"/>
      <c r="D2005" s="196" t="s">
        <v>161</v>
      </c>
      <c r="F2005" s="197" t="s">
        <v>739</v>
      </c>
      <c r="I2005" s="198"/>
      <c r="L2005" s="43"/>
      <c r="M2005" s="199"/>
      <c r="N2005" s="44"/>
      <c r="O2005" s="44"/>
      <c r="P2005" s="44"/>
      <c r="Q2005" s="44"/>
      <c r="R2005" s="44"/>
      <c r="S2005" s="44"/>
      <c r="T2005" s="72"/>
      <c r="AT2005" s="25" t="s">
        <v>161</v>
      </c>
      <c r="AU2005" s="25" t="s">
        <v>89</v>
      </c>
    </row>
    <row r="2006" spans="2:65" s="12" customFormat="1">
      <c r="B2006" s="200"/>
      <c r="D2006" s="196" t="s">
        <v>163</v>
      </c>
      <c r="E2006" s="201" t="s">
        <v>5</v>
      </c>
      <c r="F2006" s="202" t="s">
        <v>3708</v>
      </c>
      <c r="H2006" s="203" t="s">
        <v>5</v>
      </c>
      <c r="I2006" s="204"/>
      <c r="L2006" s="200"/>
      <c r="M2006" s="205"/>
      <c r="N2006" s="206"/>
      <c r="O2006" s="206"/>
      <c r="P2006" s="206"/>
      <c r="Q2006" s="206"/>
      <c r="R2006" s="206"/>
      <c r="S2006" s="206"/>
      <c r="T2006" s="207"/>
      <c r="AT2006" s="203" t="s">
        <v>163</v>
      </c>
      <c r="AU2006" s="203" t="s">
        <v>89</v>
      </c>
      <c r="AV2006" s="12" t="s">
        <v>45</v>
      </c>
      <c r="AW2006" s="12" t="s">
        <v>42</v>
      </c>
      <c r="AX2006" s="12" t="s">
        <v>82</v>
      </c>
      <c r="AY2006" s="203" t="s">
        <v>152</v>
      </c>
    </row>
    <row r="2007" spans="2:65" s="12" customFormat="1">
      <c r="B2007" s="200"/>
      <c r="D2007" s="196" t="s">
        <v>163</v>
      </c>
      <c r="E2007" s="201" t="s">
        <v>5</v>
      </c>
      <c r="F2007" s="202" t="s">
        <v>3709</v>
      </c>
      <c r="H2007" s="203" t="s">
        <v>5</v>
      </c>
      <c r="I2007" s="204"/>
      <c r="L2007" s="200"/>
      <c r="M2007" s="205"/>
      <c r="N2007" s="206"/>
      <c r="O2007" s="206"/>
      <c r="P2007" s="206"/>
      <c r="Q2007" s="206"/>
      <c r="R2007" s="206"/>
      <c r="S2007" s="206"/>
      <c r="T2007" s="207"/>
      <c r="AT2007" s="203" t="s">
        <v>163</v>
      </c>
      <c r="AU2007" s="203" t="s">
        <v>89</v>
      </c>
      <c r="AV2007" s="12" t="s">
        <v>45</v>
      </c>
      <c r="AW2007" s="12" t="s">
        <v>42</v>
      </c>
      <c r="AX2007" s="12" t="s">
        <v>82</v>
      </c>
      <c r="AY2007" s="203" t="s">
        <v>152</v>
      </c>
    </row>
    <row r="2008" spans="2:65" s="12" customFormat="1">
      <c r="B2008" s="200"/>
      <c r="D2008" s="196" t="s">
        <v>163</v>
      </c>
      <c r="E2008" s="201" t="s">
        <v>5</v>
      </c>
      <c r="F2008" s="202" t="s">
        <v>2777</v>
      </c>
      <c r="H2008" s="203" t="s">
        <v>5</v>
      </c>
      <c r="I2008" s="204"/>
      <c r="L2008" s="200"/>
      <c r="M2008" s="205"/>
      <c r="N2008" s="206"/>
      <c r="O2008" s="206"/>
      <c r="P2008" s="206"/>
      <c r="Q2008" s="206"/>
      <c r="R2008" s="206"/>
      <c r="S2008" s="206"/>
      <c r="T2008" s="207"/>
      <c r="AT2008" s="203" t="s">
        <v>163</v>
      </c>
      <c r="AU2008" s="203" t="s">
        <v>89</v>
      </c>
      <c r="AV2008" s="12" t="s">
        <v>45</v>
      </c>
      <c r="AW2008" s="12" t="s">
        <v>42</v>
      </c>
      <c r="AX2008" s="12" t="s">
        <v>82</v>
      </c>
      <c r="AY2008" s="203" t="s">
        <v>152</v>
      </c>
    </row>
    <row r="2009" spans="2:65" s="13" customFormat="1">
      <c r="B2009" s="208"/>
      <c r="D2009" s="196" t="s">
        <v>163</v>
      </c>
      <c r="E2009" s="209" t="s">
        <v>5</v>
      </c>
      <c r="F2009" s="210" t="s">
        <v>3711</v>
      </c>
      <c r="H2009" s="211">
        <v>1</v>
      </c>
      <c r="I2009" s="212"/>
      <c r="L2009" s="208"/>
      <c r="M2009" s="213"/>
      <c r="N2009" s="214"/>
      <c r="O2009" s="214"/>
      <c r="P2009" s="214"/>
      <c r="Q2009" s="214"/>
      <c r="R2009" s="214"/>
      <c r="S2009" s="214"/>
      <c r="T2009" s="215"/>
      <c r="AT2009" s="209" t="s">
        <v>163</v>
      </c>
      <c r="AU2009" s="209" t="s">
        <v>89</v>
      </c>
      <c r="AV2009" s="13" t="s">
        <v>89</v>
      </c>
      <c r="AW2009" s="13" t="s">
        <v>42</v>
      </c>
      <c r="AX2009" s="13" t="s">
        <v>82</v>
      </c>
      <c r="AY2009" s="209" t="s">
        <v>152</v>
      </c>
    </row>
    <row r="2010" spans="2:65" s="13" customFormat="1">
      <c r="B2010" s="208"/>
      <c r="D2010" s="196" t="s">
        <v>163</v>
      </c>
      <c r="E2010" s="209" t="s">
        <v>5</v>
      </c>
      <c r="F2010" s="210" t="s">
        <v>3712</v>
      </c>
      <c r="H2010" s="211">
        <v>4</v>
      </c>
      <c r="I2010" s="212"/>
      <c r="L2010" s="208"/>
      <c r="M2010" s="213"/>
      <c r="N2010" s="214"/>
      <c r="O2010" s="214"/>
      <c r="P2010" s="214"/>
      <c r="Q2010" s="214"/>
      <c r="R2010" s="214"/>
      <c r="S2010" s="214"/>
      <c r="T2010" s="215"/>
      <c r="AT2010" s="209" t="s">
        <v>163</v>
      </c>
      <c r="AU2010" s="209" t="s">
        <v>89</v>
      </c>
      <c r="AV2010" s="13" t="s">
        <v>89</v>
      </c>
      <c r="AW2010" s="13" t="s">
        <v>42</v>
      </c>
      <c r="AX2010" s="13" t="s">
        <v>82</v>
      </c>
      <c r="AY2010" s="209" t="s">
        <v>152</v>
      </c>
    </row>
    <row r="2011" spans="2:65" s="13" customFormat="1">
      <c r="B2011" s="208"/>
      <c r="D2011" s="196" t="s">
        <v>163</v>
      </c>
      <c r="E2011" s="209" t="s">
        <v>5</v>
      </c>
      <c r="F2011" s="210" t="s">
        <v>3713</v>
      </c>
      <c r="H2011" s="211">
        <v>3</v>
      </c>
      <c r="I2011" s="212"/>
      <c r="L2011" s="208"/>
      <c r="M2011" s="213"/>
      <c r="N2011" s="214"/>
      <c r="O2011" s="214"/>
      <c r="P2011" s="214"/>
      <c r="Q2011" s="214"/>
      <c r="R2011" s="214"/>
      <c r="S2011" s="214"/>
      <c r="T2011" s="215"/>
      <c r="AT2011" s="209" t="s">
        <v>163</v>
      </c>
      <c r="AU2011" s="209" t="s">
        <v>89</v>
      </c>
      <c r="AV2011" s="13" t="s">
        <v>89</v>
      </c>
      <c r="AW2011" s="13" t="s">
        <v>42</v>
      </c>
      <c r="AX2011" s="13" t="s">
        <v>82</v>
      </c>
      <c r="AY2011" s="209" t="s">
        <v>152</v>
      </c>
    </row>
    <row r="2012" spans="2:65" s="13" customFormat="1">
      <c r="B2012" s="208"/>
      <c r="D2012" s="196" t="s">
        <v>163</v>
      </c>
      <c r="E2012" s="209" t="s">
        <v>5</v>
      </c>
      <c r="F2012" s="210" t="s">
        <v>3714</v>
      </c>
      <c r="H2012" s="211">
        <v>1</v>
      </c>
      <c r="I2012" s="212"/>
      <c r="L2012" s="208"/>
      <c r="M2012" s="213"/>
      <c r="N2012" s="214"/>
      <c r="O2012" s="214"/>
      <c r="P2012" s="214"/>
      <c r="Q2012" s="214"/>
      <c r="R2012" s="214"/>
      <c r="S2012" s="214"/>
      <c r="T2012" s="215"/>
      <c r="AT2012" s="209" t="s">
        <v>163</v>
      </c>
      <c r="AU2012" s="209" t="s">
        <v>89</v>
      </c>
      <c r="AV2012" s="13" t="s">
        <v>89</v>
      </c>
      <c r="AW2012" s="13" t="s">
        <v>42</v>
      </c>
      <c r="AX2012" s="13" t="s">
        <v>82</v>
      </c>
      <c r="AY2012" s="209" t="s">
        <v>152</v>
      </c>
    </row>
    <row r="2013" spans="2:65" s="13" customFormat="1">
      <c r="B2013" s="208"/>
      <c r="D2013" s="196" t="s">
        <v>163</v>
      </c>
      <c r="E2013" s="209" t="s">
        <v>5</v>
      </c>
      <c r="F2013" s="210" t="s">
        <v>3720</v>
      </c>
      <c r="H2013" s="211">
        <v>1</v>
      </c>
      <c r="I2013" s="212"/>
      <c r="L2013" s="208"/>
      <c r="M2013" s="213"/>
      <c r="N2013" s="214"/>
      <c r="O2013" s="214"/>
      <c r="P2013" s="214"/>
      <c r="Q2013" s="214"/>
      <c r="R2013" s="214"/>
      <c r="S2013" s="214"/>
      <c r="T2013" s="215"/>
      <c r="AT2013" s="209" t="s">
        <v>163</v>
      </c>
      <c r="AU2013" s="209" t="s">
        <v>89</v>
      </c>
      <c r="AV2013" s="13" t="s">
        <v>89</v>
      </c>
      <c r="AW2013" s="13" t="s">
        <v>42</v>
      </c>
      <c r="AX2013" s="13" t="s">
        <v>82</v>
      </c>
      <c r="AY2013" s="209" t="s">
        <v>152</v>
      </c>
    </row>
    <row r="2014" spans="2:65" s="15" customFormat="1">
      <c r="B2014" s="224"/>
      <c r="D2014" s="225" t="s">
        <v>163</v>
      </c>
      <c r="E2014" s="226" t="s">
        <v>5</v>
      </c>
      <c r="F2014" s="227" t="s">
        <v>170</v>
      </c>
      <c r="H2014" s="228">
        <v>10</v>
      </c>
      <c r="I2014" s="229"/>
      <c r="L2014" s="224"/>
      <c r="M2014" s="230"/>
      <c r="N2014" s="231"/>
      <c r="O2014" s="231"/>
      <c r="P2014" s="231"/>
      <c r="Q2014" s="231"/>
      <c r="R2014" s="231"/>
      <c r="S2014" s="231"/>
      <c r="T2014" s="232"/>
      <c r="AT2014" s="233" t="s">
        <v>163</v>
      </c>
      <c r="AU2014" s="233" t="s">
        <v>89</v>
      </c>
      <c r="AV2014" s="15" t="s">
        <v>159</v>
      </c>
      <c r="AW2014" s="15" t="s">
        <v>42</v>
      </c>
      <c r="AX2014" s="15" t="s">
        <v>45</v>
      </c>
      <c r="AY2014" s="233" t="s">
        <v>152</v>
      </c>
    </row>
    <row r="2015" spans="2:65" s="1" customFormat="1" ht="22.5" customHeight="1">
      <c r="B2015" s="183"/>
      <c r="C2015" s="237" t="s">
        <v>3971</v>
      </c>
      <c r="D2015" s="237" t="s">
        <v>266</v>
      </c>
      <c r="E2015" s="238" t="s">
        <v>3972</v>
      </c>
      <c r="F2015" s="239" t="s">
        <v>3973</v>
      </c>
      <c r="G2015" s="240" t="s">
        <v>293</v>
      </c>
      <c r="H2015" s="241">
        <v>10</v>
      </c>
      <c r="I2015" s="242"/>
      <c r="J2015" s="243">
        <f>ROUND(I2015*H2015,2)</f>
        <v>0</v>
      </c>
      <c r="K2015" s="239" t="s">
        <v>1163</v>
      </c>
      <c r="L2015" s="244"/>
      <c r="M2015" s="245" t="s">
        <v>5</v>
      </c>
      <c r="N2015" s="246" t="s">
        <v>53</v>
      </c>
      <c r="O2015" s="44"/>
      <c r="P2015" s="193">
        <f>O2015*H2015</f>
        <v>0</v>
      </c>
      <c r="Q2015" s="193">
        <v>4.7000000000000002E-3</v>
      </c>
      <c r="R2015" s="193">
        <f>Q2015*H2015</f>
        <v>4.7E-2</v>
      </c>
      <c r="S2015" s="193">
        <v>0</v>
      </c>
      <c r="T2015" s="194">
        <f>S2015*H2015</f>
        <v>0</v>
      </c>
      <c r="AR2015" s="25" t="s">
        <v>377</v>
      </c>
      <c r="AT2015" s="25" t="s">
        <v>266</v>
      </c>
      <c r="AU2015" s="25" t="s">
        <v>89</v>
      </c>
      <c r="AY2015" s="25" t="s">
        <v>152</v>
      </c>
      <c r="BE2015" s="195">
        <f>IF(N2015="základní",J2015,0)</f>
        <v>0</v>
      </c>
      <c r="BF2015" s="195">
        <f>IF(N2015="snížená",J2015,0)</f>
        <v>0</v>
      </c>
      <c r="BG2015" s="195">
        <f>IF(N2015="zákl. přenesená",J2015,0)</f>
        <v>0</v>
      </c>
      <c r="BH2015" s="195">
        <f>IF(N2015="sníž. přenesená",J2015,0)</f>
        <v>0</v>
      </c>
      <c r="BI2015" s="195">
        <f>IF(N2015="nulová",J2015,0)</f>
        <v>0</v>
      </c>
      <c r="BJ2015" s="25" t="s">
        <v>45</v>
      </c>
      <c r="BK2015" s="195">
        <f>ROUND(I2015*H2015,2)</f>
        <v>0</v>
      </c>
      <c r="BL2015" s="25" t="s">
        <v>259</v>
      </c>
      <c r="BM2015" s="25" t="s">
        <v>3974</v>
      </c>
    </row>
    <row r="2016" spans="2:65" s="1" customFormat="1" ht="22.5" customHeight="1">
      <c r="B2016" s="183"/>
      <c r="C2016" s="237" t="s">
        <v>3975</v>
      </c>
      <c r="D2016" s="237" t="s">
        <v>266</v>
      </c>
      <c r="E2016" s="238" t="s">
        <v>3976</v>
      </c>
      <c r="F2016" s="239" t="s">
        <v>3977</v>
      </c>
      <c r="G2016" s="240" t="s">
        <v>293</v>
      </c>
      <c r="H2016" s="241">
        <v>1</v>
      </c>
      <c r="I2016" s="242"/>
      <c r="J2016" s="243">
        <f>ROUND(I2016*H2016,2)</f>
        <v>0</v>
      </c>
      <c r="K2016" s="239" t="s">
        <v>1163</v>
      </c>
      <c r="L2016" s="244"/>
      <c r="M2016" s="245" t="s">
        <v>5</v>
      </c>
      <c r="N2016" s="246" t="s">
        <v>53</v>
      </c>
      <c r="O2016" s="44"/>
      <c r="P2016" s="193">
        <f>O2016*H2016</f>
        <v>0</v>
      </c>
      <c r="Q2016" s="193">
        <v>5.0000000000000001E-3</v>
      </c>
      <c r="R2016" s="193">
        <f>Q2016*H2016</f>
        <v>5.0000000000000001E-3</v>
      </c>
      <c r="S2016" s="193">
        <v>0</v>
      </c>
      <c r="T2016" s="194">
        <f>S2016*H2016</f>
        <v>0</v>
      </c>
      <c r="AR2016" s="25" t="s">
        <v>377</v>
      </c>
      <c r="AT2016" s="25" t="s">
        <v>266</v>
      </c>
      <c r="AU2016" s="25" t="s">
        <v>89</v>
      </c>
      <c r="AY2016" s="25" t="s">
        <v>152</v>
      </c>
      <c r="BE2016" s="195">
        <f>IF(N2016="základní",J2016,0)</f>
        <v>0</v>
      </c>
      <c r="BF2016" s="195">
        <f>IF(N2016="snížená",J2016,0)</f>
        <v>0</v>
      </c>
      <c r="BG2016" s="195">
        <f>IF(N2016="zákl. přenesená",J2016,0)</f>
        <v>0</v>
      </c>
      <c r="BH2016" s="195">
        <f>IF(N2016="sníž. přenesená",J2016,0)</f>
        <v>0</v>
      </c>
      <c r="BI2016" s="195">
        <f>IF(N2016="nulová",J2016,0)</f>
        <v>0</v>
      </c>
      <c r="BJ2016" s="25" t="s">
        <v>45</v>
      </c>
      <c r="BK2016" s="195">
        <f>ROUND(I2016*H2016,2)</f>
        <v>0</v>
      </c>
      <c r="BL2016" s="25" t="s">
        <v>259</v>
      </c>
      <c r="BM2016" s="25" t="s">
        <v>3978</v>
      </c>
    </row>
    <row r="2017" spans="2:65" s="1" customFormat="1" ht="22.5" customHeight="1">
      <c r="B2017" s="183"/>
      <c r="C2017" s="184" t="s">
        <v>3979</v>
      </c>
      <c r="D2017" s="184" t="s">
        <v>154</v>
      </c>
      <c r="E2017" s="185" t="s">
        <v>765</v>
      </c>
      <c r="F2017" s="186" t="s">
        <v>766</v>
      </c>
      <c r="G2017" s="187" t="s">
        <v>293</v>
      </c>
      <c r="H2017" s="188">
        <v>25</v>
      </c>
      <c r="I2017" s="189"/>
      <c r="J2017" s="190">
        <f>ROUND(I2017*H2017,2)</f>
        <v>0</v>
      </c>
      <c r="K2017" s="186" t="s">
        <v>158</v>
      </c>
      <c r="L2017" s="43"/>
      <c r="M2017" s="191" t="s">
        <v>5</v>
      </c>
      <c r="N2017" s="192" t="s">
        <v>53</v>
      </c>
      <c r="O2017" s="44"/>
      <c r="P2017" s="193">
        <f>O2017*H2017</f>
        <v>0</v>
      </c>
      <c r="Q2017" s="193">
        <v>0</v>
      </c>
      <c r="R2017" s="193">
        <f>Q2017*H2017</f>
        <v>0</v>
      </c>
      <c r="S2017" s="193">
        <v>0</v>
      </c>
      <c r="T2017" s="194">
        <f>S2017*H2017</f>
        <v>0</v>
      </c>
      <c r="AR2017" s="25" t="s">
        <v>259</v>
      </c>
      <c r="AT2017" s="25" t="s">
        <v>154</v>
      </c>
      <c r="AU2017" s="25" t="s">
        <v>89</v>
      </c>
      <c r="AY2017" s="25" t="s">
        <v>152</v>
      </c>
      <c r="BE2017" s="195">
        <f>IF(N2017="základní",J2017,0)</f>
        <v>0</v>
      </c>
      <c r="BF2017" s="195">
        <f>IF(N2017="snížená",J2017,0)</f>
        <v>0</v>
      </c>
      <c r="BG2017" s="195">
        <f>IF(N2017="zákl. přenesená",J2017,0)</f>
        <v>0</v>
      </c>
      <c r="BH2017" s="195">
        <f>IF(N2017="sníž. přenesená",J2017,0)</f>
        <v>0</v>
      </c>
      <c r="BI2017" s="195">
        <f>IF(N2017="nulová",J2017,0)</f>
        <v>0</v>
      </c>
      <c r="BJ2017" s="25" t="s">
        <v>45</v>
      </c>
      <c r="BK2017" s="195">
        <f>ROUND(I2017*H2017,2)</f>
        <v>0</v>
      </c>
      <c r="BL2017" s="25" t="s">
        <v>259</v>
      </c>
      <c r="BM2017" s="25" t="s">
        <v>3980</v>
      </c>
    </row>
    <row r="2018" spans="2:65" s="1" customFormat="1" ht="148.5">
      <c r="B2018" s="43"/>
      <c r="D2018" s="196" t="s">
        <v>161</v>
      </c>
      <c r="F2018" s="197" t="s">
        <v>739</v>
      </c>
      <c r="I2018" s="198"/>
      <c r="L2018" s="43"/>
      <c r="M2018" s="199"/>
      <c r="N2018" s="44"/>
      <c r="O2018" s="44"/>
      <c r="P2018" s="44"/>
      <c r="Q2018" s="44"/>
      <c r="R2018" s="44"/>
      <c r="S2018" s="44"/>
      <c r="T2018" s="72"/>
      <c r="AT2018" s="25" t="s">
        <v>161</v>
      </c>
      <c r="AU2018" s="25" t="s">
        <v>89</v>
      </c>
    </row>
    <row r="2019" spans="2:65" s="12" customFormat="1">
      <c r="B2019" s="200"/>
      <c r="D2019" s="196" t="s">
        <v>163</v>
      </c>
      <c r="E2019" s="201" t="s">
        <v>5</v>
      </c>
      <c r="F2019" s="202" t="s">
        <v>3708</v>
      </c>
      <c r="H2019" s="203" t="s">
        <v>5</v>
      </c>
      <c r="I2019" s="204"/>
      <c r="L2019" s="200"/>
      <c r="M2019" s="205"/>
      <c r="N2019" s="206"/>
      <c r="O2019" s="206"/>
      <c r="P2019" s="206"/>
      <c r="Q2019" s="206"/>
      <c r="R2019" s="206"/>
      <c r="S2019" s="206"/>
      <c r="T2019" s="207"/>
      <c r="AT2019" s="203" t="s">
        <v>163</v>
      </c>
      <c r="AU2019" s="203" t="s">
        <v>89</v>
      </c>
      <c r="AV2019" s="12" t="s">
        <v>45</v>
      </c>
      <c r="AW2019" s="12" t="s">
        <v>42</v>
      </c>
      <c r="AX2019" s="12" t="s">
        <v>82</v>
      </c>
      <c r="AY2019" s="203" t="s">
        <v>152</v>
      </c>
    </row>
    <row r="2020" spans="2:65" s="12" customFormat="1">
      <c r="B2020" s="200"/>
      <c r="D2020" s="196" t="s">
        <v>163</v>
      </c>
      <c r="E2020" s="201" t="s">
        <v>5</v>
      </c>
      <c r="F2020" s="202" t="s">
        <v>3709</v>
      </c>
      <c r="H2020" s="203" t="s">
        <v>5</v>
      </c>
      <c r="I2020" s="204"/>
      <c r="L2020" s="200"/>
      <c r="M2020" s="205"/>
      <c r="N2020" s="206"/>
      <c r="O2020" s="206"/>
      <c r="P2020" s="206"/>
      <c r="Q2020" s="206"/>
      <c r="R2020" s="206"/>
      <c r="S2020" s="206"/>
      <c r="T2020" s="207"/>
      <c r="AT2020" s="203" t="s">
        <v>163</v>
      </c>
      <c r="AU2020" s="203" t="s">
        <v>89</v>
      </c>
      <c r="AV2020" s="12" t="s">
        <v>45</v>
      </c>
      <c r="AW2020" s="12" t="s">
        <v>42</v>
      </c>
      <c r="AX2020" s="12" t="s">
        <v>82</v>
      </c>
      <c r="AY2020" s="203" t="s">
        <v>152</v>
      </c>
    </row>
    <row r="2021" spans="2:65" s="12" customFormat="1">
      <c r="B2021" s="200"/>
      <c r="D2021" s="196" t="s">
        <v>163</v>
      </c>
      <c r="E2021" s="201" t="s">
        <v>5</v>
      </c>
      <c r="F2021" s="202" t="s">
        <v>2777</v>
      </c>
      <c r="H2021" s="203" t="s">
        <v>5</v>
      </c>
      <c r="I2021" s="204"/>
      <c r="L2021" s="200"/>
      <c r="M2021" s="205"/>
      <c r="N2021" s="206"/>
      <c r="O2021" s="206"/>
      <c r="P2021" s="206"/>
      <c r="Q2021" s="206"/>
      <c r="R2021" s="206"/>
      <c r="S2021" s="206"/>
      <c r="T2021" s="207"/>
      <c r="AT2021" s="203" t="s">
        <v>163</v>
      </c>
      <c r="AU2021" s="203" t="s">
        <v>89</v>
      </c>
      <c r="AV2021" s="12" t="s">
        <v>45</v>
      </c>
      <c r="AW2021" s="12" t="s">
        <v>42</v>
      </c>
      <c r="AX2021" s="12" t="s">
        <v>82</v>
      </c>
      <c r="AY2021" s="203" t="s">
        <v>152</v>
      </c>
    </row>
    <row r="2022" spans="2:65" s="13" customFormat="1">
      <c r="B2022" s="208"/>
      <c r="D2022" s="196" t="s">
        <v>163</v>
      </c>
      <c r="E2022" s="209" t="s">
        <v>5</v>
      </c>
      <c r="F2022" s="210" t="s">
        <v>3744</v>
      </c>
      <c r="H2022" s="211">
        <v>1</v>
      </c>
      <c r="I2022" s="212"/>
      <c r="L2022" s="208"/>
      <c r="M2022" s="213"/>
      <c r="N2022" s="214"/>
      <c r="O2022" s="214"/>
      <c r="P2022" s="214"/>
      <c r="Q2022" s="214"/>
      <c r="R2022" s="214"/>
      <c r="S2022" s="214"/>
      <c r="T2022" s="215"/>
      <c r="AT2022" s="209" t="s">
        <v>163</v>
      </c>
      <c r="AU2022" s="209" t="s">
        <v>89</v>
      </c>
      <c r="AV2022" s="13" t="s">
        <v>89</v>
      </c>
      <c r="AW2022" s="13" t="s">
        <v>42</v>
      </c>
      <c r="AX2022" s="13" t="s">
        <v>82</v>
      </c>
      <c r="AY2022" s="209" t="s">
        <v>152</v>
      </c>
    </row>
    <row r="2023" spans="2:65" s="13" customFormat="1">
      <c r="B2023" s="208"/>
      <c r="D2023" s="196" t="s">
        <v>163</v>
      </c>
      <c r="E2023" s="209" t="s">
        <v>5</v>
      </c>
      <c r="F2023" s="210" t="s">
        <v>3710</v>
      </c>
      <c r="H2023" s="211">
        <v>1</v>
      </c>
      <c r="I2023" s="212"/>
      <c r="L2023" s="208"/>
      <c r="M2023" s="213"/>
      <c r="N2023" s="214"/>
      <c r="O2023" s="214"/>
      <c r="P2023" s="214"/>
      <c r="Q2023" s="214"/>
      <c r="R2023" s="214"/>
      <c r="S2023" s="214"/>
      <c r="T2023" s="215"/>
      <c r="AT2023" s="209" t="s">
        <v>163</v>
      </c>
      <c r="AU2023" s="209" t="s">
        <v>89</v>
      </c>
      <c r="AV2023" s="13" t="s">
        <v>89</v>
      </c>
      <c r="AW2023" s="13" t="s">
        <v>42</v>
      </c>
      <c r="AX2023" s="13" t="s">
        <v>82</v>
      </c>
      <c r="AY2023" s="209" t="s">
        <v>152</v>
      </c>
    </row>
    <row r="2024" spans="2:65" s="13" customFormat="1">
      <c r="B2024" s="208"/>
      <c r="D2024" s="196" t="s">
        <v>163</v>
      </c>
      <c r="E2024" s="209" t="s">
        <v>5</v>
      </c>
      <c r="F2024" s="210" t="s">
        <v>3711</v>
      </c>
      <c r="H2024" s="211">
        <v>1</v>
      </c>
      <c r="I2024" s="212"/>
      <c r="L2024" s="208"/>
      <c r="M2024" s="213"/>
      <c r="N2024" s="214"/>
      <c r="O2024" s="214"/>
      <c r="P2024" s="214"/>
      <c r="Q2024" s="214"/>
      <c r="R2024" s="214"/>
      <c r="S2024" s="214"/>
      <c r="T2024" s="215"/>
      <c r="AT2024" s="209" t="s">
        <v>163</v>
      </c>
      <c r="AU2024" s="209" t="s">
        <v>89</v>
      </c>
      <c r="AV2024" s="13" t="s">
        <v>89</v>
      </c>
      <c r="AW2024" s="13" t="s">
        <v>42</v>
      </c>
      <c r="AX2024" s="13" t="s">
        <v>82</v>
      </c>
      <c r="AY2024" s="209" t="s">
        <v>152</v>
      </c>
    </row>
    <row r="2025" spans="2:65" s="13" customFormat="1">
      <c r="B2025" s="208"/>
      <c r="D2025" s="196" t="s">
        <v>163</v>
      </c>
      <c r="E2025" s="209" t="s">
        <v>5</v>
      </c>
      <c r="F2025" s="210" t="s">
        <v>3712</v>
      </c>
      <c r="H2025" s="211">
        <v>4</v>
      </c>
      <c r="I2025" s="212"/>
      <c r="L2025" s="208"/>
      <c r="M2025" s="213"/>
      <c r="N2025" s="214"/>
      <c r="O2025" s="214"/>
      <c r="P2025" s="214"/>
      <c r="Q2025" s="214"/>
      <c r="R2025" s="214"/>
      <c r="S2025" s="214"/>
      <c r="T2025" s="215"/>
      <c r="AT2025" s="209" t="s">
        <v>163</v>
      </c>
      <c r="AU2025" s="209" t="s">
        <v>89</v>
      </c>
      <c r="AV2025" s="13" t="s">
        <v>89</v>
      </c>
      <c r="AW2025" s="13" t="s">
        <v>42</v>
      </c>
      <c r="AX2025" s="13" t="s">
        <v>82</v>
      </c>
      <c r="AY2025" s="209" t="s">
        <v>152</v>
      </c>
    </row>
    <row r="2026" spans="2:65" s="13" customFormat="1">
      <c r="B2026" s="208"/>
      <c r="D2026" s="196" t="s">
        <v>163</v>
      </c>
      <c r="E2026" s="209" t="s">
        <v>5</v>
      </c>
      <c r="F2026" s="210" t="s">
        <v>3713</v>
      </c>
      <c r="H2026" s="211">
        <v>3</v>
      </c>
      <c r="I2026" s="212"/>
      <c r="L2026" s="208"/>
      <c r="M2026" s="213"/>
      <c r="N2026" s="214"/>
      <c r="O2026" s="214"/>
      <c r="P2026" s="214"/>
      <c r="Q2026" s="214"/>
      <c r="R2026" s="214"/>
      <c r="S2026" s="214"/>
      <c r="T2026" s="215"/>
      <c r="AT2026" s="209" t="s">
        <v>163</v>
      </c>
      <c r="AU2026" s="209" t="s">
        <v>89</v>
      </c>
      <c r="AV2026" s="13" t="s">
        <v>89</v>
      </c>
      <c r="AW2026" s="13" t="s">
        <v>42</v>
      </c>
      <c r="AX2026" s="13" t="s">
        <v>82</v>
      </c>
      <c r="AY2026" s="209" t="s">
        <v>152</v>
      </c>
    </row>
    <row r="2027" spans="2:65" s="13" customFormat="1">
      <c r="B2027" s="208"/>
      <c r="D2027" s="196" t="s">
        <v>163</v>
      </c>
      <c r="E2027" s="209" t="s">
        <v>5</v>
      </c>
      <c r="F2027" s="210" t="s">
        <v>3714</v>
      </c>
      <c r="H2027" s="211">
        <v>1</v>
      </c>
      <c r="I2027" s="212"/>
      <c r="L2027" s="208"/>
      <c r="M2027" s="213"/>
      <c r="N2027" s="214"/>
      <c r="O2027" s="214"/>
      <c r="P2027" s="214"/>
      <c r="Q2027" s="214"/>
      <c r="R2027" s="214"/>
      <c r="S2027" s="214"/>
      <c r="T2027" s="215"/>
      <c r="AT2027" s="209" t="s">
        <v>163</v>
      </c>
      <c r="AU2027" s="209" t="s">
        <v>89</v>
      </c>
      <c r="AV2027" s="13" t="s">
        <v>89</v>
      </c>
      <c r="AW2027" s="13" t="s">
        <v>42</v>
      </c>
      <c r="AX2027" s="13" t="s">
        <v>82</v>
      </c>
      <c r="AY2027" s="209" t="s">
        <v>152</v>
      </c>
    </row>
    <row r="2028" spans="2:65" s="13" customFormat="1">
      <c r="B2028" s="208"/>
      <c r="D2028" s="196" t="s">
        <v>163</v>
      </c>
      <c r="E2028" s="209" t="s">
        <v>5</v>
      </c>
      <c r="F2028" s="210" t="s">
        <v>3715</v>
      </c>
      <c r="H2028" s="211">
        <v>5</v>
      </c>
      <c r="I2028" s="212"/>
      <c r="L2028" s="208"/>
      <c r="M2028" s="213"/>
      <c r="N2028" s="214"/>
      <c r="O2028" s="214"/>
      <c r="P2028" s="214"/>
      <c r="Q2028" s="214"/>
      <c r="R2028" s="214"/>
      <c r="S2028" s="214"/>
      <c r="T2028" s="215"/>
      <c r="AT2028" s="209" t="s">
        <v>163</v>
      </c>
      <c r="AU2028" s="209" t="s">
        <v>89</v>
      </c>
      <c r="AV2028" s="13" t="s">
        <v>89</v>
      </c>
      <c r="AW2028" s="13" t="s">
        <v>42</v>
      </c>
      <c r="AX2028" s="13" t="s">
        <v>82</v>
      </c>
      <c r="AY2028" s="209" t="s">
        <v>152</v>
      </c>
    </row>
    <row r="2029" spans="2:65" s="13" customFormat="1">
      <c r="B2029" s="208"/>
      <c r="D2029" s="196" t="s">
        <v>163</v>
      </c>
      <c r="E2029" s="209" t="s">
        <v>5</v>
      </c>
      <c r="F2029" s="210" t="s">
        <v>3716</v>
      </c>
      <c r="H2029" s="211">
        <v>1</v>
      </c>
      <c r="I2029" s="212"/>
      <c r="L2029" s="208"/>
      <c r="M2029" s="213"/>
      <c r="N2029" s="214"/>
      <c r="O2029" s="214"/>
      <c r="P2029" s="214"/>
      <c r="Q2029" s="214"/>
      <c r="R2029" s="214"/>
      <c r="S2029" s="214"/>
      <c r="T2029" s="215"/>
      <c r="AT2029" s="209" t="s">
        <v>163</v>
      </c>
      <c r="AU2029" s="209" t="s">
        <v>89</v>
      </c>
      <c r="AV2029" s="13" t="s">
        <v>89</v>
      </c>
      <c r="AW2029" s="13" t="s">
        <v>42</v>
      </c>
      <c r="AX2029" s="13" t="s">
        <v>82</v>
      </c>
      <c r="AY2029" s="209" t="s">
        <v>152</v>
      </c>
    </row>
    <row r="2030" spans="2:65" s="13" customFormat="1">
      <c r="B2030" s="208"/>
      <c r="D2030" s="196" t="s">
        <v>163</v>
      </c>
      <c r="E2030" s="209" t="s">
        <v>5</v>
      </c>
      <c r="F2030" s="210" t="s">
        <v>3717</v>
      </c>
      <c r="H2030" s="211">
        <v>1</v>
      </c>
      <c r="I2030" s="212"/>
      <c r="L2030" s="208"/>
      <c r="M2030" s="213"/>
      <c r="N2030" s="214"/>
      <c r="O2030" s="214"/>
      <c r="P2030" s="214"/>
      <c r="Q2030" s="214"/>
      <c r="R2030" s="214"/>
      <c r="S2030" s="214"/>
      <c r="T2030" s="215"/>
      <c r="AT2030" s="209" t="s">
        <v>163</v>
      </c>
      <c r="AU2030" s="209" t="s">
        <v>89</v>
      </c>
      <c r="AV2030" s="13" t="s">
        <v>89</v>
      </c>
      <c r="AW2030" s="13" t="s">
        <v>42</v>
      </c>
      <c r="AX2030" s="13" t="s">
        <v>82</v>
      </c>
      <c r="AY2030" s="209" t="s">
        <v>152</v>
      </c>
    </row>
    <row r="2031" spans="2:65" s="13" customFormat="1">
      <c r="B2031" s="208"/>
      <c r="D2031" s="196" t="s">
        <v>163</v>
      </c>
      <c r="E2031" s="209" t="s">
        <v>5</v>
      </c>
      <c r="F2031" s="210" t="s">
        <v>3718</v>
      </c>
      <c r="H2031" s="211">
        <v>2</v>
      </c>
      <c r="I2031" s="212"/>
      <c r="L2031" s="208"/>
      <c r="M2031" s="213"/>
      <c r="N2031" s="214"/>
      <c r="O2031" s="214"/>
      <c r="P2031" s="214"/>
      <c r="Q2031" s="214"/>
      <c r="R2031" s="214"/>
      <c r="S2031" s="214"/>
      <c r="T2031" s="215"/>
      <c r="AT2031" s="209" t="s">
        <v>163</v>
      </c>
      <c r="AU2031" s="209" t="s">
        <v>89</v>
      </c>
      <c r="AV2031" s="13" t="s">
        <v>89</v>
      </c>
      <c r="AW2031" s="13" t="s">
        <v>42</v>
      </c>
      <c r="AX2031" s="13" t="s">
        <v>82</v>
      </c>
      <c r="AY2031" s="209" t="s">
        <v>152</v>
      </c>
    </row>
    <row r="2032" spans="2:65" s="13" customFormat="1">
      <c r="B2032" s="208"/>
      <c r="D2032" s="196" t="s">
        <v>163</v>
      </c>
      <c r="E2032" s="209" t="s">
        <v>5</v>
      </c>
      <c r="F2032" s="210" t="s">
        <v>3719</v>
      </c>
      <c r="H2032" s="211">
        <v>2</v>
      </c>
      <c r="I2032" s="212"/>
      <c r="L2032" s="208"/>
      <c r="M2032" s="213"/>
      <c r="N2032" s="214"/>
      <c r="O2032" s="214"/>
      <c r="P2032" s="214"/>
      <c r="Q2032" s="214"/>
      <c r="R2032" s="214"/>
      <c r="S2032" s="214"/>
      <c r="T2032" s="215"/>
      <c r="AT2032" s="209" t="s">
        <v>163</v>
      </c>
      <c r="AU2032" s="209" t="s">
        <v>89</v>
      </c>
      <c r="AV2032" s="13" t="s">
        <v>89</v>
      </c>
      <c r="AW2032" s="13" t="s">
        <v>42</v>
      </c>
      <c r="AX2032" s="13" t="s">
        <v>82</v>
      </c>
      <c r="AY2032" s="209" t="s">
        <v>152</v>
      </c>
    </row>
    <row r="2033" spans="2:65" s="13" customFormat="1">
      <c r="B2033" s="208"/>
      <c r="D2033" s="196" t="s">
        <v>163</v>
      </c>
      <c r="E2033" s="209" t="s">
        <v>5</v>
      </c>
      <c r="F2033" s="210" t="s">
        <v>3720</v>
      </c>
      <c r="H2033" s="211">
        <v>1</v>
      </c>
      <c r="I2033" s="212"/>
      <c r="L2033" s="208"/>
      <c r="M2033" s="213"/>
      <c r="N2033" s="214"/>
      <c r="O2033" s="214"/>
      <c r="P2033" s="214"/>
      <c r="Q2033" s="214"/>
      <c r="R2033" s="214"/>
      <c r="S2033" s="214"/>
      <c r="T2033" s="215"/>
      <c r="AT2033" s="209" t="s">
        <v>163</v>
      </c>
      <c r="AU2033" s="209" t="s">
        <v>89</v>
      </c>
      <c r="AV2033" s="13" t="s">
        <v>89</v>
      </c>
      <c r="AW2033" s="13" t="s">
        <v>42</v>
      </c>
      <c r="AX2033" s="13" t="s">
        <v>82</v>
      </c>
      <c r="AY2033" s="209" t="s">
        <v>152</v>
      </c>
    </row>
    <row r="2034" spans="2:65" s="13" customFormat="1">
      <c r="B2034" s="208"/>
      <c r="D2034" s="196" t="s">
        <v>163</v>
      </c>
      <c r="E2034" s="209" t="s">
        <v>5</v>
      </c>
      <c r="F2034" s="210" t="s">
        <v>3721</v>
      </c>
      <c r="H2034" s="211">
        <v>2</v>
      </c>
      <c r="I2034" s="212"/>
      <c r="L2034" s="208"/>
      <c r="M2034" s="213"/>
      <c r="N2034" s="214"/>
      <c r="O2034" s="214"/>
      <c r="P2034" s="214"/>
      <c r="Q2034" s="214"/>
      <c r="R2034" s="214"/>
      <c r="S2034" s="214"/>
      <c r="T2034" s="215"/>
      <c r="AT2034" s="209" t="s">
        <v>163</v>
      </c>
      <c r="AU2034" s="209" t="s">
        <v>89</v>
      </c>
      <c r="AV2034" s="13" t="s">
        <v>89</v>
      </c>
      <c r="AW2034" s="13" t="s">
        <v>42</v>
      </c>
      <c r="AX2034" s="13" t="s">
        <v>82</v>
      </c>
      <c r="AY2034" s="209" t="s">
        <v>152</v>
      </c>
    </row>
    <row r="2035" spans="2:65" s="15" customFormat="1">
      <c r="B2035" s="224"/>
      <c r="D2035" s="225" t="s">
        <v>163</v>
      </c>
      <c r="E2035" s="226" t="s">
        <v>5</v>
      </c>
      <c r="F2035" s="227" t="s">
        <v>170</v>
      </c>
      <c r="H2035" s="228">
        <v>25</v>
      </c>
      <c r="I2035" s="229"/>
      <c r="L2035" s="224"/>
      <c r="M2035" s="230"/>
      <c r="N2035" s="231"/>
      <c r="O2035" s="231"/>
      <c r="P2035" s="231"/>
      <c r="Q2035" s="231"/>
      <c r="R2035" s="231"/>
      <c r="S2035" s="231"/>
      <c r="T2035" s="232"/>
      <c r="AT2035" s="233" t="s">
        <v>163</v>
      </c>
      <c r="AU2035" s="233" t="s">
        <v>89</v>
      </c>
      <c r="AV2035" s="15" t="s">
        <v>159</v>
      </c>
      <c r="AW2035" s="15" t="s">
        <v>42</v>
      </c>
      <c r="AX2035" s="15" t="s">
        <v>45</v>
      </c>
      <c r="AY2035" s="233" t="s">
        <v>152</v>
      </c>
    </row>
    <row r="2036" spans="2:65" s="1" customFormat="1" ht="22.5" customHeight="1">
      <c r="B2036" s="183"/>
      <c r="C2036" s="237" t="s">
        <v>3981</v>
      </c>
      <c r="D2036" s="237" t="s">
        <v>266</v>
      </c>
      <c r="E2036" s="238" t="s">
        <v>769</v>
      </c>
      <c r="F2036" s="239" t="s">
        <v>770</v>
      </c>
      <c r="G2036" s="240" t="s">
        <v>293</v>
      </c>
      <c r="H2036" s="241">
        <v>25</v>
      </c>
      <c r="I2036" s="242"/>
      <c r="J2036" s="243">
        <f>ROUND(I2036*H2036,2)</f>
        <v>0</v>
      </c>
      <c r="K2036" s="239" t="s">
        <v>158</v>
      </c>
      <c r="L2036" s="244"/>
      <c r="M2036" s="245" t="s">
        <v>5</v>
      </c>
      <c r="N2036" s="246" t="s">
        <v>53</v>
      </c>
      <c r="O2036" s="44"/>
      <c r="P2036" s="193">
        <f>O2036*H2036</f>
        <v>0</v>
      </c>
      <c r="Q2036" s="193">
        <v>1.1999999999999999E-3</v>
      </c>
      <c r="R2036" s="193">
        <f>Q2036*H2036</f>
        <v>0.03</v>
      </c>
      <c r="S2036" s="193">
        <v>0</v>
      </c>
      <c r="T2036" s="194">
        <f>S2036*H2036</f>
        <v>0</v>
      </c>
      <c r="AR2036" s="25" t="s">
        <v>377</v>
      </c>
      <c r="AT2036" s="25" t="s">
        <v>266</v>
      </c>
      <c r="AU2036" s="25" t="s">
        <v>89</v>
      </c>
      <c r="AY2036" s="25" t="s">
        <v>152</v>
      </c>
      <c r="BE2036" s="195">
        <f>IF(N2036="základní",J2036,0)</f>
        <v>0</v>
      </c>
      <c r="BF2036" s="195">
        <f>IF(N2036="snížená",J2036,0)</f>
        <v>0</v>
      </c>
      <c r="BG2036" s="195">
        <f>IF(N2036="zákl. přenesená",J2036,0)</f>
        <v>0</v>
      </c>
      <c r="BH2036" s="195">
        <f>IF(N2036="sníž. přenesená",J2036,0)</f>
        <v>0</v>
      </c>
      <c r="BI2036" s="195">
        <f>IF(N2036="nulová",J2036,0)</f>
        <v>0</v>
      </c>
      <c r="BJ2036" s="25" t="s">
        <v>45</v>
      </c>
      <c r="BK2036" s="195">
        <f>ROUND(I2036*H2036,2)</f>
        <v>0</v>
      </c>
      <c r="BL2036" s="25" t="s">
        <v>259</v>
      </c>
      <c r="BM2036" s="25" t="s">
        <v>3982</v>
      </c>
    </row>
    <row r="2037" spans="2:65" s="1" customFormat="1" ht="22.5" customHeight="1">
      <c r="B2037" s="183"/>
      <c r="C2037" s="184" t="s">
        <v>3983</v>
      </c>
      <c r="D2037" s="184" t="s">
        <v>154</v>
      </c>
      <c r="E2037" s="185" t="s">
        <v>3984</v>
      </c>
      <c r="F2037" s="186" t="s">
        <v>3985</v>
      </c>
      <c r="G2037" s="187" t="s">
        <v>293</v>
      </c>
      <c r="H2037" s="188">
        <v>1</v>
      </c>
      <c r="I2037" s="189"/>
      <c r="J2037" s="190">
        <f>ROUND(I2037*H2037,2)</f>
        <v>0</v>
      </c>
      <c r="K2037" s="186" t="s">
        <v>158</v>
      </c>
      <c r="L2037" s="43"/>
      <c r="M2037" s="191" t="s">
        <v>5</v>
      </c>
      <c r="N2037" s="192" t="s">
        <v>53</v>
      </c>
      <c r="O2037" s="44"/>
      <c r="P2037" s="193">
        <f>O2037*H2037</f>
        <v>0</v>
      </c>
      <c r="Q2037" s="193">
        <v>0</v>
      </c>
      <c r="R2037" s="193">
        <f>Q2037*H2037</f>
        <v>0</v>
      </c>
      <c r="S2037" s="193">
        <v>0</v>
      </c>
      <c r="T2037" s="194">
        <f>S2037*H2037</f>
        <v>0</v>
      </c>
      <c r="AR2037" s="25" t="s">
        <v>259</v>
      </c>
      <c r="AT2037" s="25" t="s">
        <v>154</v>
      </c>
      <c r="AU2037" s="25" t="s">
        <v>89</v>
      </c>
      <c r="AY2037" s="25" t="s">
        <v>152</v>
      </c>
      <c r="BE2037" s="195">
        <f>IF(N2037="základní",J2037,0)</f>
        <v>0</v>
      </c>
      <c r="BF2037" s="195">
        <f>IF(N2037="snížená",J2037,0)</f>
        <v>0</v>
      </c>
      <c r="BG2037" s="195">
        <f>IF(N2037="zákl. přenesená",J2037,0)</f>
        <v>0</v>
      </c>
      <c r="BH2037" s="195">
        <f>IF(N2037="sníž. přenesená",J2037,0)</f>
        <v>0</v>
      </c>
      <c r="BI2037" s="195">
        <f>IF(N2037="nulová",J2037,0)</f>
        <v>0</v>
      </c>
      <c r="BJ2037" s="25" t="s">
        <v>45</v>
      </c>
      <c r="BK2037" s="195">
        <f>ROUND(I2037*H2037,2)</f>
        <v>0</v>
      </c>
      <c r="BL2037" s="25" t="s">
        <v>259</v>
      </c>
      <c r="BM2037" s="25" t="s">
        <v>3986</v>
      </c>
    </row>
    <row r="2038" spans="2:65" s="1" customFormat="1" ht="148.5">
      <c r="B2038" s="43"/>
      <c r="D2038" s="196" t="s">
        <v>161</v>
      </c>
      <c r="F2038" s="197" t="s">
        <v>739</v>
      </c>
      <c r="I2038" s="198"/>
      <c r="L2038" s="43"/>
      <c r="M2038" s="199"/>
      <c r="N2038" s="44"/>
      <c r="O2038" s="44"/>
      <c r="P2038" s="44"/>
      <c r="Q2038" s="44"/>
      <c r="R2038" s="44"/>
      <c r="S2038" s="44"/>
      <c r="T2038" s="72"/>
      <c r="AT2038" s="25" t="s">
        <v>161</v>
      </c>
      <c r="AU2038" s="25" t="s">
        <v>89</v>
      </c>
    </row>
    <row r="2039" spans="2:65" s="12" customFormat="1">
      <c r="B2039" s="200"/>
      <c r="D2039" s="196" t="s">
        <v>163</v>
      </c>
      <c r="E2039" s="201" t="s">
        <v>5</v>
      </c>
      <c r="F2039" s="202" t="s">
        <v>3708</v>
      </c>
      <c r="H2039" s="203" t="s">
        <v>5</v>
      </c>
      <c r="I2039" s="204"/>
      <c r="L2039" s="200"/>
      <c r="M2039" s="205"/>
      <c r="N2039" s="206"/>
      <c r="O2039" s="206"/>
      <c r="P2039" s="206"/>
      <c r="Q2039" s="206"/>
      <c r="R2039" s="206"/>
      <c r="S2039" s="206"/>
      <c r="T2039" s="207"/>
      <c r="AT2039" s="203" t="s">
        <v>163</v>
      </c>
      <c r="AU2039" s="203" t="s">
        <v>89</v>
      </c>
      <c r="AV2039" s="12" t="s">
        <v>45</v>
      </c>
      <c r="AW2039" s="12" t="s">
        <v>42</v>
      </c>
      <c r="AX2039" s="12" t="s">
        <v>82</v>
      </c>
      <c r="AY2039" s="203" t="s">
        <v>152</v>
      </c>
    </row>
    <row r="2040" spans="2:65" s="12" customFormat="1">
      <c r="B2040" s="200"/>
      <c r="D2040" s="196" t="s">
        <v>163</v>
      </c>
      <c r="E2040" s="201" t="s">
        <v>5</v>
      </c>
      <c r="F2040" s="202" t="s">
        <v>3709</v>
      </c>
      <c r="H2040" s="203" t="s">
        <v>5</v>
      </c>
      <c r="I2040" s="204"/>
      <c r="L2040" s="200"/>
      <c r="M2040" s="205"/>
      <c r="N2040" s="206"/>
      <c r="O2040" s="206"/>
      <c r="P2040" s="206"/>
      <c r="Q2040" s="206"/>
      <c r="R2040" s="206"/>
      <c r="S2040" s="206"/>
      <c r="T2040" s="207"/>
      <c r="AT2040" s="203" t="s">
        <v>163</v>
      </c>
      <c r="AU2040" s="203" t="s">
        <v>89</v>
      </c>
      <c r="AV2040" s="12" t="s">
        <v>45</v>
      </c>
      <c r="AW2040" s="12" t="s">
        <v>42</v>
      </c>
      <c r="AX2040" s="12" t="s">
        <v>82</v>
      </c>
      <c r="AY2040" s="203" t="s">
        <v>152</v>
      </c>
    </row>
    <row r="2041" spans="2:65" s="12" customFormat="1">
      <c r="B2041" s="200"/>
      <c r="D2041" s="196" t="s">
        <v>163</v>
      </c>
      <c r="E2041" s="201" t="s">
        <v>5</v>
      </c>
      <c r="F2041" s="202" t="s">
        <v>2777</v>
      </c>
      <c r="H2041" s="203" t="s">
        <v>5</v>
      </c>
      <c r="I2041" s="204"/>
      <c r="L2041" s="200"/>
      <c r="M2041" s="205"/>
      <c r="N2041" s="206"/>
      <c r="O2041" s="206"/>
      <c r="P2041" s="206"/>
      <c r="Q2041" s="206"/>
      <c r="R2041" s="206"/>
      <c r="S2041" s="206"/>
      <c r="T2041" s="207"/>
      <c r="AT2041" s="203" t="s">
        <v>163</v>
      </c>
      <c r="AU2041" s="203" t="s">
        <v>89</v>
      </c>
      <c r="AV2041" s="12" t="s">
        <v>45</v>
      </c>
      <c r="AW2041" s="12" t="s">
        <v>42</v>
      </c>
      <c r="AX2041" s="12" t="s">
        <v>82</v>
      </c>
      <c r="AY2041" s="203" t="s">
        <v>152</v>
      </c>
    </row>
    <row r="2042" spans="2:65" s="13" customFormat="1">
      <c r="B2042" s="208"/>
      <c r="D2042" s="196" t="s">
        <v>163</v>
      </c>
      <c r="E2042" s="209" t="s">
        <v>5</v>
      </c>
      <c r="F2042" s="210" t="s">
        <v>3714</v>
      </c>
      <c r="H2042" s="211">
        <v>1</v>
      </c>
      <c r="I2042" s="212"/>
      <c r="L2042" s="208"/>
      <c r="M2042" s="213"/>
      <c r="N2042" s="214"/>
      <c r="O2042" s="214"/>
      <c r="P2042" s="214"/>
      <c r="Q2042" s="214"/>
      <c r="R2042" s="214"/>
      <c r="S2042" s="214"/>
      <c r="T2042" s="215"/>
      <c r="AT2042" s="209" t="s">
        <v>163</v>
      </c>
      <c r="AU2042" s="209" t="s">
        <v>89</v>
      </c>
      <c r="AV2042" s="13" t="s">
        <v>89</v>
      </c>
      <c r="AW2042" s="13" t="s">
        <v>42</v>
      </c>
      <c r="AX2042" s="13" t="s">
        <v>82</v>
      </c>
      <c r="AY2042" s="209" t="s">
        <v>152</v>
      </c>
    </row>
    <row r="2043" spans="2:65" s="15" customFormat="1">
      <c r="B2043" s="224"/>
      <c r="D2043" s="225" t="s">
        <v>163</v>
      </c>
      <c r="E2043" s="226" t="s">
        <v>5</v>
      </c>
      <c r="F2043" s="227" t="s">
        <v>170</v>
      </c>
      <c r="H2043" s="228">
        <v>1</v>
      </c>
      <c r="I2043" s="229"/>
      <c r="L2043" s="224"/>
      <c r="M2043" s="230"/>
      <c r="N2043" s="231"/>
      <c r="O2043" s="231"/>
      <c r="P2043" s="231"/>
      <c r="Q2043" s="231"/>
      <c r="R2043" s="231"/>
      <c r="S2043" s="231"/>
      <c r="T2043" s="232"/>
      <c r="AT2043" s="233" t="s">
        <v>163</v>
      </c>
      <c r="AU2043" s="233" t="s">
        <v>89</v>
      </c>
      <c r="AV2043" s="15" t="s">
        <v>159</v>
      </c>
      <c r="AW2043" s="15" t="s">
        <v>42</v>
      </c>
      <c r="AX2043" s="15" t="s">
        <v>45</v>
      </c>
      <c r="AY2043" s="233" t="s">
        <v>152</v>
      </c>
    </row>
    <row r="2044" spans="2:65" s="1" customFormat="1" ht="22.5" customHeight="1">
      <c r="B2044" s="183"/>
      <c r="C2044" s="237" t="s">
        <v>3987</v>
      </c>
      <c r="D2044" s="237" t="s">
        <v>266</v>
      </c>
      <c r="E2044" s="238" t="s">
        <v>3988</v>
      </c>
      <c r="F2044" s="239" t="s">
        <v>3989</v>
      </c>
      <c r="G2044" s="240" t="s">
        <v>293</v>
      </c>
      <c r="H2044" s="241">
        <v>1</v>
      </c>
      <c r="I2044" s="242"/>
      <c r="J2044" s="243">
        <f>ROUND(I2044*H2044,2)</f>
        <v>0</v>
      </c>
      <c r="K2044" s="239" t="s">
        <v>158</v>
      </c>
      <c r="L2044" s="244"/>
      <c r="M2044" s="245" t="s">
        <v>5</v>
      </c>
      <c r="N2044" s="246" t="s">
        <v>53</v>
      </c>
      <c r="O2044" s="44"/>
      <c r="P2044" s="193">
        <f>O2044*H2044</f>
        <v>0</v>
      </c>
      <c r="Q2044" s="193">
        <v>8.0000000000000004E-4</v>
      </c>
      <c r="R2044" s="193">
        <f>Q2044*H2044</f>
        <v>8.0000000000000004E-4</v>
      </c>
      <c r="S2044" s="193">
        <v>0</v>
      </c>
      <c r="T2044" s="194">
        <f>S2044*H2044</f>
        <v>0</v>
      </c>
      <c r="AR2044" s="25" t="s">
        <v>377</v>
      </c>
      <c r="AT2044" s="25" t="s">
        <v>266</v>
      </c>
      <c r="AU2044" s="25" t="s">
        <v>89</v>
      </c>
      <c r="AY2044" s="25" t="s">
        <v>152</v>
      </c>
      <c r="BE2044" s="195">
        <f>IF(N2044="základní",J2044,0)</f>
        <v>0</v>
      </c>
      <c r="BF2044" s="195">
        <f>IF(N2044="snížená",J2044,0)</f>
        <v>0</v>
      </c>
      <c r="BG2044" s="195">
        <f>IF(N2044="zákl. přenesená",J2044,0)</f>
        <v>0</v>
      </c>
      <c r="BH2044" s="195">
        <f>IF(N2044="sníž. přenesená",J2044,0)</f>
        <v>0</v>
      </c>
      <c r="BI2044" s="195">
        <f>IF(N2044="nulová",J2044,0)</f>
        <v>0</v>
      </c>
      <c r="BJ2044" s="25" t="s">
        <v>45</v>
      </c>
      <c r="BK2044" s="195">
        <f>ROUND(I2044*H2044,2)</f>
        <v>0</v>
      </c>
      <c r="BL2044" s="25" t="s">
        <v>259</v>
      </c>
      <c r="BM2044" s="25" t="s">
        <v>3990</v>
      </c>
    </row>
    <row r="2045" spans="2:65" s="1" customFormat="1" ht="22.5" customHeight="1">
      <c r="B2045" s="183"/>
      <c r="C2045" s="184" t="s">
        <v>3991</v>
      </c>
      <c r="D2045" s="184" t="s">
        <v>154</v>
      </c>
      <c r="E2045" s="185" t="s">
        <v>3992</v>
      </c>
      <c r="F2045" s="186" t="s">
        <v>3985</v>
      </c>
      <c r="G2045" s="187" t="s">
        <v>293</v>
      </c>
      <c r="H2045" s="188">
        <v>1</v>
      </c>
      <c r="I2045" s="189"/>
      <c r="J2045" s="190">
        <f>ROUND(I2045*H2045,2)</f>
        <v>0</v>
      </c>
      <c r="K2045" s="186" t="s">
        <v>1163</v>
      </c>
      <c r="L2045" s="43"/>
      <c r="M2045" s="191" t="s">
        <v>5</v>
      </c>
      <c r="N2045" s="192" t="s">
        <v>53</v>
      </c>
      <c r="O2045" s="44"/>
      <c r="P2045" s="193">
        <f>O2045*H2045</f>
        <v>0</v>
      </c>
      <c r="Q2045" s="193">
        <v>0</v>
      </c>
      <c r="R2045" s="193">
        <f>Q2045*H2045</f>
        <v>0</v>
      </c>
      <c r="S2045" s="193">
        <v>0</v>
      </c>
      <c r="T2045" s="194">
        <f>S2045*H2045</f>
        <v>0</v>
      </c>
      <c r="AR2045" s="25" t="s">
        <v>259</v>
      </c>
      <c r="AT2045" s="25" t="s">
        <v>154</v>
      </c>
      <c r="AU2045" s="25" t="s">
        <v>89</v>
      </c>
      <c r="AY2045" s="25" t="s">
        <v>152</v>
      </c>
      <c r="BE2045" s="195">
        <f>IF(N2045="základní",J2045,0)</f>
        <v>0</v>
      </c>
      <c r="BF2045" s="195">
        <f>IF(N2045="snížená",J2045,0)</f>
        <v>0</v>
      </c>
      <c r="BG2045" s="195">
        <f>IF(N2045="zákl. přenesená",J2045,0)</f>
        <v>0</v>
      </c>
      <c r="BH2045" s="195">
        <f>IF(N2045="sníž. přenesená",J2045,0)</f>
        <v>0</v>
      </c>
      <c r="BI2045" s="195">
        <f>IF(N2045="nulová",J2045,0)</f>
        <v>0</v>
      </c>
      <c r="BJ2045" s="25" t="s">
        <v>45</v>
      </c>
      <c r="BK2045" s="195">
        <f>ROUND(I2045*H2045,2)</f>
        <v>0</v>
      </c>
      <c r="BL2045" s="25" t="s">
        <v>259</v>
      </c>
      <c r="BM2045" s="25" t="s">
        <v>3993</v>
      </c>
    </row>
    <row r="2046" spans="2:65" s="12" customFormat="1">
      <c r="B2046" s="200"/>
      <c r="D2046" s="196" t="s">
        <v>163</v>
      </c>
      <c r="E2046" s="201" t="s">
        <v>5</v>
      </c>
      <c r="F2046" s="202" t="s">
        <v>3708</v>
      </c>
      <c r="H2046" s="203" t="s">
        <v>5</v>
      </c>
      <c r="I2046" s="204"/>
      <c r="L2046" s="200"/>
      <c r="M2046" s="205"/>
      <c r="N2046" s="206"/>
      <c r="O2046" s="206"/>
      <c r="P2046" s="206"/>
      <c r="Q2046" s="206"/>
      <c r="R2046" s="206"/>
      <c r="S2046" s="206"/>
      <c r="T2046" s="207"/>
      <c r="AT2046" s="203" t="s">
        <v>163</v>
      </c>
      <c r="AU2046" s="203" t="s">
        <v>89</v>
      </c>
      <c r="AV2046" s="12" t="s">
        <v>45</v>
      </c>
      <c r="AW2046" s="12" t="s">
        <v>42</v>
      </c>
      <c r="AX2046" s="12" t="s">
        <v>82</v>
      </c>
      <c r="AY2046" s="203" t="s">
        <v>152</v>
      </c>
    </row>
    <row r="2047" spans="2:65" s="12" customFormat="1">
      <c r="B2047" s="200"/>
      <c r="D2047" s="196" t="s">
        <v>163</v>
      </c>
      <c r="E2047" s="201" t="s">
        <v>5</v>
      </c>
      <c r="F2047" s="202" t="s">
        <v>3709</v>
      </c>
      <c r="H2047" s="203" t="s">
        <v>5</v>
      </c>
      <c r="I2047" s="204"/>
      <c r="L2047" s="200"/>
      <c r="M2047" s="205"/>
      <c r="N2047" s="206"/>
      <c r="O2047" s="206"/>
      <c r="P2047" s="206"/>
      <c r="Q2047" s="206"/>
      <c r="R2047" s="206"/>
      <c r="S2047" s="206"/>
      <c r="T2047" s="207"/>
      <c r="AT2047" s="203" t="s">
        <v>163</v>
      </c>
      <c r="AU2047" s="203" t="s">
        <v>89</v>
      </c>
      <c r="AV2047" s="12" t="s">
        <v>45</v>
      </c>
      <c r="AW2047" s="12" t="s">
        <v>42</v>
      </c>
      <c r="AX2047" s="12" t="s">
        <v>82</v>
      </c>
      <c r="AY2047" s="203" t="s">
        <v>152</v>
      </c>
    </row>
    <row r="2048" spans="2:65" s="12" customFormat="1">
      <c r="B2048" s="200"/>
      <c r="D2048" s="196" t="s">
        <v>163</v>
      </c>
      <c r="E2048" s="201" t="s">
        <v>5</v>
      </c>
      <c r="F2048" s="202" t="s">
        <v>2777</v>
      </c>
      <c r="H2048" s="203" t="s">
        <v>5</v>
      </c>
      <c r="I2048" s="204"/>
      <c r="L2048" s="200"/>
      <c r="M2048" s="205"/>
      <c r="N2048" s="206"/>
      <c r="O2048" s="206"/>
      <c r="P2048" s="206"/>
      <c r="Q2048" s="206"/>
      <c r="R2048" s="206"/>
      <c r="S2048" s="206"/>
      <c r="T2048" s="207"/>
      <c r="AT2048" s="203" t="s">
        <v>163</v>
      </c>
      <c r="AU2048" s="203" t="s">
        <v>89</v>
      </c>
      <c r="AV2048" s="12" t="s">
        <v>45</v>
      </c>
      <c r="AW2048" s="12" t="s">
        <v>42</v>
      </c>
      <c r="AX2048" s="12" t="s">
        <v>82</v>
      </c>
      <c r="AY2048" s="203" t="s">
        <v>152</v>
      </c>
    </row>
    <row r="2049" spans="2:65" s="13" customFormat="1">
      <c r="B2049" s="208"/>
      <c r="D2049" s="196" t="s">
        <v>163</v>
      </c>
      <c r="E2049" s="209" t="s">
        <v>5</v>
      </c>
      <c r="F2049" s="210" t="s">
        <v>3744</v>
      </c>
      <c r="H2049" s="211">
        <v>1</v>
      </c>
      <c r="I2049" s="212"/>
      <c r="L2049" s="208"/>
      <c r="M2049" s="213"/>
      <c r="N2049" s="214"/>
      <c r="O2049" s="214"/>
      <c r="P2049" s="214"/>
      <c r="Q2049" s="214"/>
      <c r="R2049" s="214"/>
      <c r="S2049" s="214"/>
      <c r="T2049" s="215"/>
      <c r="AT2049" s="209" t="s">
        <v>163</v>
      </c>
      <c r="AU2049" s="209" t="s">
        <v>89</v>
      </c>
      <c r="AV2049" s="13" t="s">
        <v>89</v>
      </c>
      <c r="AW2049" s="13" t="s">
        <v>42</v>
      </c>
      <c r="AX2049" s="13" t="s">
        <v>82</v>
      </c>
      <c r="AY2049" s="209" t="s">
        <v>152</v>
      </c>
    </row>
    <row r="2050" spans="2:65" s="15" customFormat="1">
      <c r="B2050" s="224"/>
      <c r="D2050" s="225" t="s">
        <v>163</v>
      </c>
      <c r="E2050" s="226" t="s">
        <v>5</v>
      </c>
      <c r="F2050" s="227" t="s">
        <v>170</v>
      </c>
      <c r="H2050" s="228">
        <v>1</v>
      </c>
      <c r="I2050" s="229"/>
      <c r="L2050" s="224"/>
      <c r="M2050" s="230"/>
      <c r="N2050" s="231"/>
      <c r="O2050" s="231"/>
      <c r="P2050" s="231"/>
      <c r="Q2050" s="231"/>
      <c r="R2050" s="231"/>
      <c r="S2050" s="231"/>
      <c r="T2050" s="232"/>
      <c r="AT2050" s="233" t="s">
        <v>163</v>
      </c>
      <c r="AU2050" s="233" t="s">
        <v>89</v>
      </c>
      <c r="AV2050" s="15" t="s">
        <v>159</v>
      </c>
      <c r="AW2050" s="15" t="s">
        <v>42</v>
      </c>
      <c r="AX2050" s="15" t="s">
        <v>45</v>
      </c>
      <c r="AY2050" s="233" t="s">
        <v>152</v>
      </c>
    </row>
    <row r="2051" spans="2:65" s="1" customFormat="1" ht="22.5" customHeight="1">
      <c r="B2051" s="183"/>
      <c r="C2051" s="237" t="s">
        <v>3994</v>
      </c>
      <c r="D2051" s="237" t="s">
        <v>266</v>
      </c>
      <c r="E2051" s="238" t="s">
        <v>3995</v>
      </c>
      <c r="F2051" s="239" t="s">
        <v>3996</v>
      </c>
      <c r="G2051" s="240" t="s">
        <v>293</v>
      </c>
      <c r="H2051" s="241">
        <v>1</v>
      </c>
      <c r="I2051" s="242"/>
      <c r="J2051" s="243">
        <f>ROUND(I2051*H2051,2)</f>
        <v>0</v>
      </c>
      <c r="K2051" s="239" t="s">
        <v>1163</v>
      </c>
      <c r="L2051" s="244"/>
      <c r="M2051" s="245" t="s">
        <v>5</v>
      </c>
      <c r="N2051" s="246" t="s">
        <v>53</v>
      </c>
      <c r="O2051" s="44"/>
      <c r="P2051" s="193">
        <f>O2051*H2051</f>
        <v>0</v>
      </c>
      <c r="Q2051" s="193">
        <v>4.0000000000000001E-3</v>
      </c>
      <c r="R2051" s="193">
        <f>Q2051*H2051</f>
        <v>4.0000000000000001E-3</v>
      </c>
      <c r="S2051" s="193">
        <v>0</v>
      </c>
      <c r="T2051" s="194">
        <f>S2051*H2051</f>
        <v>0</v>
      </c>
      <c r="AR2051" s="25" t="s">
        <v>377</v>
      </c>
      <c r="AT2051" s="25" t="s">
        <v>266</v>
      </c>
      <c r="AU2051" s="25" t="s">
        <v>89</v>
      </c>
      <c r="AY2051" s="25" t="s">
        <v>152</v>
      </c>
      <c r="BE2051" s="195">
        <f>IF(N2051="základní",J2051,0)</f>
        <v>0</v>
      </c>
      <c r="BF2051" s="195">
        <f>IF(N2051="snížená",J2051,0)</f>
        <v>0</v>
      </c>
      <c r="BG2051" s="195">
        <f>IF(N2051="zákl. přenesená",J2051,0)</f>
        <v>0</v>
      </c>
      <c r="BH2051" s="195">
        <f>IF(N2051="sníž. přenesená",J2051,0)</f>
        <v>0</v>
      </c>
      <c r="BI2051" s="195">
        <f>IF(N2051="nulová",J2051,0)</f>
        <v>0</v>
      </c>
      <c r="BJ2051" s="25" t="s">
        <v>45</v>
      </c>
      <c r="BK2051" s="195">
        <f>ROUND(I2051*H2051,2)</f>
        <v>0</v>
      </c>
      <c r="BL2051" s="25" t="s">
        <v>259</v>
      </c>
      <c r="BM2051" s="25" t="s">
        <v>3997</v>
      </c>
    </row>
    <row r="2052" spans="2:65" s="1" customFormat="1" ht="22.5" customHeight="1">
      <c r="B2052" s="183"/>
      <c r="C2052" s="184" t="s">
        <v>3998</v>
      </c>
      <c r="D2052" s="184" t="s">
        <v>154</v>
      </c>
      <c r="E2052" s="185" t="s">
        <v>3999</v>
      </c>
      <c r="F2052" s="186" t="s">
        <v>4000</v>
      </c>
      <c r="G2052" s="187" t="s">
        <v>293</v>
      </c>
      <c r="H2052" s="188">
        <v>3</v>
      </c>
      <c r="I2052" s="189"/>
      <c r="J2052" s="190">
        <f>ROUND(I2052*H2052,2)</f>
        <v>0</v>
      </c>
      <c r="K2052" s="186" t="s">
        <v>1163</v>
      </c>
      <c r="L2052" s="43"/>
      <c r="M2052" s="191" t="s">
        <v>5</v>
      </c>
      <c r="N2052" s="192" t="s">
        <v>53</v>
      </c>
      <c r="O2052" s="44"/>
      <c r="P2052" s="193">
        <f>O2052*H2052</f>
        <v>0</v>
      </c>
      <c r="Q2052" s="193">
        <v>2.5000000000000001E-4</v>
      </c>
      <c r="R2052" s="193">
        <f>Q2052*H2052</f>
        <v>7.5000000000000002E-4</v>
      </c>
      <c r="S2052" s="193">
        <v>0</v>
      </c>
      <c r="T2052" s="194">
        <f>S2052*H2052</f>
        <v>0</v>
      </c>
      <c r="AR2052" s="25" t="s">
        <v>259</v>
      </c>
      <c r="AT2052" s="25" t="s">
        <v>154</v>
      </c>
      <c r="AU2052" s="25" t="s">
        <v>89</v>
      </c>
      <c r="AY2052" s="25" t="s">
        <v>152</v>
      </c>
      <c r="BE2052" s="195">
        <f>IF(N2052="základní",J2052,0)</f>
        <v>0</v>
      </c>
      <c r="BF2052" s="195">
        <f>IF(N2052="snížená",J2052,0)</f>
        <v>0</v>
      </c>
      <c r="BG2052" s="195">
        <f>IF(N2052="zákl. přenesená",J2052,0)</f>
        <v>0</v>
      </c>
      <c r="BH2052" s="195">
        <f>IF(N2052="sníž. přenesená",J2052,0)</f>
        <v>0</v>
      </c>
      <c r="BI2052" s="195">
        <f>IF(N2052="nulová",J2052,0)</f>
        <v>0</v>
      </c>
      <c r="BJ2052" s="25" t="s">
        <v>45</v>
      </c>
      <c r="BK2052" s="195">
        <f>ROUND(I2052*H2052,2)</f>
        <v>0</v>
      </c>
      <c r="BL2052" s="25" t="s">
        <v>259</v>
      </c>
      <c r="BM2052" s="25" t="s">
        <v>4001</v>
      </c>
    </row>
    <row r="2053" spans="2:65" s="12" customFormat="1">
      <c r="B2053" s="200"/>
      <c r="D2053" s="196" t="s">
        <v>163</v>
      </c>
      <c r="E2053" s="201" t="s">
        <v>5</v>
      </c>
      <c r="F2053" s="202" t="s">
        <v>3051</v>
      </c>
      <c r="H2053" s="203" t="s">
        <v>5</v>
      </c>
      <c r="I2053" s="204"/>
      <c r="L2053" s="200"/>
      <c r="M2053" s="205"/>
      <c r="N2053" s="206"/>
      <c r="O2053" s="206"/>
      <c r="P2053" s="206"/>
      <c r="Q2053" s="206"/>
      <c r="R2053" s="206"/>
      <c r="S2053" s="206"/>
      <c r="T2053" s="207"/>
      <c r="AT2053" s="203" t="s">
        <v>163</v>
      </c>
      <c r="AU2053" s="203" t="s">
        <v>89</v>
      </c>
      <c r="AV2053" s="12" t="s">
        <v>45</v>
      </c>
      <c r="AW2053" s="12" t="s">
        <v>42</v>
      </c>
      <c r="AX2053" s="12" t="s">
        <v>82</v>
      </c>
      <c r="AY2053" s="203" t="s">
        <v>152</v>
      </c>
    </row>
    <row r="2054" spans="2:65" s="13" customFormat="1">
      <c r="B2054" s="208"/>
      <c r="D2054" s="196" t="s">
        <v>163</v>
      </c>
      <c r="E2054" s="209" t="s">
        <v>5</v>
      </c>
      <c r="F2054" s="210" t="s">
        <v>4002</v>
      </c>
      <c r="H2054" s="211">
        <v>3</v>
      </c>
      <c r="I2054" s="212"/>
      <c r="L2054" s="208"/>
      <c r="M2054" s="213"/>
      <c r="N2054" s="214"/>
      <c r="O2054" s="214"/>
      <c r="P2054" s="214"/>
      <c r="Q2054" s="214"/>
      <c r="R2054" s="214"/>
      <c r="S2054" s="214"/>
      <c r="T2054" s="215"/>
      <c r="AT2054" s="209" t="s">
        <v>163</v>
      </c>
      <c r="AU2054" s="209" t="s">
        <v>89</v>
      </c>
      <c r="AV2054" s="13" t="s">
        <v>89</v>
      </c>
      <c r="AW2054" s="13" t="s">
        <v>42</v>
      </c>
      <c r="AX2054" s="13" t="s">
        <v>82</v>
      </c>
      <c r="AY2054" s="209" t="s">
        <v>152</v>
      </c>
    </row>
    <row r="2055" spans="2:65" s="15" customFormat="1">
      <c r="B2055" s="224"/>
      <c r="D2055" s="225" t="s">
        <v>163</v>
      </c>
      <c r="E2055" s="226" t="s">
        <v>5</v>
      </c>
      <c r="F2055" s="227" t="s">
        <v>170</v>
      </c>
      <c r="H2055" s="228">
        <v>3</v>
      </c>
      <c r="I2055" s="229"/>
      <c r="L2055" s="224"/>
      <c r="M2055" s="230"/>
      <c r="N2055" s="231"/>
      <c r="O2055" s="231"/>
      <c r="P2055" s="231"/>
      <c r="Q2055" s="231"/>
      <c r="R2055" s="231"/>
      <c r="S2055" s="231"/>
      <c r="T2055" s="232"/>
      <c r="AT2055" s="233" t="s">
        <v>163</v>
      </c>
      <c r="AU2055" s="233" t="s">
        <v>89</v>
      </c>
      <c r="AV2055" s="15" t="s">
        <v>159</v>
      </c>
      <c r="AW2055" s="15" t="s">
        <v>42</v>
      </c>
      <c r="AX2055" s="15" t="s">
        <v>45</v>
      </c>
      <c r="AY2055" s="233" t="s">
        <v>152</v>
      </c>
    </row>
    <row r="2056" spans="2:65" s="1" customFormat="1" ht="31.5" customHeight="1">
      <c r="B2056" s="183"/>
      <c r="C2056" s="237" t="s">
        <v>4003</v>
      </c>
      <c r="D2056" s="237" t="s">
        <v>266</v>
      </c>
      <c r="E2056" s="238" t="s">
        <v>4004</v>
      </c>
      <c r="F2056" s="239" t="s">
        <v>4005</v>
      </c>
      <c r="G2056" s="240" t="s">
        <v>293</v>
      </c>
      <c r="H2056" s="241">
        <v>3</v>
      </c>
      <c r="I2056" s="242"/>
      <c r="J2056" s="243">
        <f>ROUND(I2056*H2056,2)</f>
        <v>0</v>
      </c>
      <c r="K2056" s="239" t="s">
        <v>1163</v>
      </c>
      <c r="L2056" s="244"/>
      <c r="M2056" s="245" t="s">
        <v>5</v>
      </c>
      <c r="N2056" s="246" t="s">
        <v>53</v>
      </c>
      <c r="O2056" s="44"/>
      <c r="P2056" s="193">
        <f>O2056*H2056</f>
        <v>0</v>
      </c>
      <c r="Q2056" s="193">
        <v>2.5000000000000001E-2</v>
      </c>
      <c r="R2056" s="193">
        <f>Q2056*H2056</f>
        <v>7.5000000000000011E-2</v>
      </c>
      <c r="S2056" s="193">
        <v>0</v>
      </c>
      <c r="T2056" s="194">
        <f>S2056*H2056</f>
        <v>0</v>
      </c>
      <c r="AR2056" s="25" t="s">
        <v>377</v>
      </c>
      <c r="AT2056" s="25" t="s">
        <v>266</v>
      </c>
      <c r="AU2056" s="25" t="s">
        <v>89</v>
      </c>
      <c r="AY2056" s="25" t="s">
        <v>152</v>
      </c>
      <c r="BE2056" s="195">
        <f>IF(N2056="základní",J2056,0)</f>
        <v>0</v>
      </c>
      <c r="BF2056" s="195">
        <f>IF(N2056="snížená",J2056,0)</f>
        <v>0</v>
      </c>
      <c r="BG2056" s="195">
        <f>IF(N2056="zákl. přenesená",J2056,0)</f>
        <v>0</v>
      </c>
      <c r="BH2056" s="195">
        <f>IF(N2056="sníž. přenesená",J2056,0)</f>
        <v>0</v>
      </c>
      <c r="BI2056" s="195">
        <f>IF(N2056="nulová",J2056,0)</f>
        <v>0</v>
      </c>
      <c r="BJ2056" s="25" t="s">
        <v>45</v>
      </c>
      <c r="BK2056" s="195">
        <f>ROUND(I2056*H2056,2)</f>
        <v>0</v>
      </c>
      <c r="BL2056" s="25" t="s">
        <v>259</v>
      </c>
      <c r="BM2056" s="25" t="s">
        <v>4006</v>
      </c>
    </row>
    <row r="2057" spans="2:65" s="1" customFormat="1" ht="31.5" customHeight="1">
      <c r="B2057" s="183"/>
      <c r="C2057" s="184" t="s">
        <v>4007</v>
      </c>
      <c r="D2057" s="184" t="s">
        <v>154</v>
      </c>
      <c r="E2057" s="185" t="s">
        <v>4008</v>
      </c>
      <c r="F2057" s="186" t="s">
        <v>4009</v>
      </c>
      <c r="G2057" s="187" t="s">
        <v>293</v>
      </c>
      <c r="H2057" s="188">
        <v>1</v>
      </c>
      <c r="I2057" s="189"/>
      <c r="J2057" s="190">
        <f>ROUND(I2057*H2057,2)</f>
        <v>0</v>
      </c>
      <c r="K2057" s="186" t="s">
        <v>158</v>
      </c>
      <c r="L2057" s="43"/>
      <c r="M2057" s="191" t="s">
        <v>5</v>
      </c>
      <c r="N2057" s="192" t="s">
        <v>53</v>
      </c>
      <c r="O2057" s="44"/>
      <c r="P2057" s="193">
        <f>O2057*H2057</f>
        <v>0</v>
      </c>
      <c r="Q2057" s="193">
        <v>0</v>
      </c>
      <c r="R2057" s="193">
        <f>Q2057*H2057</f>
        <v>0</v>
      </c>
      <c r="S2057" s="193">
        <v>0</v>
      </c>
      <c r="T2057" s="194">
        <f>S2057*H2057</f>
        <v>0</v>
      </c>
      <c r="AR2057" s="25" t="s">
        <v>259</v>
      </c>
      <c r="AT2057" s="25" t="s">
        <v>154</v>
      </c>
      <c r="AU2057" s="25" t="s">
        <v>89</v>
      </c>
      <c r="AY2057" s="25" t="s">
        <v>152</v>
      </c>
      <c r="BE2057" s="195">
        <f>IF(N2057="základní",J2057,0)</f>
        <v>0</v>
      </c>
      <c r="BF2057" s="195">
        <f>IF(N2057="snížená",J2057,0)</f>
        <v>0</v>
      </c>
      <c r="BG2057" s="195">
        <f>IF(N2057="zákl. přenesená",J2057,0)</f>
        <v>0</v>
      </c>
      <c r="BH2057" s="195">
        <f>IF(N2057="sníž. přenesená",J2057,0)</f>
        <v>0</v>
      </c>
      <c r="BI2057" s="195">
        <f>IF(N2057="nulová",J2057,0)</f>
        <v>0</v>
      </c>
      <c r="BJ2057" s="25" t="s">
        <v>45</v>
      </c>
      <c r="BK2057" s="195">
        <f>ROUND(I2057*H2057,2)</f>
        <v>0</v>
      </c>
      <c r="BL2057" s="25" t="s">
        <v>259</v>
      </c>
      <c r="BM2057" s="25" t="s">
        <v>4010</v>
      </c>
    </row>
    <row r="2058" spans="2:65" s="1" customFormat="1" ht="121.5">
      <c r="B2058" s="43"/>
      <c r="D2058" s="196" t="s">
        <v>161</v>
      </c>
      <c r="F2058" s="197" t="s">
        <v>4011</v>
      </c>
      <c r="I2058" s="198"/>
      <c r="L2058" s="43"/>
      <c r="M2058" s="199"/>
      <c r="N2058" s="44"/>
      <c r="O2058" s="44"/>
      <c r="P2058" s="44"/>
      <c r="Q2058" s="44"/>
      <c r="R2058" s="44"/>
      <c r="S2058" s="44"/>
      <c r="T2058" s="72"/>
      <c r="AT2058" s="25" t="s">
        <v>161</v>
      </c>
      <c r="AU2058" s="25" t="s">
        <v>89</v>
      </c>
    </row>
    <row r="2059" spans="2:65" s="12" customFormat="1">
      <c r="B2059" s="200"/>
      <c r="D2059" s="196" t="s">
        <v>163</v>
      </c>
      <c r="E2059" s="201" t="s">
        <v>5</v>
      </c>
      <c r="F2059" s="202" t="s">
        <v>3781</v>
      </c>
      <c r="H2059" s="203" t="s">
        <v>5</v>
      </c>
      <c r="I2059" s="204"/>
      <c r="L2059" s="200"/>
      <c r="M2059" s="205"/>
      <c r="N2059" s="206"/>
      <c r="O2059" s="206"/>
      <c r="P2059" s="206"/>
      <c r="Q2059" s="206"/>
      <c r="R2059" s="206"/>
      <c r="S2059" s="206"/>
      <c r="T2059" s="207"/>
      <c r="AT2059" s="203" t="s">
        <v>163</v>
      </c>
      <c r="AU2059" s="203" t="s">
        <v>89</v>
      </c>
      <c r="AV2059" s="12" t="s">
        <v>45</v>
      </c>
      <c r="AW2059" s="12" t="s">
        <v>42</v>
      </c>
      <c r="AX2059" s="12" t="s">
        <v>82</v>
      </c>
      <c r="AY2059" s="203" t="s">
        <v>152</v>
      </c>
    </row>
    <row r="2060" spans="2:65" s="13" customFormat="1">
      <c r="B2060" s="208"/>
      <c r="D2060" s="196" t="s">
        <v>163</v>
      </c>
      <c r="E2060" s="209" t="s">
        <v>5</v>
      </c>
      <c r="F2060" s="210" t="s">
        <v>4012</v>
      </c>
      <c r="H2060" s="211">
        <v>1</v>
      </c>
      <c r="I2060" s="212"/>
      <c r="L2060" s="208"/>
      <c r="M2060" s="213"/>
      <c r="N2060" s="214"/>
      <c r="O2060" s="214"/>
      <c r="P2060" s="214"/>
      <c r="Q2060" s="214"/>
      <c r="R2060" s="214"/>
      <c r="S2060" s="214"/>
      <c r="T2060" s="215"/>
      <c r="AT2060" s="209" t="s">
        <v>163</v>
      </c>
      <c r="AU2060" s="209" t="s">
        <v>89</v>
      </c>
      <c r="AV2060" s="13" t="s">
        <v>89</v>
      </c>
      <c r="AW2060" s="13" t="s">
        <v>42</v>
      </c>
      <c r="AX2060" s="13" t="s">
        <v>82</v>
      </c>
      <c r="AY2060" s="209" t="s">
        <v>152</v>
      </c>
    </row>
    <row r="2061" spans="2:65" s="15" customFormat="1">
      <c r="B2061" s="224"/>
      <c r="D2061" s="225" t="s">
        <v>163</v>
      </c>
      <c r="E2061" s="226" t="s">
        <v>5</v>
      </c>
      <c r="F2061" s="227" t="s">
        <v>170</v>
      </c>
      <c r="H2061" s="228">
        <v>1</v>
      </c>
      <c r="I2061" s="229"/>
      <c r="L2061" s="224"/>
      <c r="M2061" s="230"/>
      <c r="N2061" s="231"/>
      <c r="O2061" s="231"/>
      <c r="P2061" s="231"/>
      <c r="Q2061" s="231"/>
      <c r="R2061" s="231"/>
      <c r="S2061" s="231"/>
      <c r="T2061" s="232"/>
      <c r="AT2061" s="233" t="s">
        <v>163</v>
      </c>
      <c r="AU2061" s="233" t="s">
        <v>89</v>
      </c>
      <c r="AV2061" s="15" t="s">
        <v>159</v>
      </c>
      <c r="AW2061" s="15" t="s">
        <v>42</v>
      </c>
      <c r="AX2061" s="15" t="s">
        <v>45</v>
      </c>
      <c r="AY2061" s="233" t="s">
        <v>152</v>
      </c>
    </row>
    <row r="2062" spans="2:65" s="1" customFormat="1" ht="31.5" customHeight="1">
      <c r="B2062" s="183"/>
      <c r="C2062" s="184" t="s">
        <v>4013</v>
      </c>
      <c r="D2062" s="184" t="s">
        <v>154</v>
      </c>
      <c r="E2062" s="185" t="s">
        <v>4014</v>
      </c>
      <c r="F2062" s="186" t="s">
        <v>4015</v>
      </c>
      <c r="G2062" s="187" t="s">
        <v>293</v>
      </c>
      <c r="H2062" s="188">
        <v>1</v>
      </c>
      <c r="I2062" s="189"/>
      <c r="J2062" s="190">
        <f>ROUND(I2062*H2062,2)</f>
        <v>0</v>
      </c>
      <c r="K2062" s="186" t="s">
        <v>158</v>
      </c>
      <c r="L2062" s="43"/>
      <c r="M2062" s="191" t="s">
        <v>5</v>
      </c>
      <c r="N2062" s="192" t="s">
        <v>53</v>
      </c>
      <c r="O2062" s="44"/>
      <c r="P2062" s="193">
        <f>O2062*H2062</f>
        <v>0</v>
      </c>
      <c r="Q2062" s="193">
        <v>0</v>
      </c>
      <c r="R2062" s="193">
        <f>Q2062*H2062</f>
        <v>0</v>
      </c>
      <c r="S2062" s="193">
        <v>0</v>
      </c>
      <c r="T2062" s="194">
        <f>S2062*H2062</f>
        <v>0</v>
      </c>
      <c r="AR2062" s="25" t="s">
        <v>259</v>
      </c>
      <c r="AT2062" s="25" t="s">
        <v>154</v>
      </c>
      <c r="AU2062" s="25" t="s">
        <v>89</v>
      </c>
      <c r="AY2062" s="25" t="s">
        <v>152</v>
      </c>
      <c r="BE2062" s="195">
        <f>IF(N2062="základní",J2062,0)</f>
        <v>0</v>
      </c>
      <c r="BF2062" s="195">
        <f>IF(N2062="snížená",J2062,0)</f>
        <v>0</v>
      </c>
      <c r="BG2062" s="195">
        <f>IF(N2062="zákl. přenesená",J2062,0)</f>
        <v>0</v>
      </c>
      <c r="BH2062" s="195">
        <f>IF(N2062="sníž. přenesená",J2062,0)</f>
        <v>0</v>
      </c>
      <c r="BI2062" s="195">
        <f>IF(N2062="nulová",J2062,0)</f>
        <v>0</v>
      </c>
      <c r="BJ2062" s="25" t="s">
        <v>45</v>
      </c>
      <c r="BK2062" s="195">
        <f>ROUND(I2062*H2062,2)</f>
        <v>0</v>
      </c>
      <c r="BL2062" s="25" t="s">
        <v>259</v>
      </c>
      <c r="BM2062" s="25" t="s">
        <v>4016</v>
      </c>
    </row>
    <row r="2063" spans="2:65" s="1" customFormat="1" ht="121.5">
      <c r="B2063" s="43"/>
      <c r="D2063" s="196" t="s">
        <v>161</v>
      </c>
      <c r="F2063" s="197" t="s">
        <v>4011</v>
      </c>
      <c r="I2063" s="198"/>
      <c r="L2063" s="43"/>
      <c r="M2063" s="199"/>
      <c r="N2063" s="44"/>
      <c r="O2063" s="44"/>
      <c r="P2063" s="44"/>
      <c r="Q2063" s="44"/>
      <c r="R2063" s="44"/>
      <c r="S2063" s="44"/>
      <c r="T2063" s="72"/>
      <c r="AT2063" s="25" t="s">
        <v>161</v>
      </c>
      <c r="AU2063" s="25" t="s">
        <v>89</v>
      </c>
    </row>
    <row r="2064" spans="2:65" s="12" customFormat="1">
      <c r="B2064" s="200"/>
      <c r="D2064" s="196" t="s">
        <v>163</v>
      </c>
      <c r="E2064" s="201" t="s">
        <v>5</v>
      </c>
      <c r="F2064" s="202" t="s">
        <v>3781</v>
      </c>
      <c r="H2064" s="203" t="s">
        <v>5</v>
      </c>
      <c r="I2064" s="204"/>
      <c r="L2064" s="200"/>
      <c r="M2064" s="205"/>
      <c r="N2064" s="206"/>
      <c r="O2064" s="206"/>
      <c r="P2064" s="206"/>
      <c r="Q2064" s="206"/>
      <c r="R2064" s="206"/>
      <c r="S2064" s="206"/>
      <c r="T2064" s="207"/>
      <c r="AT2064" s="203" t="s">
        <v>163</v>
      </c>
      <c r="AU2064" s="203" t="s">
        <v>89</v>
      </c>
      <c r="AV2064" s="12" t="s">
        <v>45</v>
      </c>
      <c r="AW2064" s="12" t="s">
        <v>42</v>
      </c>
      <c r="AX2064" s="12" t="s">
        <v>82</v>
      </c>
      <c r="AY2064" s="203" t="s">
        <v>152</v>
      </c>
    </row>
    <row r="2065" spans="2:65" s="13" customFormat="1">
      <c r="B2065" s="208"/>
      <c r="D2065" s="196" t="s">
        <v>163</v>
      </c>
      <c r="E2065" s="209" t="s">
        <v>5</v>
      </c>
      <c r="F2065" s="210" t="s">
        <v>4012</v>
      </c>
      <c r="H2065" s="211">
        <v>1</v>
      </c>
      <c r="I2065" s="212"/>
      <c r="L2065" s="208"/>
      <c r="M2065" s="213"/>
      <c r="N2065" s="214"/>
      <c r="O2065" s="214"/>
      <c r="P2065" s="214"/>
      <c r="Q2065" s="214"/>
      <c r="R2065" s="214"/>
      <c r="S2065" s="214"/>
      <c r="T2065" s="215"/>
      <c r="AT2065" s="209" t="s">
        <v>163</v>
      </c>
      <c r="AU2065" s="209" t="s">
        <v>89</v>
      </c>
      <c r="AV2065" s="13" t="s">
        <v>89</v>
      </c>
      <c r="AW2065" s="13" t="s">
        <v>42</v>
      </c>
      <c r="AX2065" s="13" t="s">
        <v>82</v>
      </c>
      <c r="AY2065" s="209" t="s">
        <v>152</v>
      </c>
    </row>
    <row r="2066" spans="2:65" s="15" customFormat="1">
      <c r="B2066" s="224"/>
      <c r="D2066" s="225" t="s">
        <v>163</v>
      </c>
      <c r="E2066" s="226" t="s">
        <v>5</v>
      </c>
      <c r="F2066" s="227" t="s">
        <v>170</v>
      </c>
      <c r="H2066" s="228">
        <v>1</v>
      </c>
      <c r="I2066" s="229"/>
      <c r="L2066" s="224"/>
      <c r="M2066" s="230"/>
      <c r="N2066" s="231"/>
      <c r="O2066" s="231"/>
      <c r="P2066" s="231"/>
      <c r="Q2066" s="231"/>
      <c r="R2066" s="231"/>
      <c r="S2066" s="231"/>
      <c r="T2066" s="232"/>
      <c r="AT2066" s="233" t="s">
        <v>163</v>
      </c>
      <c r="AU2066" s="233" t="s">
        <v>89</v>
      </c>
      <c r="AV2066" s="15" t="s">
        <v>159</v>
      </c>
      <c r="AW2066" s="15" t="s">
        <v>42</v>
      </c>
      <c r="AX2066" s="15" t="s">
        <v>45</v>
      </c>
      <c r="AY2066" s="233" t="s">
        <v>152</v>
      </c>
    </row>
    <row r="2067" spans="2:65" s="1" customFormat="1" ht="31.5" customHeight="1">
      <c r="B2067" s="183"/>
      <c r="C2067" s="184" t="s">
        <v>4017</v>
      </c>
      <c r="D2067" s="184" t="s">
        <v>154</v>
      </c>
      <c r="E2067" s="185" t="s">
        <v>4018</v>
      </c>
      <c r="F2067" s="186" t="s">
        <v>4019</v>
      </c>
      <c r="G2067" s="187" t="s">
        <v>293</v>
      </c>
      <c r="H2067" s="188">
        <v>1</v>
      </c>
      <c r="I2067" s="189"/>
      <c r="J2067" s="190">
        <f>ROUND(I2067*H2067,2)</f>
        <v>0</v>
      </c>
      <c r="K2067" s="186" t="s">
        <v>158</v>
      </c>
      <c r="L2067" s="43"/>
      <c r="M2067" s="191" t="s">
        <v>5</v>
      </c>
      <c r="N2067" s="192" t="s">
        <v>53</v>
      </c>
      <c r="O2067" s="44"/>
      <c r="P2067" s="193">
        <f>O2067*H2067</f>
        <v>0</v>
      </c>
      <c r="Q2067" s="193">
        <v>0</v>
      </c>
      <c r="R2067" s="193">
        <f>Q2067*H2067</f>
        <v>0</v>
      </c>
      <c r="S2067" s="193">
        <v>0</v>
      </c>
      <c r="T2067" s="194">
        <f>S2067*H2067</f>
        <v>0</v>
      </c>
      <c r="AR2067" s="25" t="s">
        <v>259</v>
      </c>
      <c r="AT2067" s="25" t="s">
        <v>154</v>
      </c>
      <c r="AU2067" s="25" t="s">
        <v>89</v>
      </c>
      <c r="AY2067" s="25" t="s">
        <v>152</v>
      </c>
      <c r="BE2067" s="195">
        <f>IF(N2067="základní",J2067,0)</f>
        <v>0</v>
      </c>
      <c r="BF2067" s="195">
        <f>IF(N2067="snížená",J2067,0)</f>
        <v>0</v>
      </c>
      <c r="BG2067" s="195">
        <f>IF(N2067="zákl. přenesená",J2067,0)</f>
        <v>0</v>
      </c>
      <c r="BH2067" s="195">
        <f>IF(N2067="sníž. přenesená",J2067,0)</f>
        <v>0</v>
      </c>
      <c r="BI2067" s="195">
        <f>IF(N2067="nulová",J2067,0)</f>
        <v>0</v>
      </c>
      <c r="BJ2067" s="25" t="s">
        <v>45</v>
      </c>
      <c r="BK2067" s="195">
        <f>ROUND(I2067*H2067,2)</f>
        <v>0</v>
      </c>
      <c r="BL2067" s="25" t="s">
        <v>259</v>
      </c>
      <c r="BM2067" s="25" t="s">
        <v>4020</v>
      </c>
    </row>
    <row r="2068" spans="2:65" s="1" customFormat="1" ht="121.5">
      <c r="B2068" s="43"/>
      <c r="D2068" s="196" t="s">
        <v>161</v>
      </c>
      <c r="F2068" s="197" t="s">
        <v>4011</v>
      </c>
      <c r="I2068" s="198"/>
      <c r="L2068" s="43"/>
      <c r="M2068" s="199"/>
      <c r="N2068" s="44"/>
      <c r="O2068" s="44"/>
      <c r="P2068" s="44"/>
      <c r="Q2068" s="44"/>
      <c r="R2068" s="44"/>
      <c r="S2068" s="44"/>
      <c r="T2068" s="72"/>
      <c r="AT2068" s="25" t="s">
        <v>161</v>
      </c>
      <c r="AU2068" s="25" t="s">
        <v>89</v>
      </c>
    </row>
    <row r="2069" spans="2:65" s="12" customFormat="1">
      <c r="B2069" s="200"/>
      <c r="D2069" s="196" t="s">
        <v>163</v>
      </c>
      <c r="E2069" s="201" t="s">
        <v>5</v>
      </c>
      <c r="F2069" s="202" t="s">
        <v>3781</v>
      </c>
      <c r="H2069" s="203" t="s">
        <v>5</v>
      </c>
      <c r="I2069" s="204"/>
      <c r="L2069" s="200"/>
      <c r="M2069" s="205"/>
      <c r="N2069" s="206"/>
      <c r="O2069" s="206"/>
      <c r="P2069" s="206"/>
      <c r="Q2069" s="206"/>
      <c r="R2069" s="206"/>
      <c r="S2069" s="206"/>
      <c r="T2069" s="207"/>
      <c r="AT2069" s="203" t="s">
        <v>163</v>
      </c>
      <c r="AU2069" s="203" t="s">
        <v>89</v>
      </c>
      <c r="AV2069" s="12" t="s">
        <v>45</v>
      </c>
      <c r="AW2069" s="12" t="s">
        <v>42</v>
      </c>
      <c r="AX2069" s="12" t="s">
        <v>82</v>
      </c>
      <c r="AY2069" s="203" t="s">
        <v>152</v>
      </c>
    </row>
    <row r="2070" spans="2:65" s="13" customFormat="1">
      <c r="B2070" s="208"/>
      <c r="D2070" s="196" t="s">
        <v>163</v>
      </c>
      <c r="E2070" s="209" t="s">
        <v>5</v>
      </c>
      <c r="F2070" s="210" t="s">
        <v>4012</v>
      </c>
      <c r="H2070" s="211">
        <v>1</v>
      </c>
      <c r="I2070" s="212"/>
      <c r="L2070" s="208"/>
      <c r="M2070" s="213"/>
      <c r="N2070" s="214"/>
      <c r="O2070" s="214"/>
      <c r="P2070" s="214"/>
      <c r="Q2070" s="214"/>
      <c r="R2070" s="214"/>
      <c r="S2070" s="214"/>
      <c r="T2070" s="215"/>
      <c r="AT2070" s="209" t="s">
        <v>163</v>
      </c>
      <c r="AU2070" s="209" t="s">
        <v>89</v>
      </c>
      <c r="AV2070" s="13" t="s">
        <v>89</v>
      </c>
      <c r="AW2070" s="13" t="s">
        <v>42</v>
      </c>
      <c r="AX2070" s="13" t="s">
        <v>82</v>
      </c>
      <c r="AY2070" s="209" t="s">
        <v>152</v>
      </c>
    </row>
    <row r="2071" spans="2:65" s="15" customFormat="1">
      <c r="B2071" s="224"/>
      <c r="D2071" s="225" t="s">
        <v>163</v>
      </c>
      <c r="E2071" s="226" t="s">
        <v>5</v>
      </c>
      <c r="F2071" s="227" t="s">
        <v>170</v>
      </c>
      <c r="H2071" s="228">
        <v>1</v>
      </c>
      <c r="I2071" s="229"/>
      <c r="L2071" s="224"/>
      <c r="M2071" s="230"/>
      <c r="N2071" s="231"/>
      <c r="O2071" s="231"/>
      <c r="P2071" s="231"/>
      <c r="Q2071" s="231"/>
      <c r="R2071" s="231"/>
      <c r="S2071" s="231"/>
      <c r="T2071" s="232"/>
      <c r="AT2071" s="233" t="s">
        <v>163</v>
      </c>
      <c r="AU2071" s="233" t="s">
        <v>89</v>
      </c>
      <c r="AV2071" s="15" t="s">
        <v>159</v>
      </c>
      <c r="AW2071" s="15" t="s">
        <v>42</v>
      </c>
      <c r="AX2071" s="15" t="s">
        <v>45</v>
      </c>
      <c r="AY2071" s="233" t="s">
        <v>152</v>
      </c>
    </row>
    <row r="2072" spans="2:65" s="1" customFormat="1" ht="31.5" customHeight="1">
      <c r="B2072" s="183"/>
      <c r="C2072" s="184" t="s">
        <v>4021</v>
      </c>
      <c r="D2072" s="184" t="s">
        <v>154</v>
      </c>
      <c r="E2072" s="185" t="s">
        <v>4022</v>
      </c>
      <c r="F2072" s="186" t="s">
        <v>4023</v>
      </c>
      <c r="G2072" s="187" t="s">
        <v>293</v>
      </c>
      <c r="H2072" s="188">
        <v>1</v>
      </c>
      <c r="I2072" s="189"/>
      <c r="J2072" s="190">
        <f>ROUND(I2072*H2072,2)</f>
        <v>0</v>
      </c>
      <c r="K2072" s="186" t="s">
        <v>158</v>
      </c>
      <c r="L2072" s="43"/>
      <c r="M2072" s="191" t="s">
        <v>5</v>
      </c>
      <c r="N2072" s="192" t="s">
        <v>53</v>
      </c>
      <c r="O2072" s="44"/>
      <c r="P2072" s="193">
        <f>O2072*H2072</f>
        <v>0</v>
      </c>
      <c r="Q2072" s="193">
        <v>0</v>
      </c>
      <c r="R2072" s="193">
        <f>Q2072*H2072</f>
        <v>0</v>
      </c>
      <c r="S2072" s="193">
        <v>0</v>
      </c>
      <c r="T2072" s="194">
        <f>S2072*H2072</f>
        <v>0</v>
      </c>
      <c r="AR2072" s="25" t="s">
        <v>259</v>
      </c>
      <c r="AT2072" s="25" t="s">
        <v>154</v>
      </c>
      <c r="AU2072" s="25" t="s">
        <v>89</v>
      </c>
      <c r="AY2072" s="25" t="s">
        <v>152</v>
      </c>
      <c r="BE2072" s="195">
        <f>IF(N2072="základní",J2072,0)</f>
        <v>0</v>
      </c>
      <c r="BF2072" s="195">
        <f>IF(N2072="snížená",J2072,0)</f>
        <v>0</v>
      </c>
      <c r="BG2072" s="195">
        <f>IF(N2072="zákl. přenesená",J2072,0)</f>
        <v>0</v>
      </c>
      <c r="BH2072" s="195">
        <f>IF(N2072="sníž. přenesená",J2072,0)</f>
        <v>0</v>
      </c>
      <c r="BI2072" s="195">
        <f>IF(N2072="nulová",J2072,0)</f>
        <v>0</v>
      </c>
      <c r="BJ2072" s="25" t="s">
        <v>45</v>
      </c>
      <c r="BK2072" s="195">
        <f>ROUND(I2072*H2072,2)</f>
        <v>0</v>
      </c>
      <c r="BL2072" s="25" t="s">
        <v>259</v>
      </c>
      <c r="BM2072" s="25" t="s">
        <v>4024</v>
      </c>
    </row>
    <row r="2073" spans="2:65" s="1" customFormat="1" ht="121.5">
      <c r="B2073" s="43"/>
      <c r="D2073" s="225" t="s">
        <v>161</v>
      </c>
      <c r="F2073" s="236" t="s">
        <v>4011</v>
      </c>
      <c r="I2073" s="198"/>
      <c r="L2073" s="43"/>
      <c r="M2073" s="199"/>
      <c r="N2073" s="44"/>
      <c r="O2073" s="44"/>
      <c r="P2073" s="44"/>
      <c r="Q2073" s="44"/>
      <c r="R2073" s="44"/>
      <c r="S2073" s="44"/>
      <c r="T2073" s="72"/>
      <c r="AT2073" s="25" t="s">
        <v>161</v>
      </c>
      <c r="AU2073" s="25" t="s">
        <v>89</v>
      </c>
    </row>
    <row r="2074" spans="2:65" s="1" customFormat="1" ht="31.5" customHeight="1">
      <c r="B2074" s="183"/>
      <c r="C2074" s="184" t="s">
        <v>4025</v>
      </c>
      <c r="D2074" s="184" t="s">
        <v>154</v>
      </c>
      <c r="E2074" s="185" t="s">
        <v>4026</v>
      </c>
      <c r="F2074" s="186" t="s">
        <v>4027</v>
      </c>
      <c r="G2074" s="187" t="s">
        <v>293</v>
      </c>
      <c r="H2074" s="188">
        <v>1</v>
      </c>
      <c r="I2074" s="189"/>
      <c r="J2074" s="190">
        <f>ROUND(I2074*H2074,2)</f>
        <v>0</v>
      </c>
      <c r="K2074" s="186" t="s">
        <v>158</v>
      </c>
      <c r="L2074" s="43"/>
      <c r="M2074" s="191" t="s">
        <v>5</v>
      </c>
      <c r="N2074" s="192" t="s">
        <v>53</v>
      </c>
      <c r="O2074" s="44"/>
      <c r="P2074" s="193">
        <f>O2074*H2074</f>
        <v>0</v>
      </c>
      <c r="Q2074" s="193">
        <v>9.0000000000000006E-5</v>
      </c>
      <c r="R2074" s="193">
        <f>Q2074*H2074</f>
        <v>9.0000000000000006E-5</v>
      </c>
      <c r="S2074" s="193">
        <v>0</v>
      </c>
      <c r="T2074" s="194">
        <f>S2074*H2074</f>
        <v>0</v>
      </c>
      <c r="AR2074" s="25" t="s">
        <v>259</v>
      </c>
      <c r="AT2074" s="25" t="s">
        <v>154</v>
      </c>
      <c r="AU2074" s="25" t="s">
        <v>89</v>
      </c>
      <c r="AY2074" s="25" t="s">
        <v>152</v>
      </c>
      <c r="BE2074" s="195">
        <f>IF(N2074="základní",J2074,0)</f>
        <v>0</v>
      </c>
      <c r="BF2074" s="195">
        <f>IF(N2074="snížená",J2074,0)</f>
        <v>0</v>
      </c>
      <c r="BG2074" s="195">
        <f>IF(N2074="zákl. přenesená",J2074,0)</f>
        <v>0</v>
      </c>
      <c r="BH2074" s="195">
        <f>IF(N2074="sníž. přenesená",J2074,0)</f>
        <v>0</v>
      </c>
      <c r="BI2074" s="195">
        <f>IF(N2074="nulová",J2074,0)</f>
        <v>0</v>
      </c>
      <c r="BJ2074" s="25" t="s">
        <v>45</v>
      </c>
      <c r="BK2074" s="195">
        <f>ROUND(I2074*H2074,2)</f>
        <v>0</v>
      </c>
      <c r="BL2074" s="25" t="s">
        <v>259</v>
      </c>
      <c r="BM2074" s="25" t="s">
        <v>4028</v>
      </c>
    </row>
    <row r="2075" spans="2:65" s="1" customFormat="1" ht="121.5">
      <c r="B2075" s="43"/>
      <c r="D2075" s="225" t="s">
        <v>161</v>
      </c>
      <c r="F2075" s="236" t="s">
        <v>4011</v>
      </c>
      <c r="I2075" s="198"/>
      <c r="L2075" s="43"/>
      <c r="M2075" s="199"/>
      <c r="N2075" s="44"/>
      <c r="O2075" s="44"/>
      <c r="P2075" s="44"/>
      <c r="Q2075" s="44"/>
      <c r="R2075" s="44"/>
      <c r="S2075" s="44"/>
      <c r="T2075" s="72"/>
      <c r="AT2075" s="25" t="s">
        <v>161</v>
      </c>
      <c r="AU2075" s="25" t="s">
        <v>89</v>
      </c>
    </row>
    <row r="2076" spans="2:65" s="1" customFormat="1" ht="22.5" customHeight="1">
      <c r="B2076" s="183"/>
      <c r="C2076" s="184" t="s">
        <v>4029</v>
      </c>
      <c r="D2076" s="184" t="s">
        <v>154</v>
      </c>
      <c r="E2076" s="185" t="s">
        <v>4030</v>
      </c>
      <c r="F2076" s="186" t="s">
        <v>4031</v>
      </c>
      <c r="G2076" s="187" t="s">
        <v>293</v>
      </c>
      <c r="H2076" s="188">
        <v>1</v>
      </c>
      <c r="I2076" s="189"/>
      <c r="J2076" s="190">
        <f>ROUND(I2076*H2076,2)</f>
        <v>0</v>
      </c>
      <c r="K2076" s="186" t="s">
        <v>158</v>
      </c>
      <c r="L2076" s="43"/>
      <c r="M2076" s="191" t="s">
        <v>5</v>
      </c>
      <c r="N2076" s="192" t="s">
        <v>53</v>
      </c>
      <c r="O2076" s="44"/>
      <c r="P2076" s="193">
        <f>O2076*H2076</f>
        <v>0</v>
      </c>
      <c r="Q2076" s="193">
        <v>0</v>
      </c>
      <c r="R2076" s="193">
        <f>Q2076*H2076</f>
        <v>0</v>
      </c>
      <c r="S2076" s="193">
        <v>0</v>
      </c>
      <c r="T2076" s="194">
        <f>S2076*H2076</f>
        <v>0</v>
      </c>
      <c r="AR2076" s="25" t="s">
        <v>259</v>
      </c>
      <c r="AT2076" s="25" t="s">
        <v>154</v>
      </c>
      <c r="AU2076" s="25" t="s">
        <v>89</v>
      </c>
      <c r="AY2076" s="25" t="s">
        <v>152</v>
      </c>
      <c r="BE2076" s="195">
        <f>IF(N2076="základní",J2076,0)</f>
        <v>0</v>
      </c>
      <c r="BF2076" s="195">
        <f>IF(N2076="snížená",J2076,0)</f>
        <v>0</v>
      </c>
      <c r="BG2076" s="195">
        <f>IF(N2076="zákl. přenesená",J2076,0)</f>
        <v>0</v>
      </c>
      <c r="BH2076" s="195">
        <f>IF(N2076="sníž. přenesená",J2076,0)</f>
        <v>0</v>
      </c>
      <c r="BI2076" s="195">
        <f>IF(N2076="nulová",J2076,0)</f>
        <v>0</v>
      </c>
      <c r="BJ2076" s="25" t="s">
        <v>45</v>
      </c>
      <c r="BK2076" s="195">
        <f>ROUND(I2076*H2076,2)</f>
        <v>0</v>
      </c>
      <c r="BL2076" s="25" t="s">
        <v>259</v>
      </c>
      <c r="BM2076" s="25" t="s">
        <v>4032</v>
      </c>
    </row>
    <row r="2077" spans="2:65" s="1" customFormat="1" ht="121.5">
      <c r="B2077" s="43"/>
      <c r="D2077" s="196" t="s">
        <v>161</v>
      </c>
      <c r="F2077" s="197" t="s">
        <v>4011</v>
      </c>
      <c r="I2077" s="198"/>
      <c r="L2077" s="43"/>
      <c r="M2077" s="199"/>
      <c r="N2077" s="44"/>
      <c r="O2077" s="44"/>
      <c r="P2077" s="44"/>
      <c r="Q2077" s="44"/>
      <c r="R2077" s="44"/>
      <c r="S2077" s="44"/>
      <c r="T2077" s="72"/>
      <c r="AT2077" s="25" t="s">
        <v>161</v>
      </c>
      <c r="AU2077" s="25" t="s">
        <v>89</v>
      </c>
    </row>
    <row r="2078" spans="2:65" s="12" customFormat="1">
      <c r="B2078" s="200"/>
      <c r="D2078" s="196" t="s">
        <v>163</v>
      </c>
      <c r="E2078" s="201" t="s">
        <v>5</v>
      </c>
      <c r="F2078" s="202" t="s">
        <v>3781</v>
      </c>
      <c r="H2078" s="203" t="s">
        <v>5</v>
      </c>
      <c r="I2078" s="204"/>
      <c r="L2078" s="200"/>
      <c r="M2078" s="205"/>
      <c r="N2078" s="206"/>
      <c r="O2078" s="206"/>
      <c r="P2078" s="206"/>
      <c r="Q2078" s="206"/>
      <c r="R2078" s="206"/>
      <c r="S2078" s="206"/>
      <c r="T2078" s="207"/>
      <c r="AT2078" s="203" t="s">
        <v>163</v>
      </c>
      <c r="AU2078" s="203" t="s">
        <v>89</v>
      </c>
      <c r="AV2078" s="12" t="s">
        <v>45</v>
      </c>
      <c r="AW2078" s="12" t="s">
        <v>42</v>
      </c>
      <c r="AX2078" s="12" t="s">
        <v>82</v>
      </c>
      <c r="AY2078" s="203" t="s">
        <v>152</v>
      </c>
    </row>
    <row r="2079" spans="2:65" s="13" customFormat="1">
      <c r="B2079" s="208"/>
      <c r="D2079" s="196" t="s">
        <v>163</v>
      </c>
      <c r="E2079" s="209" t="s">
        <v>5</v>
      </c>
      <c r="F2079" s="210" t="s">
        <v>4012</v>
      </c>
      <c r="H2079" s="211">
        <v>1</v>
      </c>
      <c r="I2079" s="212"/>
      <c r="L2079" s="208"/>
      <c r="M2079" s="213"/>
      <c r="N2079" s="214"/>
      <c r="O2079" s="214"/>
      <c r="P2079" s="214"/>
      <c r="Q2079" s="214"/>
      <c r="R2079" s="214"/>
      <c r="S2079" s="214"/>
      <c r="T2079" s="215"/>
      <c r="AT2079" s="209" t="s">
        <v>163</v>
      </c>
      <c r="AU2079" s="209" t="s">
        <v>89</v>
      </c>
      <c r="AV2079" s="13" t="s">
        <v>89</v>
      </c>
      <c r="AW2079" s="13" t="s">
        <v>42</v>
      </c>
      <c r="AX2079" s="13" t="s">
        <v>82</v>
      </c>
      <c r="AY2079" s="209" t="s">
        <v>152</v>
      </c>
    </row>
    <row r="2080" spans="2:65" s="15" customFormat="1">
      <c r="B2080" s="224"/>
      <c r="D2080" s="225" t="s">
        <v>163</v>
      </c>
      <c r="E2080" s="226" t="s">
        <v>5</v>
      </c>
      <c r="F2080" s="227" t="s">
        <v>170</v>
      </c>
      <c r="H2080" s="228">
        <v>1</v>
      </c>
      <c r="I2080" s="229"/>
      <c r="L2080" s="224"/>
      <c r="M2080" s="230"/>
      <c r="N2080" s="231"/>
      <c r="O2080" s="231"/>
      <c r="P2080" s="231"/>
      <c r="Q2080" s="231"/>
      <c r="R2080" s="231"/>
      <c r="S2080" s="231"/>
      <c r="T2080" s="232"/>
      <c r="AT2080" s="233" t="s">
        <v>163</v>
      </c>
      <c r="AU2080" s="233" t="s">
        <v>89</v>
      </c>
      <c r="AV2080" s="15" t="s">
        <v>159</v>
      </c>
      <c r="AW2080" s="15" t="s">
        <v>42</v>
      </c>
      <c r="AX2080" s="15" t="s">
        <v>45</v>
      </c>
      <c r="AY2080" s="233" t="s">
        <v>152</v>
      </c>
    </row>
    <row r="2081" spans="2:65" s="1" customFormat="1" ht="22.5" customHeight="1">
      <c r="B2081" s="183"/>
      <c r="C2081" s="184" t="s">
        <v>4033</v>
      </c>
      <c r="D2081" s="184" t="s">
        <v>154</v>
      </c>
      <c r="E2081" s="185" t="s">
        <v>4034</v>
      </c>
      <c r="F2081" s="186" t="s">
        <v>4035</v>
      </c>
      <c r="G2081" s="187" t="s">
        <v>293</v>
      </c>
      <c r="H2081" s="188">
        <v>1</v>
      </c>
      <c r="I2081" s="189"/>
      <c r="J2081" s="190">
        <f>ROUND(I2081*H2081,2)</f>
        <v>0</v>
      </c>
      <c r="K2081" s="186" t="s">
        <v>158</v>
      </c>
      <c r="L2081" s="43"/>
      <c r="M2081" s="191" t="s">
        <v>5</v>
      </c>
      <c r="N2081" s="192" t="s">
        <v>53</v>
      </c>
      <c r="O2081" s="44"/>
      <c r="P2081" s="193">
        <f>O2081*H2081</f>
        <v>0</v>
      </c>
      <c r="Q2081" s="193">
        <v>0</v>
      </c>
      <c r="R2081" s="193">
        <f>Q2081*H2081</f>
        <v>0</v>
      </c>
      <c r="S2081" s="193">
        <v>0</v>
      </c>
      <c r="T2081" s="194">
        <f>S2081*H2081</f>
        <v>0</v>
      </c>
      <c r="AR2081" s="25" t="s">
        <v>259</v>
      </c>
      <c r="AT2081" s="25" t="s">
        <v>154</v>
      </c>
      <c r="AU2081" s="25" t="s">
        <v>89</v>
      </c>
      <c r="AY2081" s="25" t="s">
        <v>152</v>
      </c>
      <c r="BE2081" s="195">
        <f>IF(N2081="základní",J2081,0)</f>
        <v>0</v>
      </c>
      <c r="BF2081" s="195">
        <f>IF(N2081="snížená",J2081,0)</f>
        <v>0</v>
      </c>
      <c r="BG2081" s="195">
        <f>IF(N2081="zákl. přenesená",J2081,0)</f>
        <v>0</v>
      </c>
      <c r="BH2081" s="195">
        <f>IF(N2081="sníž. přenesená",J2081,0)</f>
        <v>0</v>
      </c>
      <c r="BI2081" s="195">
        <f>IF(N2081="nulová",J2081,0)</f>
        <v>0</v>
      </c>
      <c r="BJ2081" s="25" t="s">
        <v>45</v>
      </c>
      <c r="BK2081" s="195">
        <f>ROUND(I2081*H2081,2)</f>
        <v>0</v>
      </c>
      <c r="BL2081" s="25" t="s">
        <v>259</v>
      </c>
      <c r="BM2081" s="25" t="s">
        <v>4036</v>
      </c>
    </row>
    <row r="2082" spans="2:65" s="1" customFormat="1" ht="121.5">
      <c r="B2082" s="43"/>
      <c r="D2082" s="196" t="s">
        <v>161</v>
      </c>
      <c r="F2082" s="197" t="s">
        <v>4011</v>
      </c>
      <c r="I2082" s="198"/>
      <c r="L2082" s="43"/>
      <c r="M2082" s="199"/>
      <c r="N2082" s="44"/>
      <c r="O2082" s="44"/>
      <c r="P2082" s="44"/>
      <c r="Q2082" s="44"/>
      <c r="R2082" s="44"/>
      <c r="S2082" s="44"/>
      <c r="T2082" s="72"/>
      <c r="AT2082" s="25" t="s">
        <v>161</v>
      </c>
      <c r="AU2082" s="25" t="s">
        <v>89</v>
      </c>
    </row>
    <row r="2083" spans="2:65" s="12" customFormat="1">
      <c r="B2083" s="200"/>
      <c r="D2083" s="196" t="s">
        <v>163</v>
      </c>
      <c r="E2083" s="201" t="s">
        <v>5</v>
      </c>
      <c r="F2083" s="202" t="s">
        <v>3781</v>
      </c>
      <c r="H2083" s="203" t="s">
        <v>5</v>
      </c>
      <c r="I2083" s="204"/>
      <c r="L2083" s="200"/>
      <c r="M2083" s="205"/>
      <c r="N2083" s="206"/>
      <c r="O2083" s="206"/>
      <c r="P2083" s="206"/>
      <c r="Q2083" s="206"/>
      <c r="R2083" s="206"/>
      <c r="S2083" s="206"/>
      <c r="T2083" s="207"/>
      <c r="AT2083" s="203" t="s">
        <v>163</v>
      </c>
      <c r="AU2083" s="203" t="s">
        <v>89</v>
      </c>
      <c r="AV2083" s="12" t="s">
        <v>45</v>
      </c>
      <c r="AW2083" s="12" t="s">
        <v>42</v>
      </c>
      <c r="AX2083" s="12" t="s">
        <v>82</v>
      </c>
      <c r="AY2083" s="203" t="s">
        <v>152</v>
      </c>
    </row>
    <row r="2084" spans="2:65" s="13" customFormat="1">
      <c r="B2084" s="208"/>
      <c r="D2084" s="196" t="s">
        <v>163</v>
      </c>
      <c r="E2084" s="209" t="s">
        <v>5</v>
      </c>
      <c r="F2084" s="210" t="s">
        <v>4012</v>
      </c>
      <c r="H2084" s="211">
        <v>1</v>
      </c>
      <c r="I2084" s="212"/>
      <c r="L2084" s="208"/>
      <c r="M2084" s="213"/>
      <c r="N2084" s="214"/>
      <c r="O2084" s="214"/>
      <c r="P2084" s="214"/>
      <c r="Q2084" s="214"/>
      <c r="R2084" s="214"/>
      <c r="S2084" s="214"/>
      <c r="T2084" s="215"/>
      <c r="AT2084" s="209" t="s">
        <v>163</v>
      </c>
      <c r="AU2084" s="209" t="s">
        <v>89</v>
      </c>
      <c r="AV2084" s="13" t="s">
        <v>89</v>
      </c>
      <c r="AW2084" s="13" t="s">
        <v>42</v>
      </c>
      <c r="AX2084" s="13" t="s">
        <v>82</v>
      </c>
      <c r="AY2084" s="209" t="s">
        <v>152</v>
      </c>
    </row>
    <row r="2085" spans="2:65" s="15" customFormat="1">
      <c r="B2085" s="224"/>
      <c r="D2085" s="225" t="s">
        <v>163</v>
      </c>
      <c r="E2085" s="226" t="s">
        <v>5</v>
      </c>
      <c r="F2085" s="227" t="s">
        <v>170</v>
      </c>
      <c r="H2085" s="228">
        <v>1</v>
      </c>
      <c r="I2085" s="229"/>
      <c r="L2085" s="224"/>
      <c r="M2085" s="230"/>
      <c r="N2085" s="231"/>
      <c r="O2085" s="231"/>
      <c r="P2085" s="231"/>
      <c r="Q2085" s="231"/>
      <c r="R2085" s="231"/>
      <c r="S2085" s="231"/>
      <c r="T2085" s="232"/>
      <c r="AT2085" s="233" t="s">
        <v>163</v>
      </c>
      <c r="AU2085" s="233" t="s">
        <v>89</v>
      </c>
      <c r="AV2085" s="15" t="s">
        <v>159</v>
      </c>
      <c r="AW2085" s="15" t="s">
        <v>42</v>
      </c>
      <c r="AX2085" s="15" t="s">
        <v>45</v>
      </c>
      <c r="AY2085" s="233" t="s">
        <v>152</v>
      </c>
    </row>
    <row r="2086" spans="2:65" s="1" customFormat="1" ht="22.5" customHeight="1">
      <c r="B2086" s="183"/>
      <c r="C2086" s="184" t="s">
        <v>4037</v>
      </c>
      <c r="D2086" s="184" t="s">
        <v>154</v>
      </c>
      <c r="E2086" s="185" t="s">
        <v>4038</v>
      </c>
      <c r="F2086" s="186" t="s">
        <v>4039</v>
      </c>
      <c r="G2086" s="187" t="s">
        <v>293</v>
      </c>
      <c r="H2086" s="188">
        <v>2</v>
      </c>
      <c r="I2086" s="189"/>
      <c r="J2086" s="190">
        <f>ROUND(I2086*H2086,2)</f>
        <v>0</v>
      </c>
      <c r="K2086" s="186" t="s">
        <v>158</v>
      </c>
      <c r="L2086" s="43"/>
      <c r="M2086" s="191" t="s">
        <v>5</v>
      </c>
      <c r="N2086" s="192" t="s">
        <v>53</v>
      </c>
      <c r="O2086" s="44"/>
      <c r="P2086" s="193">
        <f>O2086*H2086</f>
        <v>0</v>
      </c>
      <c r="Q2086" s="193">
        <v>0</v>
      </c>
      <c r="R2086" s="193">
        <f>Q2086*H2086</f>
        <v>0</v>
      </c>
      <c r="S2086" s="193">
        <v>0</v>
      </c>
      <c r="T2086" s="194">
        <f>S2086*H2086</f>
        <v>0</v>
      </c>
      <c r="AR2086" s="25" t="s">
        <v>259</v>
      </c>
      <c r="AT2086" s="25" t="s">
        <v>154</v>
      </c>
      <c r="AU2086" s="25" t="s">
        <v>89</v>
      </c>
      <c r="AY2086" s="25" t="s">
        <v>152</v>
      </c>
      <c r="BE2086" s="195">
        <f>IF(N2086="základní",J2086,0)</f>
        <v>0</v>
      </c>
      <c r="BF2086" s="195">
        <f>IF(N2086="snížená",J2086,0)</f>
        <v>0</v>
      </c>
      <c r="BG2086" s="195">
        <f>IF(N2086="zákl. přenesená",J2086,0)</f>
        <v>0</v>
      </c>
      <c r="BH2086" s="195">
        <f>IF(N2086="sníž. přenesená",J2086,0)</f>
        <v>0</v>
      </c>
      <c r="BI2086" s="195">
        <f>IF(N2086="nulová",J2086,0)</f>
        <v>0</v>
      </c>
      <c r="BJ2086" s="25" t="s">
        <v>45</v>
      </c>
      <c r="BK2086" s="195">
        <f>ROUND(I2086*H2086,2)</f>
        <v>0</v>
      </c>
      <c r="BL2086" s="25" t="s">
        <v>259</v>
      </c>
      <c r="BM2086" s="25" t="s">
        <v>4040</v>
      </c>
    </row>
    <row r="2087" spans="2:65" s="1" customFormat="1" ht="121.5">
      <c r="B2087" s="43"/>
      <c r="D2087" s="196" t="s">
        <v>161</v>
      </c>
      <c r="F2087" s="197" t="s">
        <v>4011</v>
      </c>
      <c r="I2087" s="198"/>
      <c r="L2087" s="43"/>
      <c r="M2087" s="199"/>
      <c r="N2087" s="44"/>
      <c r="O2087" s="44"/>
      <c r="P2087" s="44"/>
      <c r="Q2087" s="44"/>
      <c r="R2087" s="44"/>
      <c r="S2087" s="44"/>
      <c r="T2087" s="72"/>
      <c r="AT2087" s="25" t="s">
        <v>161</v>
      </c>
      <c r="AU2087" s="25" t="s">
        <v>89</v>
      </c>
    </row>
    <row r="2088" spans="2:65" s="12" customFormat="1">
      <c r="B2088" s="200"/>
      <c r="D2088" s="196" t="s">
        <v>163</v>
      </c>
      <c r="E2088" s="201" t="s">
        <v>5</v>
      </c>
      <c r="F2088" s="202" t="s">
        <v>3781</v>
      </c>
      <c r="H2088" s="203" t="s">
        <v>5</v>
      </c>
      <c r="I2088" s="204"/>
      <c r="L2088" s="200"/>
      <c r="M2088" s="205"/>
      <c r="N2088" s="206"/>
      <c r="O2088" s="206"/>
      <c r="P2088" s="206"/>
      <c r="Q2088" s="206"/>
      <c r="R2088" s="206"/>
      <c r="S2088" s="206"/>
      <c r="T2088" s="207"/>
      <c r="AT2088" s="203" t="s">
        <v>163</v>
      </c>
      <c r="AU2088" s="203" t="s">
        <v>89</v>
      </c>
      <c r="AV2088" s="12" t="s">
        <v>45</v>
      </c>
      <c r="AW2088" s="12" t="s">
        <v>42</v>
      </c>
      <c r="AX2088" s="12" t="s">
        <v>82</v>
      </c>
      <c r="AY2088" s="203" t="s">
        <v>152</v>
      </c>
    </row>
    <row r="2089" spans="2:65" s="13" customFormat="1">
      <c r="B2089" s="208"/>
      <c r="D2089" s="196" t="s">
        <v>163</v>
      </c>
      <c r="E2089" s="209" t="s">
        <v>5</v>
      </c>
      <c r="F2089" s="210" t="s">
        <v>4041</v>
      </c>
      <c r="H2089" s="211">
        <v>2</v>
      </c>
      <c r="I2089" s="212"/>
      <c r="L2089" s="208"/>
      <c r="M2089" s="213"/>
      <c r="N2089" s="214"/>
      <c r="O2089" s="214"/>
      <c r="P2089" s="214"/>
      <c r="Q2089" s="214"/>
      <c r="R2089" s="214"/>
      <c r="S2089" s="214"/>
      <c r="T2089" s="215"/>
      <c r="AT2089" s="209" t="s">
        <v>163</v>
      </c>
      <c r="AU2089" s="209" t="s">
        <v>89</v>
      </c>
      <c r="AV2089" s="13" t="s">
        <v>89</v>
      </c>
      <c r="AW2089" s="13" t="s">
        <v>42</v>
      </c>
      <c r="AX2089" s="13" t="s">
        <v>82</v>
      </c>
      <c r="AY2089" s="209" t="s">
        <v>152</v>
      </c>
    </row>
    <row r="2090" spans="2:65" s="15" customFormat="1">
      <c r="B2090" s="224"/>
      <c r="D2090" s="225" t="s">
        <v>163</v>
      </c>
      <c r="E2090" s="226" t="s">
        <v>5</v>
      </c>
      <c r="F2090" s="227" t="s">
        <v>170</v>
      </c>
      <c r="H2090" s="228">
        <v>2</v>
      </c>
      <c r="I2090" s="229"/>
      <c r="L2090" s="224"/>
      <c r="M2090" s="230"/>
      <c r="N2090" s="231"/>
      <c r="O2090" s="231"/>
      <c r="P2090" s="231"/>
      <c r="Q2090" s="231"/>
      <c r="R2090" s="231"/>
      <c r="S2090" s="231"/>
      <c r="T2090" s="232"/>
      <c r="AT2090" s="233" t="s">
        <v>163</v>
      </c>
      <c r="AU2090" s="233" t="s">
        <v>89</v>
      </c>
      <c r="AV2090" s="15" t="s">
        <v>159</v>
      </c>
      <c r="AW2090" s="15" t="s">
        <v>42</v>
      </c>
      <c r="AX2090" s="15" t="s">
        <v>45</v>
      </c>
      <c r="AY2090" s="233" t="s">
        <v>152</v>
      </c>
    </row>
    <row r="2091" spans="2:65" s="1" customFormat="1" ht="22.5" customHeight="1">
      <c r="B2091" s="183"/>
      <c r="C2091" s="184" t="s">
        <v>4042</v>
      </c>
      <c r="D2091" s="184" t="s">
        <v>154</v>
      </c>
      <c r="E2091" s="185" t="s">
        <v>4043</v>
      </c>
      <c r="F2091" s="186" t="s">
        <v>4044</v>
      </c>
      <c r="G2091" s="187" t="s">
        <v>293</v>
      </c>
      <c r="H2091" s="188">
        <v>2</v>
      </c>
      <c r="I2091" s="189"/>
      <c r="J2091" s="190">
        <f>ROUND(I2091*H2091,2)</f>
        <v>0</v>
      </c>
      <c r="K2091" s="186" t="s">
        <v>158</v>
      </c>
      <c r="L2091" s="43"/>
      <c r="M2091" s="191" t="s">
        <v>5</v>
      </c>
      <c r="N2091" s="192" t="s">
        <v>53</v>
      </c>
      <c r="O2091" s="44"/>
      <c r="P2091" s="193">
        <f>O2091*H2091</f>
        <v>0</v>
      </c>
      <c r="Q2091" s="193">
        <v>0</v>
      </c>
      <c r="R2091" s="193">
        <f>Q2091*H2091</f>
        <v>0</v>
      </c>
      <c r="S2091" s="193">
        <v>0</v>
      </c>
      <c r="T2091" s="194">
        <f>S2091*H2091</f>
        <v>0</v>
      </c>
      <c r="AR2091" s="25" t="s">
        <v>259</v>
      </c>
      <c r="AT2091" s="25" t="s">
        <v>154</v>
      </c>
      <c r="AU2091" s="25" t="s">
        <v>89</v>
      </c>
      <c r="AY2091" s="25" t="s">
        <v>152</v>
      </c>
      <c r="BE2091" s="195">
        <f>IF(N2091="základní",J2091,0)</f>
        <v>0</v>
      </c>
      <c r="BF2091" s="195">
        <f>IF(N2091="snížená",J2091,0)</f>
        <v>0</v>
      </c>
      <c r="BG2091" s="195">
        <f>IF(N2091="zákl. přenesená",J2091,0)</f>
        <v>0</v>
      </c>
      <c r="BH2091" s="195">
        <f>IF(N2091="sníž. přenesená",J2091,0)</f>
        <v>0</v>
      </c>
      <c r="BI2091" s="195">
        <f>IF(N2091="nulová",J2091,0)</f>
        <v>0</v>
      </c>
      <c r="BJ2091" s="25" t="s">
        <v>45</v>
      </c>
      <c r="BK2091" s="195">
        <f>ROUND(I2091*H2091,2)</f>
        <v>0</v>
      </c>
      <c r="BL2091" s="25" t="s">
        <v>259</v>
      </c>
      <c r="BM2091" s="25" t="s">
        <v>4045</v>
      </c>
    </row>
    <row r="2092" spans="2:65" s="1" customFormat="1" ht="121.5">
      <c r="B2092" s="43"/>
      <c r="D2092" s="196" t="s">
        <v>161</v>
      </c>
      <c r="F2092" s="197" t="s">
        <v>4011</v>
      </c>
      <c r="I2092" s="198"/>
      <c r="L2092" s="43"/>
      <c r="M2092" s="199"/>
      <c r="N2092" s="44"/>
      <c r="O2092" s="44"/>
      <c r="P2092" s="44"/>
      <c r="Q2092" s="44"/>
      <c r="R2092" s="44"/>
      <c r="S2092" s="44"/>
      <c r="T2092" s="72"/>
      <c r="AT2092" s="25" t="s">
        <v>161</v>
      </c>
      <c r="AU2092" s="25" t="s">
        <v>89</v>
      </c>
    </row>
    <row r="2093" spans="2:65" s="12" customFormat="1">
      <c r="B2093" s="200"/>
      <c r="D2093" s="196" t="s">
        <v>163</v>
      </c>
      <c r="E2093" s="201" t="s">
        <v>5</v>
      </c>
      <c r="F2093" s="202" t="s">
        <v>3781</v>
      </c>
      <c r="H2093" s="203" t="s">
        <v>5</v>
      </c>
      <c r="I2093" s="204"/>
      <c r="L2093" s="200"/>
      <c r="M2093" s="205"/>
      <c r="N2093" s="206"/>
      <c r="O2093" s="206"/>
      <c r="P2093" s="206"/>
      <c r="Q2093" s="206"/>
      <c r="R2093" s="206"/>
      <c r="S2093" s="206"/>
      <c r="T2093" s="207"/>
      <c r="AT2093" s="203" t="s">
        <v>163</v>
      </c>
      <c r="AU2093" s="203" t="s">
        <v>89</v>
      </c>
      <c r="AV2093" s="12" t="s">
        <v>45</v>
      </c>
      <c r="AW2093" s="12" t="s">
        <v>42</v>
      </c>
      <c r="AX2093" s="12" t="s">
        <v>82</v>
      </c>
      <c r="AY2093" s="203" t="s">
        <v>152</v>
      </c>
    </row>
    <row r="2094" spans="2:65" s="13" customFormat="1">
      <c r="B2094" s="208"/>
      <c r="D2094" s="196" t="s">
        <v>163</v>
      </c>
      <c r="E2094" s="209" t="s">
        <v>5</v>
      </c>
      <c r="F2094" s="210" t="s">
        <v>4041</v>
      </c>
      <c r="H2094" s="211">
        <v>2</v>
      </c>
      <c r="I2094" s="212"/>
      <c r="L2094" s="208"/>
      <c r="M2094" s="213"/>
      <c r="N2094" s="214"/>
      <c r="O2094" s="214"/>
      <c r="P2094" s="214"/>
      <c r="Q2094" s="214"/>
      <c r="R2094" s="214"/>
      <c r="S2094" s="214"/>
      <c r="T2094" s="215"/>
      <c r="AT2094" s="209" t="s">
        <v>163</v>
      </c>
      <c r="AU2094" s="209" t="s">
        <v>89</v>
      </c>
      <c r="AV2094" s="13" t="s">
        <v>89</v>
      </c>
      <c r="AW2094" s="13" t="s">
        <v>42</v>
      </c>
      <c r="AX2094" s="13" t="s">
        <v>82</v>
      </c>
      <c r="AY2094" s="209" t="s">
        <v>152</v>
      </c>
    </row>
    <row r="2095" spans="2:65" s="15" customFormat="1">
      <c r="B2095" s="224"/>
      <c r="D2095" s="225" t="s">
        <v>163</v>
      </c>
      <c r="E2095" s="226" t="s">
        <v>5</v>
      </c>
      <c r="F2095" s="227" t="s">
        <v>170</v>
      </c>
      <c r="H2095" s="228">
        <v>2</v>
      </c>
      <c r="I2095" s="229"/>
      <c r="L2095" s="224"/>
      <c r="M2095" s="230"/>
      <c r="N2095" s="231"/>
      <c r="O2095" s="231"/>
      <c r="P2095" s="231"/>
      <c r="Q2095" s="231"/>
      <c r="R2095" s="231"/>
      <c r="S2095" s="231"/>
      <c r="T2095" s="232"/>
      <c r="AT2095" s="233" t="s">
        <v>163</v>
      </c>
      <c r="AU2095" s="233" t="s">
        <v>89</v>
      </c>
      <c r="AV2095" s="15" t="s">
        <v>159</v>
      </c>
      <c r="AW2095" s="15" t="s">
        <v>42</v>
      </c>
      <c r="AX2095" s="15" t="s">
        <v>45</v>
      </c>
      <c r="AY2095" s="233" t="s">
        <v>152</v>
      </c>
    </row>
    <row r="2096" spans="2:65" s="1" customFormat="1" ht="22.5" customHeight="1">
      <c r="B2096" s="183"/>
      <c r="C2096" s="184" t="s">
        <v>4046</v>
      </c>
      <c r="D2096" s="184" t="s">
        <v>154</v>
      </c>
      <c r="E2096" s="185" t="s">
        <v>4047</v>
      </c>
      <c r="F2096" s="186" t="s">
        <v>4048</v>
      </c>
      <c r="G2096" s="187" t="s">
        <v>293</v>
      </c>
      <c r="H2096" s="188">
        <v>2</v>
      </c>
      <c r="I2096" s="189"/>
      <c r="J2096" s="190">
        <f>ROUND(I2096*H2096,2)</f>
        <v>0</v>
      </c>
      <c r="K2096" s="186" t="s">
        <v>158</v>
      </c>
      <c r="L2096" s="43"/>
      <c r="M2096" s="191" t="s">
        <v>5</v>
      </c>
      <c r="N2096" s="192" t="s">
        <v>53</v>
      </c>
      <c r="O2096" s="44"/>
      <c r="P2096" s="193">
        <f>O2096*H2096</f>
        <v>0</v>
      </c>
      <c r="Q2096" s="193">
        <v>0</v>
      </c>
      <c r="R2096" s="193">
        <f>Q2096*H2096</f>
        <v>0</v>
      </c>
      <c r="S2096" s="193">
        <v>0</v>
      </c>
      <c r="T2096" s="194">
        <f>S2096*H2096</f>
        <v>0</v>
      </c>
      <c r="AR2096" s="25" t="s">
        <v>259</v>
      </c>
      <c r="AT2096" s="25" t="s">
        <v>154</v>
      </c>
      <c r="AU2096" s="25" t="s">
        <v>89</v>
      </c>
      <c r="AY2096" s="25" t="s">
        <v>152</v>
      </c>
      <c r="BE2096" s="195">
        <f>IF(N2096="základní",J2096,0)</f>
        <v>0</v>
      </c>
      <c r="BF2096" s="195">
        <f>IF(N2096="snížená",J2096,0)</f>
        <v>0</v>
      </c>
      <c r="BG2096" s="195">
        <f>IF(N2096="zákl. přenesená",J2096,0)</f>
        <v>0</v>
      </c>
      <c r="BH2096" s="195">
        <f>IF(N2096="sníž. přenesená",J2096,0)</f>
        <v>0</v>
      </c>
      <c r="BI2096" s="195">
        <f>IF(N2096="nulová",J2096,0)</f>
        <v>0</v>
      </c>
      <c r="BJ2096" s="25" t="s">
        <v>45</v>
      </c>
      <c r="BK2096" s="195">
        <f>ROUND(I2096*H2096,2)</f>
        <v>0</v>
      </c>
      <c r="BL2096" s="25" t="s">
        <v>259</v>
      </c>
      <c r="BM2096" s="25" t="s">
        <v>4049</v>
      </c>
    </row>
    <row r="2097" spans="2:65" s="1" customFormat="1" ht="121.5">
      <c r="B2097" s="43"/>
      <c r="D2097" s="225" t="s">
        <v>161</v>
      </c>
      <c r="F2097" s="236" t="s">
        <v>4011</v>
      </c>
      <c r="I2097" s="198"/>
      <c r="L2097" s="43"/>
      <c r="M2097" s="199"/>
      <c r="N2097" s="44"/>
      <c r="O2097" s="44"/>
      <c r="P2097" s="44"/>
      <c r="Q2097" s="44"/>
      <c r="R2097" s="44"/>
      <c r="S2097" s="44"/>
      <c r="T2097" s="72"/>
      <c r="AT2097" s="25" t="s">
        <v>161</v>
      </c>
      <c r="AU2097" s="25" t="s">
        <v>89</v>
      </c>
    </row>
    <row r="2098" spans="2:65" s="1" customFormat="1" ht="22.5" customHeight="1">
      <c r="B2098" s="183"/>
      <c r="C2098" s="184" t="s">
        <v>4050</v>
      </c>
      <c r="D2098" s="184" t="s">
        <v>154</v>
      </c>
      <c r="E2098" s="185" t="s">
        <v>4051</v>
      </c>
      <c r="F2098" s="186" t="s">
        <v>4052</v>
      </c>
      <c r="G2098" s="187" t="s">
        <v>293</v>
      </c>
      <c r="H2098" s="188">
        <v>2</v>
      </c>
      <c r="I2098" s="189"/>
      <c r="J2098" s="190">
        <f>ROUND(I2098*H2098,2)</f>
        <v>0</v>
      </c>
      <c r="K2098" s="186" t="s">
        <v>158</v>
      </c>
      <c r="L2098" s="43"/>
      <c r="M2098" s="191" t="s">
        <v>5</v>
      </c>
      <c r="N2098" s="192" t="s">
        <v>53</v>
      </c>
      <c r="O2098" s="44"/>
      <c r="P2098" s="193">
        <f>O2098*H2098</f>
        <v>0</v>
      </c>
      <c r="Q2098" s="193">
        <v>0</v>
      </c>
      <c r="R2098" s="193">
        <f>Q2098*H2098</f>
        <v>0</v>
      </c>
      <c r="S2098" s="193">
        <v>0</v>
      </c>
      <c r="T2098" s="194">
        <f>S2098*H2098</f>
        <v>0</v>
      </c>
      <c r="AR2098" s="25" t="s">
        <v>259</v>
      </c>
      <c r="AT2098" s="25" t="s">
        <v>154</v>
      </c>
      <c r="AU2098" s="25" t="s">
        <v>89</v>
      </c>
      <c r="AY2098" s="25" t="s">
        <v>152</v>
      </c>
      <c r="BE2098" s="195">
        <f>IF(N2098="základní",J2098,0)</f>
        <v>0</v>
      </c>
      <c r="BF2098" s="195">
        <f>IF(N2098="snížená",J2098,0)</f>
        <v>0</v>
      </c>
      <c r="BG2098" s="195">
        <f>IF(N2098="zákl. přenesená",J2098,0)</f>
        <v>0</v>
      </c>
      <c r="BH2098" s="195">
        <f>IF(N2098="sníž. přenesená",J2098,0)</f>
        <v>0</v>
      </c>
      <c r="BI2098" s="195">
        <f>IF(N2098="nulová",J2098,0)</f>
        <v>0</v>
      </c>
      <c r="BJ2098" s="25" t="s">
        <v>45</v>
      </c>
      <c r="BK2098" s="195">
        <f>ROUND(I2098*H2098,2)</f>
        <v>0</v>
      </c>
      <c r="BL2098" s="25" t="s">
        <v>259</v>
      </c>
      <c r="BM2098" s="25" t="s">
        <v>4053</v>
      </c>
    </row>
    <row r="2099" spans="2:65" s="1" customFormat="1" ht="121.5">
      <c r="B2099" s="43"/>
      <c r="D2099" s="225" t="s">
        <v>161</v>
      </c>
      <c r="F2099" s="236" t="s">
        <v>4011</v>
      </c>
      <c r="I2099" s="198"/>
      <c r="L2099" s="43"/>
      <c r="M2099" s="199"/>
      <c r="N2099" s="44"/>
      <c r="O2099" s="44"/>
      <c r="P2099" s="44"/>
      <c r="Q2099" s="44"/>
      <c r="R2099" s="44"/>
      <c r="S2099" s="44"/>
      <c r="T2099" s="72"/>
      <c r="AT2099" s="25" t="s">
        <v>161</v>
      </c>
      <c r="AU2099" s="25" t="s">
        <v>89</v>
      </c>
    </row>
    <row r="2100" spans="2:65" s="1" customFormat="1" ht="22.5" customHeight="1">
      <c r="B2100" s="183"/>
      <c r="C2100" s="184" t="s">
        <v>4054</v>
      </c>
      <c r="D2100" s="184" t="s">
        <v>154</v>
      </c>
      <c r="E2100" s="185" t="s">
        <v>4055</v>
      </c>
      <c r="F2100" s="186" t="s">
        <v>4056</v>
      </c>
      <c r="G2100" s="187" t="s">
        <v>201</v>
      </c>
      <c r="H2100" s="188">
        <v>1.8</v>
      </c>
      <c r="I2100" s="189"/>
      <c r="J2100" s="190">
        <f>ROUND(I2100*H2100,2)</f>
        <v>0</v>
      </c>
      <c r="K2100" s="186" t="s">
        <v>158</v>
      </c>
      <c r="L2100" s="43"/>
      <c r="M2100" s="191" t="s">
        <v>5</v>
      </c>
      <c r="N2100" s="192" t="s">
        <v>53</v>
      </c>
      <c r="O2100" s="44"/>
      <c r="P2100" s="193">
        <f>O2100*H2100</f>
        <v>0</v>
      </c>
      <c r="Q2100" s="193">
        <v>0</v>
      </c>
      <c r="R2100" s="193">
        <f>Q2100*H2100</f>
        <v>0</v>
      </c>
      <c r="S2100" s="193">
        <v>0</v>
      </c>
      <c r="T2100" s="194">
        <f>S2100*H2100</f>
        <v>0</v>
      </c>
      <c r="AR2100" s="25" t="s">
        <v>259</v>
      </c>
      <c r="AT2100" s="25" t="s">
        <v>154</v>
      </c>
      <c r="AU2100" s="25" t="s">
        <v>89</v>
      </c>
      <c r="AY2100" s="25" t="s">
        <v>152</v>
      </c>
      <c r="BE2100" s="195">
        <f>IF(N2100="základní",J2100,0)</f>
        <v>0</v>
      </c>
      <c r="BF2100" s="195">
        <f>IF(N2100="snížená",J2100,0)</f>
        <v>0</v>
      </c>
      <c r="BG2100" s="195">
        <f>IF(N2100="zákl. přenesená",J2100,0)</f>
        <v>0</v>
      </c>
      <c r="BH2100" s="195">
        <f>IF(N2100="sníž. přenesená",J2100,0)</f>
        <v>0</v>
      </c>
      <c r="BI2100" s="195">
        <f>IF(N2100="nulová",J2100,0)</f>
        <v>0</v>
      </c>
      <c r="BJ2100" s="25" t="s">
        <v>45</v>
      </c>
      <c r="BK2100" s="195">
        <f>ROUND(I2100*H2100,2)</f>
        <v>0</v>
      </c>
      <c r="BL2100" s="25" t="s">
        <v>259</v>
      </c>
      <c r="BM2100" s="25" t="s">
        <v>4057</v>
      </c>
    </row>
    <row r="2101" spans="2:65" s="1" customFormat="1" ht="121.5">
      <c r="B2101" s="43"/>
      <c r="D2101" s="196" t="s">
        <v>161</v>
      </c>
      <c r="F2101" s="197" t="s">
        <v>4011</v>
      </c>
      <c r="I2101" s="198"/>
      <c r="L2101" s="43"/>
      <c r="M2101" s="199"/>
      <c r="N2101" s="44"/>
      <c r="O2101" s="44"/>
      <c r="P2101" s="44"/>
      <c r="Q2101" s="44"/>
      <c r="R2101" s="44"/>
      <c r="S2101" s="44"/>
      <c r="T2101" s="72"/>
      <c r="AT2101" s="25" t="s">
        <v>161</v>
      </c>
      <c r="AU2101" s="25" t="s">
        <v>89</v>
      </c>
    </row>
    <row r="2102" spans="2:65" s="12" customFormat="1">
      <c r="B2102" s="200"/>
      <c r="D2102" s="196" t="s">
        <v>163</v>
      </c>
      <c r="E2102" s="201" t="s">
        <v>5</v>
      </c>
      <c r="F2102" s="202" t="s">
        <v>3781</v>
      </c>
      <c r="H2102" s="203" t="s">
        <v>5</v>
      </c>
      <c r="I2102" s="204"/>
      <c r="L2102" s="200"/>
      <c r="M2102" s="205"/>
      <c r="N2102" s="206"/>
      <c r="O2102" s="206"/>
      <c r="P2102" s="206"/>
      <c r="Q2102" s="206"/>
      <c r="R2102" s="206"/>
      <c r="S2102" s="206"/>
      <c r="T2102" s="207"/>
      <c r="AT2102" s="203" t="s">
        <v>163</v>
      </c>
      <c r="AU2102" s="203" t="s">
        <v>89</v>
      </c>
      <c r="AV2102" s="12" t="s">
        <v>45</v>
      </c>
      <c r="AW2102" s="12" t="s">
        <v>42</v>
      </c>
      <c r="AX2102" s="12" t="s">
        <v>82</v>
      </c>
      <c r="AY2102" s="203" t="s">
        <v>152</v>
      </c>
    </row>
    <row r="2103" spans="2:65" s="13" customFormat="1">
      <c r="B2103" s="208"/>
      <c r="D2103" s="196" t="s">
        <v>163</v>
      </c>
      <c r="E2103" s="209" t="s">
        <v>5</v>
      </c>
      <c r="F2103" s="210" t="s">
        <v>4058</v>
      </c>
      <c r="H2103" s="211">
        <v>1.8</v>
      </c>
      <c r="I2103" s="212"/>
      <c r="L2103" s="208"/>
      <c r="M2103" s="213"/>
      <c r="N2103" s="214"/>
      <c r="O2103" s="214"/>
      <c r="P2103" s="214"/>
      <c r="Q2103" s="214"/>
      <c r="R2103" s="214"/>
      <c r="S2103" s="214"/>
      <c r="T2103" s="215"/>
      <c r="AT2103" s="209" t="s">
        <v>163</v>
      </c>
      <c r="AU2103" s="209" t="s">
        <v>89</v>
      </c>
      <c r="AV2103" s="13" t="s">
        <v>89</v>
      </c>
      <c r="AW2103" s="13" t="s">
        <v>42</v>
      </c>
      <c r="AX2103" s="13" t="s">
        <v>82</v>
      </c>
      <c r="AY2103" s="209" t="s">
        <v>152</v>
      </c>
    </row>
    <row r="2104" spans="2:65" s="15" customFormat="1">
      <c r="B2104" s="224"/>
      <c r="D2104" s="225" t="s">
        <v>163</v>
      </c>
      <c r="E2104" s="226" t="s">
        <v>5</v>
      </c>
      <c r="F2104" s="227" t="s">
        <v>170</v>
      </c>
      <c r="H2104" s="228">
        <v>1.8</v>
      </c>
      <c r="I2104" s="229"/>
      <c r="L2104" s="224"/>
      <c r="M2104" s="230"/>
      <c r="N2104" s="231"/>
      <c r="O2104" s="231"/>
      <c r="P2104" s="231"/>
      <c r="Q2104" s="231"/>
      <c r="R2104" s="231"/>
      <c r="S2104" s="231"/>
      <c r="T2104" s="232"/>
      <c r="AT2104" s="233" t="s">
        <v>163</v>
      </c>
      <c r="AU2104" s="233" t="s">
        <v>89</v>
      </c>
      <c r="AV2104" s="15" t="s">
        <v>159</v>
      </c>
      <c r="AW2104" s="15" t="s">
        <v>42</v>
      </c>
      <c r="AX2104" s="15" t="s">
        <v>45</v>
      </c>
      <c r="AY2104" s="233" t="s">
        <v>152</v>
      </c>
    </row>
    <row r="2105" spans="2:65" s="1" customFormat="1" ht="31.5" customHeight="1">
      <c r="B2105" s="183"/>
      <c r="C2105" s="237" t="s">
        <v>4059</v>
      </c>
      <c r="D2105" s="237" t="s">
        <v>266</v>
      </c>
      <c r="E2105" s="238" t="s">
        <v>4060</v>
      </c>
      <c r="F2105" s="239" t="s">
        <v>4061</v>
      </c>
      <c r="G2105" s="240" t="s">
        <v>293</v>
      </c>
      <c r="H2105" s="241">
        <v>1</v>
      </c>
      <c r="I2105" s="242"/>
      <c r="J2105" s="243">
        <f>ROUND(I2105*H2105,2)</f>
        <v>0</v>
      </c>
      <c r="K2105" s="239" t="s">
        <v>5</v>
      </c>
      <c r="L2105" s="244"/>
      <c r="M2105" s="245" t="s">
        <v>5</v>
      </c>
      <c r="N2105" s="246" t="s">
        <v>53</v>
      </c>
      <c r="O2105" s="44"/>
      <c r="P2105" s="193">
        <f>O2105*H2105</f>
        <v>0</v>
      </c>
      <c r="Q2105" s="193">
        <v>0.12</v>
      </c>
      <c r="R2105" s="193">
        <f>Q2105*H2105</f>
        <v>0.12</v>
      </c>
      <c r="S2105" s="193">
        <v>0</v>
      </c>
      <c r="T2105" s="194">
        <f>S2105*H2105</f>
        <v>0</v>
      </c>
      <c r="AR2105" s="25" t="s">
        <v>377</v>
      </c>
      <c r="AT2105" s="25" t="s">
        <v>266</v>
      </c>
      <c r="AU2105" s="25" t="s">
        <v>89</v>
      </c>
      <c r="AY2105" s="25" t="s">
        <v>152</v>
      </c>
      <c r="BE2105" s="195">
        <f>IF(N2105="základní",J2105,0)</f>
        <v>0</v>
      </c>
      <c r="BF2105" s="195">
        <f>IF(N2105="snížená",J2105,0)</f>
        <v>0</v>
      </c>
      <c r="BG2105" s="195">
        <f>IF(N2105="zákl. přenesená",J2105,0)</f>
        <v>0</v>
      </c>
      <c r="BH2105" s="195">
        <f>IF(N2105="sníž. přenesená",J2105,0)</f>
        <v>0</v>
      </c>
      <c r="BI2105" s="195">
        <f>IF(N2105="nulová",J2105,0)</f>
        <v>0</v>
      </c>
      <c r="BJ2105" s="25" t="s">
        <v>45</v>
      </c>
      <c r="BK2105" s="195">
        <f>ROUND(I2105*H2105,2)</f>
        <v>0</v>
      </c>
      <c r="BL2105" s="25" t="s">
        <v>259</v>
      </c>
      <c r="BM2105" s="25" t="s">
        <v>4062</v>
      </c>
    </row>
    <row r="2106" spans="2:65" s="1" customFormat="1" ht="31.5" customHeight="1">
      <c r="B2106" s="183"/>
      <c r="C2106" s="184" t="s">
        <v>4063</v>
      </c>
      <c r="D2106" s="184" t="s">
        <v>154</v>
      </c>
      <c r="E2106" s="185" t="s">
        <v>4064</v>
      </c>
      <c r="F2106" s="186" t="s">
        <v>4065</v>
      </c>
      <c r="G2106" s="187" t="s">
        <v>193</v>
      </c>
      <c r="H2106" s="188">
        <v>0.98299999999999998</v>
      </c>
      <c r="I2106" s="189"/>
      <c r="J2106" s="190">
        <f>ROUND(I2106*H2106,2)</f>
        <v>0</v>
      </c>
      <c r="K2106" s="186" t="s">
        <v>158</v>
      </c>
      <c r="L2106" s="43"/>
      <c r="M2106" s="191" t="s">
        <v>5</v>
      </c>
      <c r="N2106" s="192" t="s">
        <v>53</v>
      </c>
      <c r="O2106" s="44"/>
      <c r="P2106" s="193">
        <f>O2106*H2106</f>
        <v>0</v>
      </c>
      <c r="Q2106" s="193">
        <v>0</v>
      </c>
      <c r="R2106" s="193">
        <f>Q2106*H2106</f>
        <v>0</v>
      </c>
      <c r="S2106" s="193">
        <v>0</v>
      </c>
      <c r="T2106" s="194">
        <f>S2106*H2106</f>
        <v>0</v>
      </c>
      <c r="AR2106" s="25" t="s">
        <v>259</v>
      </c>
      <c r="AT2106" s="25" t="s">
        <v>154</v>
      </c>
      <c r="AU2106" s="25" t="s">
        <v>89</v>
      </c>
      <c r="AY2106" s="25" t="s">
        <v>152</v>
      </c>
      <c r="BE2106" s="195">
        <f>IF(N2106="základní",J2106,0)</f>
        <v>0</v>
      </c>
      <c r="BF2106" s="195">
        <f>IF(N2106="snížená",J2106,0)</f>
        <v>0</v>
      </c>
      <c r="BG2106" s="195">
        <f>IF(N2106="zákl. přenesená",J2106,0)</f>
        <v>0</v>
      </c>
      <c r="BH2106" s="195">
        <f>IF(N2106="sníž. přenesená",J2106,0)</f>
        <v>0</v>
      </c>
      <c r="BI2106" s="195">
        <f>IF(N2106="nulová",J2106,0)</f>
        <v>0</v>
      </c>
      <c r="BJ2106" s="25" t="s">
        <v>45</v>
      </c>
      <c r="BK2106" s="195">
        <f>ROUND(I2106*H2106,2)</f>
        <v>0</v>
      </c>
      <c r="BL2106" s="25" t="s">
        <v>259</v>
      </c>
      <c r="BM2106" s="25" t="s">
        <v>4066</v>
      </c>
    </row>
    <row r="2107" spans="2:65" s="1" customFormat="1" ht="121.5">
      <c r="B2107" s="43"/>
      <c r="D2107" s="225" t="s">
        <v>161</v>
      </c>
      <c r="F2107" s="236" t="s">
        <v>783</v>
      </c>
      <c r="I2107" s="198"/>
      <c r="L2107" s="43"/>
      <c r="M2107" s="199"/>
      <c r="N2107" s="44"/>
      <c r="O2107" s="44"/>
      <c r="P2107" s="44"/>
      <c r="Q2107" s="44"/>
      <c r="R2107" s="44"/>
      <c r="S2107" s="44"/>
      <c r="T2107" s="72"/>
      <c r="AT2107" s="25" t="s">
        <v>161</v>
      </c>
      <c r="AU2107" s="25" t="s">
        <v>89</v>
      </c>
    </row>
    <row r="2108" spans="2:65" s="1" customFormat="1" ht="44.25" customHeight="1">
      <c r="B2108" s="183"/>
      <c r="C2108" s="184" t="s">
        <v>4067</v>
      </c>
      <c r="D2108" s="184" t="s">
        <v>154</v>
      </c>
      <c r="E2108" s="185" t="s">
        <v>789</v>
      </c>
      <c r="F2108" s="186" t="s">
        <v>790</v>
      </c>
      <c r="G2108" s="187" t="s">
        <v>193</v>
      </c>
      <c r="H2108" s="188">
        <v>0.98299999999999998</v>
      </c>
      <c r="I2108" s="189"/>
      <c r="J2108" s="190">
        <f>ROUND(I2108*H2108,2)</f>
        <v>0</v>
      </c>
      <c r="K2108" s="186" t="s">
        <v>158</v>
      </c>
      <c r="L2108" s="43"/>
      <c r="M2108" s="191" t="s">
        <v>5</v>
      </c>
      <c r="N2108" s="192" t="s">
        <v>53</v>
      </c>
      <c r="O2108" s="44"/>
      <c r="P2108" s="193">
        <f>O2108*H2108</f>
        <v>0</v>
      </c>
      <c r="Q2108" s="193">
        <v>0</v>
      </c>
      <c r="R2108" s="193">
        <f>Q2108*H2108</f>
        <v>0</v>
      </c>
      <c r="S2108" s="193">
        <v>0</v>
      </c>
      <c r="T2108" s="194">
        <f>S2108*H2108</f>
        <v>0</v>
      </c>
      <c r="AR2108" s="25" t="s">
        <v>259</v>
      </c>
      <c r="AT2108" s="25" t="s">
        <v>154</v>
      </c>
      <c r="AU2108" s="25" t="s">
        <v>89</v>
      </c>
      <c r="AY2108" s="25" t="s">
        <v>152</v>
      </c>
      <c r="BE2108" s="195">
        <f>IF(N2108="základní",J2108,0)</f>
        <v>0</v>
      </c>
      <c r="BF2108" s="195">
        <f>IF(N2108="snížená",J2108,0)</f>
        <v>0</v>
      </c>
      <c r="BG2108" s="195">
        <f>IF(N2108="zákl. přenesená",J2108,0)</f>
        <v>0</v>
      </c>
      <c r="BH2108" s="195">
        <f>IF(N2108="sníž. přenesená",J2108,0)</f>
        <v>0</v>
      </c>
      <c r="BI2108" s="195">
        <f>IF(N2108="nulová",J2108,0)</f>
        <v>0</v>
      </c>
      <c r="BJ2108" s="25" t="s">
        <v>45</v>
      </c>
      <c r="BK2108" s="195">
        <f>ROUND(I2108*H2108,2)</f>
        <v>0</v>
      </c>
      <c r="BL2108" s="25" t="s">
        <v>259</v>
      </c>
      <c r="BM2108" s="25" t="s">
        <v>4068</v>
      </c>
    </row>
    <row r="2109" spans="2:65" s="1" customFormat="1" ht="121.5">
      <c r="B2109" s="43"/>
      <c r="D2109" s="196" t="s">
        <v>161</v>
      </c>
      <c r="F2109" s="197" t="s">
        <v>783</v>
      </c>
      <c r="I2109" s="198"/>
      <c r="L2109" s="43"/>
      <c r="M2109" s="199"/>
      <c r="N2109" s="44"/>
      <c r="O2109" s="44"/>
      <c r="P2109" s="44"/>
      <c r="Q2109" s="44"/>
      <c r="R2109" s="44"/>
      <c r="S2109" s="44"/>
      <c r="T2109" s="72"/>
      <c r="AT2109" s="25" t="s">
        <v>161</v>
      </c>
      <c r="AU2109" s="25" t="s">
        <v>89</v>
      </c>
    </row>
    <row r="2110" spans="2:65" s="11" customFormat="1" ht="29.85" customHeight="1">
      <c r="B2110" s="169"/>
      <c r="D2110" s="180" t="s">
        <v>81</v>
      </c>
      <c r="E2110" s="181" t="s">
        <v>1337</v>
      </c>
      <c r="F2110" s="181" t="s">
        <v>1338</v>
      </c>
      <c r="I2110" s="172"/>
      <c r="J2110" s="182">
        <f>BK2110</f>
        <v>0</v>
      </c>
      <c r="L2110" s="169"/>
      <c r="M2110" s="174"/>
      <c r="N2110" s="175"/>
      <c r="O2110" s="175"/>
      <c r="P2110" s="176">
        <f>SUM(P2111:P2284)</f>
        <v>0</v>
      </c>
      <c r="Q2110" s="175"/>
      <c r="R2110" s="176">
        <f>SUM(R2111:R2284)</f>
        <v>30.383739599999998</v>
      </c>
      <c r="S2110" s="175"/>
      <c r="T2110" s="177">
        <f>SUM(T2111:T2284)</f>
        <v>4.8000000000000001E-2</v>
      </c>
      <c r="AR2110" s="170" t="s">
        <v>89</v>
      </c>
      <c r="AT2110" s="178" t="s">
        <v>81</v>
      </c>
      <c r="AU2110" s="178" t="s">
        <v>45</v>
      </c>
      <c r="AY2110" s="170" t="s">
        <v>152</v>
      </c>
      <c r="BK2110" s="179">
        <f>SUM(BK2111:BK2284)</f>
        <v>0</v>
      </c>
    </row>
    <row r="2111" spans="2:65" s="1" customFormat="1" ht="22.5" customHeight="1">
      <c r="B2111" s="183"/>
      <c r="C2111" s="184" t="s">
        <v>4069</v>
      </c>
      <c r="D2111" s="184" t="s">
        <v>154</v>
      </c>
      <c r="E2111" s="185" t="s">
        <v>4070</v>
      </c>
      <c r="F2111" s="186" t="s">
        <v>4071</v>
      </c>
      <c r="G2111" s="187" t="s">
        <v>247</v>
      </c>
      <c r="H2111" s="188">
        <v>29.4</v>
      </c>
      <c r="I2111" s="189"/>
      <c r="J2111" s="190">
        <f>ROUND(I2111*H2111,2)</f>
        <v>0</v>
      </c>
      <c r="K2111" s="186" t="s">
        <v>158</v>
      </c>
      <c r="L2111" s="43"/>
      <c r="M2111" s="191" t="s">
        <v>5</v>
      </c>
      <c r="N2111" s="192" t="s">
        <v>53</v>
      </c>
      <c r="O2111" s="44"/>
      <c r="P2111" s="193">
        <f>O2111*H2111</f>
        <v>0</v>
      </c>
      <c r="Q2111" s="193">
        <v>1.0000000000000001E-5</v>
      </c>
      <c r="R2111" s="193">
        <f>Q2111*H2111</f>
        <v>2.9399999999999999E-4</v>
      </c>
      <c r="S2111" s="193">
        <v>0</v>
      </c>
      <c r="T2111" s="194">
        <f>S2111*H2111</f>
        <v>0</v>
      </c>
      <c r="AR2111" s="25" t="s">
        <v>259</v>
      </c>
      <c r="AT2111" s="25" t="s">
        <v>154</v>
      </c>
      <c r="AU2111" s="25" t="s">
        <v>89</v>
      </c>
      <c r="AY2111" s="25" t="s">
        <v>152</v>
      </c>
      <c r="BE2111" s="195">
        <f>IF(N2111="základní",J2111,0)</f>
        <v>0</v>
      </c>
      <c r="BF2111" s="195">
        <f>IF(N2111="snížená",J2111,0)</f>
        <v>0</v>
      </c>
      <c r="BG2111" s="195">
        <f>IF(N2111="zákl. přenesená",J2111,0)</f>
        <v>0</v>
      </c>
      <c r="BH2111" s="195">
        <f>IF(N2111="sníž. přenesená",J2111,0)</f>
        <v>0</v>
      </c>
      <c r="BI2111" s="195">
        <f>IF(N2111="nulová",J2111,0)</f>
        <v>0</v>
      </c>
      <c r="BJ2111" s="25" t="s">
        <v>45</v>
      </c>
      <c r="BK2111" s="195">
        <f>ROUND(I2111*H2111,2)</f>
        <v>0</v>
      </c>
      <c r="BL2111" s="25" t="s">
        <v>259</v>
      </c>
      <c r="BM2111" s="25" t="s">
        <v>4072</v>
      </c>
    </row>
    <row r="2112" spans="2:65" s="12" customFormat="1">
      <c r="B2112" s="200"/>
      <c r="D2112" s="196" t="s">
        <v>163</v>
      </c>
      <c r="E2112" s="201" t="s">
        <v>5</v>
      </c>
      <c r="F2112" s="202" t="s">
        <v>4073</v>
      </c>
      <c r="H2112" s="203" t="s">
        <v>5</v>
      </c>
      <c r="I2112" s="204"/>
      <c r="L2112" s="200"/>
      <c r="M2112" s="205"/>
      <c r="N2112" s="206"/>
      <c r="O2112" s="206"/>
      <c r="P2112" s="206"/>
      <c r="Q2112" s="206"/>
      <c r="R2112" s="206"/>
      <c r="S2112" s="206"/>
      <c r="T2112" s="207"/>
      <c r="AT2112" s="203" t="s">
        <v>163</v>
      </c>
      <c r="AU2112" s="203" t="s">
        <v>89</v>
      </c>
      <c r="AV2112" s="12" t="s">
        <v>45</v>
      </c>
      <c r="AW2112" s="12" t="s">
        <v>42</v>
      </c>
      <c r="AX2112" s="12" t="s">
        <v>82</v>
      </c>
      <c r="AY2112" s="203" t="s">
        <v>152</v>
      </c>
    </row>
    <row r="2113" spans="2:65" s="13" customFormat="1">
      <c r="B2113" s="208"/>
      <c r="D2113" s="196" t="s">
        <v>163</v>
      </c>
      <c r="E2113" s="209" t="s">
        <v>5</v>
      </c>
      <c r="F2113" s="210" t="s">
        <v>4074</v>
      </c>
      <c r="H2113" s="211">
        <v>29.4</v>
      </c>
      <c r="I2113" s="212"/>
      <c r="L2113" s="208"/>
      <c r="M2113" s="213"/>
      <c r="N2113" s="214"/>
      <c r="O2113" s="214"/>
      <c r="P2113" s="214"/>
      <c r="Q2113" s="214"/>
      <c r="R2113" s="214"/>
      <c r="S2113" s="214"/>
      <c r="T2113" s="215"/>
      <c r="AT2113" s="209" t="s">
        <v>163</v>
      </c>
      <c r="AU2113" s="209" t="s">
        <v>89</v>
      </c>
      <c r="AV2113" s="13" t="s">
        <v>89</v>
      </c>
      <c r="AW2113" s="13" t="s">
        <v>42</v>
      </c>
      <c r="AX2113" s="13" t="s">
        <v>82</v>
      </c>
      <c r="AY2113" s="209" t="s">
        <v>152</v>
      </c>
    </row>
    <row r="2114" spans="2:65" s="15" customFormat="1">
      <c r="B2114" s="224"/>
      <c r="D2114" s="225" t="s">
        <v>163</v>
      </c>
      <c r="E2114" s="226" t="s">
        <v>5</v>
      </c>
      <c r="F2114" s="227" t="s">
        <v>170</v>
      </c>
      <c r="H2114" s="228">
        <v>29.4</v>
      </c>
      <c r="I2114" s="229"/>
      <c r="L2114" s="224"/>
      <c r="M2114" s="230"/>
      <c r="N2114" s="231"/>
      <c r="O2114" s="231"/>
      <c r="P2114" s="231"/>
      <c r="Q2114" s="231"/>
      <c r="R2114" s="231"/>
      <c r="S2114" s="231"/>
      <c r="T2114" s="232"/>
      <c r="AT2114" s="233" t="s">
        <v>163</v>
      </c>
      <c r="AU2114" s="233" t="s">
        <v>89</v>
      </c>
      <c r="AV2114" s="15" t="s">
        <v>159</v>
      </c>
      <c r="AW2114" s="15" t="s">
        <v>42</v>
      </c>
      <c r="AX2114" s="15" t="s">
        <v>45</v>
      </c>
      <c r="AY2114" s="233" t="s">
        <v>152</v>
      </c>
    </row>
    <row r="2115" spans="2:65" s="1" customFormat="1" ht="31.5" customHeight="1">
      <c r="B2115" s="183"/>
      <c r="C2115" s="237" t="s">
        <v>4075</v>
      </c>
      <c r="D2115" s="237" t="s">
        <v>266</v>
      </c>
      <c r="E2115" s="238" t="s">
        <v>4076</v>
      </c>
      <c r="F2115" s="239" t="s">
        <v>4077</v>
      </c>
      <c r="G2115" s="240" t="s">
        <v>247</v>
      </c>
      <c r="H2115" s="241">
        <v>29.4</v>
      </c>
      <c r="I2115" s="242"/>
      <c r="J2115" s="243">
        <f>ROUND(I2115*H2115,2)</f>
        <v>0</v>
      </c>
      <c r="K2115" s="239" t="s">
        <v>5</v>
      </c>
      <c r="L2115" s="244"/>
      <c r="M2115" s="245" t="s">
        <v>5</v>
      </c>
      <c r="N2115" s="246" t="s">
        <v>53</v>
      </c>
      <c r="O2115" s="44"/>
      <c r="P2115" s="193">
        <f>O2115*H2115</f>
        <v>0</v>
      </c>
      <c r="Q2115" s="193">
        <v>0</v>
      </c>
      <c r="R2115" s="193">
        <f>Q2115*H2115</f>
        <v>0</v>
      </c>
      <c r="S2115" s="193">
        <v>0</v>
      </c>
      <c r="T2115" s="194">
        <f>S2115*H2115</f>
        <v>0</v>
      </c>
      <c r="AR2115" s="25" t="s">
        <v>377</v>
      </c>
      <c r="AT2115" s="25" t="s">
        <v>266</v>
      </c>
      <c r="AU2115" s="25" t="s">
        <v>89</v>
      </c>
      <c r="AY2115" s="25" t="s">
        <v>152</v>
      </c>
      <c r="BE2115" s="195">
        <f>IF(N2115="základní",J2115,0)</f>
        <v>0</v>
      </c>
      <c r="BF2115" s="195">
        <f>IF(N2115="snížená",J2115,0)</f>
        <v>0</v>
      </c>
      <c r="BG2115" s="195">
        <f>IF(N2115="zákl. přenesená",J2115,0)</f>
        <v>0</v>
      </c>
      <c r="BH2115" s="195">
        <f>IF(N2115="sníž. přenesená",J2115,0)</f>
        <v>0</v>
      </c>
      <c r="BI2115" s="195">
        <f>IF(N2115="nulová",J2115,0)</f>
        <v>0</v>
      </c>
      <c r="BJ2115" s="25" t="s">
        <v>45</v>
      </c>
      <c r="BK2115" s="195">
        <f>ROUND(I2115*H2115,2)</f>
        <v>0</v>
      </c>
      <c r="BL2115" s="25" t="s">
        <v>259</v>
      </c>
      <c r="BM2115" s="25" t="s">
        <v>4078</v>
      </c>
    </row>
    <row r="2116" spans="2:65" s="1" customFormat="1" ht="22.5" customHeight="1">
      <c r="B2116" s="183"/>
      <c r="C2116" s="184" t="s">
        <v>4079</v>
      </c>
      <c r="D2116" s="184" t="s">
        <v>154</v>
      </c>
      <c r="E2116" s="185" t="s">
        <v>4080</v>
      </c>
      <c r="F2116" s="186" t="s">
        <v>4081</v>
      </c>
      <c r="G2116" s="187" t="s">
        <v>2772</v>
      </c>
      <c r="H2116" s="188">
        <v>19041.712</v>
      </c>
      <c r="I2116" s="189"/>
      <c r="J2116" s="190">
        <f>ROUND(I2116*H2116,2)</f>
        <v>0</v>
      </c>
      <c r="K2116" s="186" t="s">
        <v>158</v>
      </c>
      <c r="L2116" s="43"/>
      <c r="M2116" s="191" t="s">
        <v>5</v>
      </c>
      <c r="N2116" s="192" t="s">
        <v>53</v>
      </c>
      <c r="O2116" s="44"/>
      <c r="P2116" s="193">
        <f>O2116*H2116</f>
        <v>0</v>
      </c>
      <c r="Q2116" s="193">
        <v>5.0000000000000002E-5</v>
      </c>
      <c r="R2116" s="193">
        <f>Q2116*H2116</f>
        <v>0.95208559999999998</v>
      </c>
      <c r="S2116" s="193">
        <v>0</v>
      </c>
      <c r="T2116" s="194">
        <f>S2116*H2116</f>
        <v>0</v>
      </c>
      <c r="AR2116" s="25" t="s">
        <v>259</v>
      </c>
      <c r="AT2116" s="25" t="s">
        <v>154</v>
      </c>
      <c r="AU2116" s="25" t="s">
        <v>89</v>
      </c>
      <c r="AY2116" s="25" t="s">
        <v>152</v>
      </c>
      <c r="BE2116" s="195">
        <f>IF(N2116="základní",J2116,0)</f>
        <v>0</v>
      </c>
      <c r="BF2116" s="195">
        <f>IF(N2116="snížená",J2116,0)</f>
        <v>0</v>
      </c>
      <c r="BG2116" s="195">
        <f>IF(N2116="zákl. přenesená",J2116,0)</f>
        <v>0</v>
      </c>
      <c r="BH2116" s="195">
        <f>IF(N2116="sníž. přenesená",J2116,0)</f>
        <v>0</v>
      </c>
      <c r="BI2116" s="195">
        <f>IF(N2116="nulová",J2116,0)</f>
        <v>0</v>
      </c>
      <c r="BJ2116" s="25" t="s">
        <v>45</v>
      </c>
      <c r="BK2116" s="195">
        <f>ROUND(I2116*H2116,2)</f>
        <v>0</v>
      </c>
      <c r="BL2116" s="25" t="s">
        <v>259</v>
      </c>
      <c r="BM2116" s="25" t="s">
        <v>4082</v>
      </c>
    </row>
    <row r="2117" spans="2:65" s="12" customFormat="1">
      <c r="B2117" s="200"/>
      <c r="D2117" s="196" t="s">
        <v>163</v>
      </c>
      <c r="E2117" s="201" t="s">
        <v>5</v>
      </c>
      <c r="F2117" s="202" t="s">
        <v>4083</v>
      </c>
      <c r="H2117" s="203" t="s">
        <v>5</v>
      </c>
      <c r="I2117" s="204"/>
      <c r="L2117" s="200"/>
      <c r="M2117" s="205"/>
      <c r="N2117" s="206"/>
      <c r="O2117" s="206"/>
      <c r="P2117" s="206"/>
      <c r="Q2117" s="206"/>
      <c r="R2117" s="206"/>
      <c r="S2117" s="206"/>
      <c r="T2117" s="207"/>
      <c r="AT2117" s="203" t="s">
        <v>163</v>
      </c>
      <c r="AU2117" s="203" t="s">
        <v>89</v>
      </c>
      <c r="AV2117" s="12" t="s">
        <v>45</v>
      </c>
      <c r="AW2117" s="12" t="s">
        <v>42</v>
      </c>
      <c r="AX2117" s="12" t="s">
        <v>82</v>
      </c>
      <c r="AY2117" s="203" t="s">
        <v>152</v>
      </c>
    </row>
    <row r="2118" spans="2:65" s="12" customFormat="1">
      <c r="B2118" s="200"/>
      <c r="D2118" s="196" t="s">
        <v>163</v>
      </c>
      <c r="E2118" s="201" t="s">
        <v>5</v>
      </c>
      <c r="F2118" s="202" t="s">
        <v>4084</v>
      </c>
      <c r="H2118" s="203" t="s">
        <v>5</v>
      </c>
      <c r="I2118" s="204"/>
      <c r="L2118" s="200"/>
      <c r="M2118" s="205"/>
      <c r="N2118" s="206"/>
      <c r="O2118" s="206"/>
      <c r="P2118" s="206"/>
      <c r="Q2118" s="206"/>
      <c r="R2118" s="206"/>
      <c r="S2118" s="206"/>
      <c r="T2118" s="207"/>
      <c r="AT2118" s="203" t="s">
        <v>163</v>
      </c>
      <c r="AU2118" s="203" t="s">
        <v>89</v>
      </c>
      <c r="AV2118" s="12" t="s">
        <v>45</v>
      </c>
      <c r="AW2118" s="12" t="s">
        <v>42</v>
      </c>
      <c r="AX2118" s="12" t="s">
        <v>82</v>
      </c>
      <c r="AY2118" s="203" t="s">
        <v>152</v>
      </c>
    </row>
    <row r="2119" spans="2:65" s="12" customFormat="1">
      <c r="B2119" s="200"/>
      <c r="D2119" s="196" t="s">
        <v>163</v>
      </c>
      <c r="E2119" s="201" t="s">
        <v>5</v>
      </c>
      <c r="F2119" s="202" t="s">
        <v>4085</v>
      </c>
      <c r="H2119" s="203" t="s">
        <v>5</v>
      </c>
      <c r="I2119" s="204"/>
      <c r="L2119" s="200"/>
      <c r="M2119" s="205"/>
      <c r="N2119" s="206"/>
      <c r="O2119" s="206"/>
      <c r="P2119" s="206"/>
      <c r="Q2119" s="206"/>
      <c r="R2119" s="206"/>
      <c r="S2119" s="206"/>
      <c r="T2119" s="207"/>
      <c r="AT2119" s="203" t="s">
        <v>163</v>
      </c>
      <c r="AU2119" s="203" t="s">
        <v>89</v>
      </c>
      <c r="AV2119" s="12" t="s">
        <v>45</v>
      </c>
      <c r="AW2119" s="12" t="s">
        <v>42</v>
      </c>
      <c r="AX2119" s="12" t="s">
        <v>82</v>
      </c>
      <c r="AY2119" s="203" t="s">
        <v>152</v>
      </c>
    </row>
    <row r="2120" spans="2:65" s="12" customFormat="1">
      <c r="B2120" s="200"/>
      <c r="D2120" s="196" t="s">
        <v>163</v>
      </c>
      <c r="E2120" s="201" t="s">
        <v>5</v>
      </c>
      <c r="F2120" s="202" t="s">
        <v>4086</v>
      </c>
      <c r="H2120" s="203" t="s">
        <v>5</v>
      </c>
      <c r="I2120" s="204"/>
      <c r="L2120" s="200"/>
      <c r="M2120" s="205"/>
      <c r="N2120" s="206"/>
      <c r="O2120" s="206"/>
      <c r="P2120" s="206"/>
      <c r="Q2120" s="206"/>
      <c r="R2120" s="206"/>
      <c r="S2120" s="206"/>
      <c r="T2120" s="207"/>
      <c r="AT2120" s="203" t="s">
        <v>163</v>
      </c>
      <c r="AU2120" s="203" t="s">
        <v>89</v>
      </c>
      <c r="AV2120" s="12" t="s">
        <v>45</v>
      </c>
      <c r="AW2120" s="12" t="s">
        <v>42</v>
      </c>
      <c r="AX2120" s="12" t="s">
        <v>82</v>
      </c>
      <c r="AY2120" s="203" t="s">
        <v>152</v>
      </c>
    </row>
    <row r="2121" spans="2:65" s="12" customFormat="1">
      <c r="B2121" s="200"/>
      <c r="D2121" s="196" t="s">
        <v>163</v>
      </c>
      <c r="E2121" s="201" t="s">
        <v>5</v>
      </c>
      <c r="F2121" s="202" t="s">
        <v>4087</v>
      </c>
      <c r="H2121" s="203" t="s">
        <v>5</v>
      </c>
      <c r="I2121" s="204"/>
      <c r="L2121" s="200"/>
      <c r="M2121" s="205"/>
      <c r="N2121" s="206"/>
      <c r="O2121" s="206"/>
      <c r="P2121" s="206"/>
      <c r="Q2121" s="206"/>
      <c r="R2121" s="206"/>
      <c r="S2121" s="206"/>
      <c r="T2121" s="207"/>
      <c r="AT2121" s="203" t="s">
        <v>163</v>
      </c>
      <c r="AU2121" s="203" t="s">
        <v>89</v>
      </c>
      <c r="AV2121" s="12" t="s">
        <v>45</v>
      </c>
      <c r="AW2121" s="12" t="s">
        <v>42</v>
      </c>
      <c r="AX2121" s="12" t="s">
        <v>82</v>
      </c>
      <c r="AY2121" s="203" t="s">
        <v>152</v>
      </c>
    </row>
    <row r="2122" spans="2:65" s="13" customFormat="1">
      <c r="B2122" s="208"/>
      <c r="D2122" s="196" t="s">
        <v>163</v>
      </c>
      <c r="E2122" s="209" t="s">
        <v>5</v>
      </c>
      <c r="F2122" s="210" t="s">
        <v>4088</v>
      </c>
      <c r="H2122" s="211">
        <v>1410.52</v>
      </c>
      <c r="I2122" s="212"/>
      <c r="L2122" s="208"/>
      <c r="M2122" s="213"/>
      <c r="N2122" s="214"/>
      <c r="O2122" s="214"/>
      <c r="P2122" s="214"/>
      <c r="Q2122" s="214"/>
      <c r="R2122" s="214"/>
      <c r="S2122" s="214"/>
      <c r="T2122" s="215"/>
      <c r="AT2122" s="209" t="s">
        <v>163</v>
      </c>
      <c r="AU2122" s="209" t="s">
        <v>89</v>
      </c>
      <c r="AV2122" s="13" t="s">
        <v>89</v>
      </c>
      <c r="AW2122" s="13" t="s">
        <v>42</v>
      </c>
      <c r="AX2122" s="13" t="s">
        <v>82</v>
      </c>
      <c r="AY2122" s="209" t="s">
        <v>152</v>
      </c>
    </row>
    <row r="2123" spans="2:65" s="12" customFormat="1">
      <c r="B2123" s="200"/>
      <c r="D2123" s="196" t="s">
        <v>163</v>
      </c>
      <c r="E2123" s="201" t="s">
        <v>5</v>
      </c>
      <c r="F2123" s="202" t="s">
        <v>4089</v>
      </c>
      <c r="H2123" s="203" t="s">
        <v>5</v>
      </c>
      <c r="I2123" s="204"/>
      <c r="L2123" s="200"/>
      <c r="M2123" s="205"/>
      <c r="N2123" s="206"/>
      <c r="O2123" s="206"/>
      <c r="P2123" s="206"/>
      <c r="Q2123" s="206"/>
      <c r="R2123" s="206"/>
      <c r="S2123" s="206"/>
      <c r="T2123" s="207"/>
      <c r="AT2123" s="203" t="s">
        <v>163</v>
      </c>
      <c r="AU2123" s="203" t="s">
        <v>89</v>
      </c>
      <c r="AV2123" s="12" t="s">
        <v>45</v>
      </c>
      <c r="AW2123" s="12" t="s">
        <v>42</v>
      </c>
      <c r="AX2123" s="12" t="s">
        <v>82</v>
      </c>
      <c r="AY2123" s="203" t="s">
        <v>152</v>
      </c>
    </row>
    <row r="2124" spans="2:65" s="13" customFormat="1">
      <c r="B2124" s="208"/>
      <c r="D2124" s="196" t="s">
        <v>163</v>
      </c>
      <c r="E2124" s="209" t="s">
        <v>5</v>
      </c>
      <c r="F2124" s="210" t="s">
        <v>4090</v>
      </c>
      <c r="H2124" s="211">
        <v>17631.191999999999</v>
      </c>
      <c r="I2124" s="212"/>
      <c r="L2124" s="208"/>
      <c r="M2124" s="213"/>
      <c r="N2124" s="214"/>
      <c r="O2124" s="214"/>
      <c r="P2124" s="214"/>
      <c r="Q2124" s="214"/>
      <c r="R2124" s="214"/>
      <c r="S2124" s="214"/>
      <c r="T2124" s="215"/>
      <c r="AT2124" s="209" t="s">
        <v>163</v>
      </c>
      <c r="AU2124" s="209" t="s">
        <v>89</v>
      </c>
      <c r="AV2124" s="13" t="s">
        <v>89</v>
      </c>
      <c r="AW2124" s="13" t="s">
        <v>42</v>
      </c>
      <c r="AX2124" s="13" t="s">
        <v>82</v>
      </c>
      <c r="AY2124" s="209" t="s">
        <v>152</v>
      </c>
    </row>
    <row r="2125" spans="2:65" s="15" customFormat="1">
      <c r="B2125" s="224"/>
      <c r="D2125" s="225" t="s">
        <v>163</v>
      </c>
      <c r="E2125" s="226" t="s">
        <v>5</v>
      </c>
      <c r="F2125" s="227" t="s">
        <v>170</v>
      </c>
      <c r="H2125" s="228">
        <v>19041.712</v>
      </c>
      <c r="I2125" s="229"/>
      <c r="L2125" s="224"/>
      <c r="M2125" s="230"/>
      <c r="N2125" s="231"/>
      <c r="O2125" s="231"/>
      <c r="P2125" s="231"/>
      <c r="Q2125" s="231"/>
      <c r="R2125" s="231"/>
      <c r="S2125" s="231"/>
      <c r="T2125" s="232"/>
      <c r="AT2125" s="233" t="s">
        <v>163</v>
      </c>
      <c r="AU2125" s="233" t="s">
        <v>89</v>
      </c>
      <c r="AV2125" s="15" t="s">
        <v>159</v>
      </c>
      <c r="AW2125" s="15" t="s">
        <v>42</v>
      </c>
      <c r="AX2125" s="15" t="s">
        <v>45</v>
      </c>
      <c r="AY2125" s="233" t="s">
        <v>152</v>
      </c>
    </row>
    <row r="2126" spans="2:65" s="1" customFormat="1" ht="22.5" customHeight="1">
      <c r="B2126" s="183"/>
      <c r="C2126" s="237" t="s">
        <v>4091</v>
      </c>
      <c r="D2126" s="237" t="s">
        <v>266</v>
      </c>
      <c r="E2126" s="238" t="s">
        <v>4092</v>
      </c>
      <c r="F2126" s="239" t="s">
        <v>4093</v>
      </c>
      <c r="G2126" s="240" t="s">
        <v>193</v>
      </c>
      <c r="H2126" s="241">
        <v>1.538</v>
      </c>
      <c r="I2126" s="242"/>
      <c r="J2126" s="243">
        <f>ROUND(I2126*H2126,2)</f>
        <v>0</v>
      </c>
      <c r="K2126" s="239" t="s">
        <v>158</v>
      </c>
      <c r="L2126" s="244"/>
      <c r="M2126" s="245" t="s">
        <v>5</v>
      </c>
      <c r="N2126" s="246" t="s">
        <v>53</v>
      </c>
      <c r="O2126" s="44"/>
      <c r="P2126" s="193">
        <f>O2126*H2126</f>
        <v>0</v>
      </c>
      <c r="Q2126" s="193">
        <v>1</v>
      </c>
      <c r="R2126" s="193">
        <f>Q2126*H2126</f>
        <v>1.538</v>
      </c>
      <c r="S2126" s="193">
        <v>0</v>
      </c>
      <c r="T2126" s="194">
        <f>S2126*H2126</f>
        <v>0</v>
      </c>
      <c r="AR2126" s="25" t="s">
        <v>377</v>
      </c>
      <c r="AT2126" s="25" t="s">
        <v>266</v>
      </c>
      <c r="AU2126" s="25" t="s">
        <v>89</v>
      </c>
      <c r="AY2126" s="25" t="s">
        <v>152</v>
      </c>
      <c r="BE2126" s="195">
        <f>IF(N2126="základní",J2126,0)</f>
        <v>0</v>
      </c>
      <c r="BF2126" s="195">
        <f>IF(N2126="snížená",J2126,0)</f>
        <v>0</v>
      </c>
      <c r="BG2126" s="195">
        <f>IF(N2126="zákl. přenesená",J2126,0)</f>
        <v>0</v>
      </c>
      <c r="BH2126" s="195">
        <f>IF(N2126="sníž. přenesená",J2126,0)</f>
        <v>0</v>
      </c>
      <c r="BI2126" s="195">
        <f>IF(N2126="nulová",J2126,0)</f>
        <v>0</v>
      </c>
      <c r="BJ2126" s="25" t="s">
        <v>45</v>
      </c>
      <c r="BK2126" s="195">
        <f>ROUND(I2126*H2126,2)</f>
        <v>0</v>
      </c>
      <c r="BL2126" s="25" t="s">
        <v>259</v>
      </c>
      <c r="BM2126" s="25" t="s">
        <v>4094</v>
      </c>
    </row>
    <row r="2127" spans="2:65" s="13" customFormat="1">
      <c r="B2127" s="208"/>
      <c r="D2127" s="196" t="s">
        <v>163</v>
      </c>
      <c r="E2127" s="209" t="s">
        <v>5</v>
      </c>
      <c r="F2127" s="210" t="s">
        <v>4095</v>
      </c>
      <c r="H2127" s="211">
        <v>1.411</v>
      </c>
      <c r="I2127" s="212"/>
      <c r="L2127" s="208"/>
      <c r="M2127" s="213"/>
      <c r="N2127" s="214"/>
      <c r="O2127" s="214"/>
      <c r="P2127" s="214"/>
      <c r="Q2127" s="214"/>
      <c r="R2127" s="214"/>
      <c r="S2127" s="214"/>
      <c r="T2127" s="215"/>
      <c r="AT2127" s="209" t="s">
        <v>163</v>
      </c>
      <c r="AU2127" s="209" t="s">
        <v>89</v>
      </c>
      <c r="AV2127" s="13" t="s">
        <v>89</v>
      </c>
      <c r="AW2127" s="13" t="s">
        <v>42</v>
      </c>
      <c r="AX2127" s="13" t="s">
        <v>45</v>
      </c>
      <c r="AY2127" s="209" t="s">
        <v>152</v>
      </c>
    </row>
    <row r="2128" spans="2:65" s="13" customFormat="1">
      <c r="B2128" s="208"/>
      <c r="D2128" s="225" t="s">
        <v>163</v>
      </c>
      <c r="F2128" s="234" t="s">
        <v>4096</v>
      </c>
      <c r="H2128" s="235">
        <v>1.538</v>
      </c>
      <c r="I2128" s="212"/>
      <c r="L2128" s="208"/>
      <c r="M2128" s="213"/>
      <c r="N2128" s="214"/>
      <c r="O2128" s="214"/>
      <c r="P2128" s="214"/>
      <c r="Q2128" s="214"/>
      <c r="R2128" s="214"/>
      <c r="S2128" s="214"/>
      <c r="T2128" s="215"/>
      <c r="AT2128" s="209" t="s">
        <v>163</v>
      </c>
      <c r="AU2128" s="209" t="s">
        <v>89</v>
      </c>
      <c r="AV2128" s="13" t="s">
        <v>89</v>
      </c>
      <c r="AW2128" s="13" t="s">
        <v>6</v>
      </c>
      <c r="AX2128" s="13" t="s">
        <v>45</v>
      </c>
      <c r="AY2128" s="209" t="s">
        <v>152</v>
      </c>
    </row>
    <row r="2129" spans="2:65" s="1" customFormat="1" ht="31.5" customHeight="1">
      <c r="B2129" s="183"/>
      <c r="C2129" s="237" t="s">
        <v>4097</v>
      </c>
      <c r="D2129" s="237" t="s">
        <v>266</v>
      </c>
      <c r="E2129" s="238" t="s">
        <v>4098</v>
      </c>
      <c r="F2129" s="239" t="s">
        <v>4099</v>
      </c>
      <c r="G2129" s="240" t="s">
        <v>193</v>
      </c>
      <c r="H2129" s="241">
        <v>19.218</v>
      </c>
      <c r="I2129" s="242"/>
      <c r="J2129" s="243">
        <f>ROUND(I2129*H2129,2)</f>
        <v>0</v>
      </c>
      <c r="K2129" s="239" t="s">
        <v>158</v>
      </c>
      <c r="L2129" s="244"/>
      <c r="M2129" s="245" t="s">
        <v>5</v>
      </c>
      <c r="N2129" s="246" t="s">
        <v>53</v>
      </c>
      <c r="O2129" s="44"/>
      <c r="P2129" s="193">
        <f>O2129*H2129</f>
        <v>0</v>
      </c>
      <c r="Q2129" s="193">
        <v>1</v>
      </c>
      <c r="R2129" s="193">
        <f>Q2129*H2129</f>
        <v>19.218</v>
      </c>
      <c r="S2129" s="193">
        <v>0</v>
      </c>
      <c r="T2129" s="194">
        <f>S2129*H2129</f>
        <v>0</v>
      </c>
      <c r="AR2129" s="25" t="s">
        <v>377</v>
      </c>
      <c r="AT2129" s="25" t="s">
        <v>266</v>
      </c>
      <c r="AU2129" s="25" t="s">
        <v>89</v>
      </c>
      <c r="AY2129" s="25" t="s">
        <v>152</v>
      </c>
      <c r="BE2129" s="195">
        <f>IF(N2129="základní",J2129,0)</f>
        <v>0</v>
      </c>
      <c r="BF2129" s="195">
        <f>IF(N2129="snížená",J2129,0)</f>
        <v>0</v>
      </c>
      <c r="BG2129" s="195">
        <f>IF(N2129="zákl. přenesená",J2129,0)</f>
        <v>0</v>
      </c>
      <c r="BH2129" s="195">
        <f>IF(N2129="sníž. přenesená",J2129,0)</f>
        <v>0</v>
      </c>
      <c r="BI2129" s="195">
        <f>IF(N2129="nulová",J2129,0)</f>
        <v>0</v>
      </c>
      <c r="BJ2129" s="25" t="s">
        <v>45</v>
      </c>
      <c r="BK2129" s="195">
        <f>ROUND(I2129*H2129,2)</f>
        <v>0</v>
      </c>
      <c r="BL2129" s="25" t="s">
        <v>259</v>
      </c>
      <c r="BM2129" s="25" t="s">
        <v>4100</v>
      </c>
    </row>
    <row r="2130" spans="2:65" s="1" customFormat="1" ht="27">
      <c r="B2130" s="43"/>
      <c r="D2130" s="196" t="s">
        <v>642</v>
      </c>
      <c r="F2130" s="197" t="s">
        <v>4101</v>
      </c>
      <c r="I2130" s="198"/>
      <c r="L2130" s="43"/>
      <c r="M2130" s="199"/>
      <c r="N2130" s="44"/>
      <c r="O2130" s="44"/>
      <c r="P2130" s="44"/>
      <c r="Q2130" s="44"/>
      <c r="R2130" s="44"/>
      <c r="S2130" s="44"/>
      <c r="T2130" s="72"/>
      <c r="AT2130" s="25" t="s">
        <v>642</v>
      </c>
      <c r="AU2130" s="25" t="s">
        <v>89</v>
      </c>
    </row>
    <row r="2131" spans="2:65" s="13" customFormat="1">
      <c r="B2131" s="208"/>
      <c r="D2131" s="225" t="s">
        <v>163</v>
      </c>
      <c r="F2131" s="234" t="s">
        <v>4102</v>
      </c>
      <c r="H2131" s="235">
        <v>19.218</v>
      </c>
      <c r="I2131" s="212"/>
      <c r="L2131" s="208"/>
      <c r="M2131" s="213"/>
      <c r="N2131" s="214"/>
      <c r="O2131" s="214"/>
      <c r="P2131" s="214"/>
      <c r="Q2131" s="214"/>
      <c r="R2131" s="214"/>
      <c r="S2131" s="214"/>
      <c r="T2131" s="215"/>
      <c r="AT2131" s="209" t="s">
        <v>163</v>
      </c>
      <c r="AU2131" s="209" t="s">
        <v>89</v>
      </c>
      <c r="AV2131" s="13" t="s">
        <v>89</v>
      </c>
      <c r="AW2131" s="13" t="s">
        <v>6</v>
      </c>
      <c r="AX2131" s="13" t="s">
        <v>45</v>
      </c>
      <c r="AY2131" s="209" t="s">
        <v>152</v>
      </c>
    </row>
    <row r="2132" spans="2:65" s="1" customFormat="1" ht="31.5" customHeight="1">
      <c r="B2132" s="183"/>
      <c r="C2132" s="184" t="s">
        <v>4103</v>
      </c>
      <c r="D2132" s="184" t="s">
        <v>154</v>
      </c>
      <c r="E2132" s="185" t="s">
        <v>4104</v>
      </c>
      <c r="F2132" s="186" t="s">
        <v>4105</v>
      </c>
      <c r="G2132" s="187" t="s">
        <v>201</v>
      </c>
      <c r="H2132" s="188">
        <v>254.4</v>
      </c>
      <c r="I2132" s="189"/>
      <c r="J2132" s="190">
        <f>ROUND(I2132*H2132,2)</f>
        <v>0</v>
      </c>
      <c r="K2132" s="186" t="s">
        <v>158</v>
      </c>
      <c r="L2132" s="43"/>
      <c r="M2132" s="191" t="s">
        <v>5</v>
      </c>
      <c r="N2132" s="192" t="s">
        <v>53</v>
      </c>
      <c r="O2132" s="44"/>
      <c r="P2132" s="193">
        <f>O2132*H2132</f>
        <v>0</v>
      </c>
      <c r="Q2132" s="193">
        <v>0</v>
      </c>
      <c r="R2132" s="193">
        <f>Q2132*H2132</f>
        <v>0</v>
      </c>
      <c r="S2132" s="193">
        <v>0</v>
      </c>
      <c r="T2132" s="194">
        <f>S2132*H2132</f>
        <v>0</v>
      </c>
      <c r="AR2132" s="25" t="s">
        <v>259</v>
      </c>
      <c r="AT2132" s="25" t="s">
        <v>154</v>
      </c>
      <c r="AU2132" s="25" t="s">
        <v>89</v>
      </c>
      <c r="AY2132" s="25" t="s">
        <v>152</v>
      </c>
      <c r="BE2132" s="195">
        <f>IF(N2132="základní",J2132,0)</f>
        <v>0</v>
      </c>
      <c r="BF2132" s="195">
        <f>IF(N2132="snížená",J2132,0)</f>
        <v>0</v>
      </c>
      <c r="BG2132" s="195">
        <f>IF(N2132="zákl. přenesená",J2132,0)</f>
        <v>0</v>
      </c>
      <c r="BH2132" s="195">
        <f>IF(N2132="sníž. přenesená",J2132,0)</f>
        <v>0</v>
      </c>
      <c r="BI2132" s="195">
        <f>IF(N2132="nulová",J2132,0)</f>
        <v>0</v>
      </c>
      <c r="BJ2132" s="25" t="s">
        <v>45</v>
      </c>
      <c r="BK2132" s="195">
        <f>ROUND(I2132*H2132,2)</f>
        <v>0</v>
      </c>
      <c r="BL2132" s="25" t="s">
        <v>259</v>
      </c>
      <c r="BM2132" s="25" t="s">
        <v>4106</v>
      </c>
    </row>
    <row r="2133" spans="2:65" s="12" customFormat="1">
      <c r="B2133" s="200"/>
      <c r="D2133" s="196" t="s">
        <v>163</v>
      </c>
      <c r="E2133" s="201" t="s">
        <v>5</v>
      </c>
      <c r="F2133" s="202" t="s">
        <v>3154</v>
      </c>
      <c r="H2133" s="203" t="s">
        <v>5</v>
      </c>
      <c r="I2133" s="204"/>
      <c r="L2133" s="200"/>
      <c r="M2133" s="205"/>
      <c r="N2133" s="206"/>
      <c r="O2133" s="206"/>
      <c r="P2133" s="206"/>
      <c r="Q2133" s="206"/>
      <c r="R2133" s="206"/>
      <c r="S2133" s="206"/>
      <c r="T2133" s="207"/>
      <c r="AT2133" s="203" t="s">
        <v>163</v>
      </c>
      <c r="AU2133" s="203" t="s">
        <v>89</v>
      </c>
      <c r="AV2133" s="12" t="s">
        <v>45</v>
      </c>
      <c r="AW2133" s="12" t="s">
        <v>42</v>
      </c>
      <c r="AX2133" s="12" t="s">
        <v>82</v>
      </c>
      <c r="AY2133" s="203" t="s">
        <v>152</v>
      </c>
    </row>
    <row r="2134" spans="2:65" s="12" customFormat="1">
      <c r="B2134" s="200"/>
      <c r="D2134" s="196" t="s">
        <v>163</v>
      </c>
      <c r="E2134" s="201" t="s">
        <v>5</v>
      </c>
      <c r="F2134" s="202" t="s">
        <v>4085</v>
      </c>
      <c r="H2134" s="203" t="s">
        <v>5</v>
      </c>
      <c r="I2134" s="204"/>
      <c r="L2134" s="200"/>
      <c r="M2134" s="205"/>
      <c r="N2134" s="206"/>
      <c r="O2134" s="206"/>
      <c r="P2134" s="206"/>
      <c r="Q2134" s="206"/>
      <c r="R2134" s="206"/>
      <c r="S2134" s="206"/>
      <c r="T2134" s="207"/>
      <c r="AT2134" s="203" t="s">
        <v>163</v>
      </c>
      <c r="AU2134" s="203" t="s">
        <v>89</v>
      </c>
      <c r="AV2134" s="12" t="s">
        <v>45</v>
      </c>
      <c r="AW2134" s="12" t="s">
        <v>42</v>
      </c>
      <c r="AX2134" s="12" t="s">
        <v>82</v>
      </c>
      <c r="AY2134" s="203" t="s">
        <v>152</v>
      </c>
    </row>
    <row r="2135" spans="2:65" s="12" customFormat="1">
      <c r="B2135" s="200"/>
      <c r="D2135" s="196" t="s">
        <v>163</v>
      </c>
      <c r="E2135" s="201" t="s">
        <v>5</v>
      </c>
      <c r="F2135" s="202" t="s">
        <v>4107</v>
      </c>
      <c r="H2135" s="203" t="s">
        <v>5</v>
      </c>
      <c r="I2135" s="204"/>
      <c r="L2135" s="200"/>
      <c r="M2135" s="205"/>
      <c r="N2135" s="206"/>
      <c r="O2135" s="206"/>
      <c r="P2135" s="206"/>
      <c r="Q2135" s="206"/>
      <c r="R2135" s="206"/>
      <c r="S2135" s="206"/>
      <c r="T2135" s="207"/>
      <c r="AT2135" s="203" t="s">
        <v>163</v>
      </c>
      <c r="AU2135" s="203" t="s">
        <v>89</v>
      </c>
      <c r="AV2135" s="12" t="s">
        <v>45</v>
      </c>
      <c r="AW2135" s="12" t="s">
        <v>42</v>
      </c>
      <c r="AX2135" s="12" t="s">
        <v>82</v>
      </c>
      <c r="AY2135" s="203" t="s">
        <v>152</v>
      </c>
    </row>
    <row r="2136" spans="2:65" s="12" customFormat="1">
      <c r="B2136" s="200"/>
      <c r="D2136" s="196" t="s">
        <v>163</v>
      </c>
      <c r="E2136" s="201" t="s">
        <v>5</v>
      </c>
      <c r="F2136" s="202" t="s">
        <v>4108</v>
      </c>
      <c r="H2136" s="203" t="s">
        <v>5</v>
      </c>
      <c r="I2136" s="204"/>
      <c r="L2136" s="200"/>
      <c r="M2136" s="205"/>
      <c r="N2136" s="206"/>
      <c r="O2136" s="206"/>
      <c r="P2136" s="206"/>
      <c r="Q2136" s="206"/>
      <c r="R2136" s="206"/>
      <c r="S2136" s="206"/>
      <c r="T2136" s="207"/>
      <c r="AT2136" s="203" t="s">
        <v>163</v>
      </c>
      <c r="AU2136" s="203" t="s">
        <v>89</v>
      </c>
      <c r="AV2136" s="12" t="s">
        <v>45</v>
      </c>
      <c r="AW2136" s="12" t="s">
        <v>42</v>
      </c>
      <c r="AX2136" s="12" t="s">
        <v>82</v>
      </c>
      <c r="AY2136" s="203" t="s">
        <v>152</v>
      </c>
    </row>
    <row r="2137" spans="2:65" s="13" customFormat="1">
      <c r="B2137" s="208"/>
      <c r="D2137" s="196" t="s">
        <v>163</v>
      </c>
      <c r="E2137" s="209" t="s">
        <v>5</v>
      </c>
      <c r="F2137" s="210" t="s">
        <v>4109</v>
      </c>
      <c r="H2137" s="211">
        <v>254.4</v>
      </c>
      <c r="I2137" s="212"/>
      <c r="L2137" s="208"/>
      <c r="M2137" s="213"/>
      <c r="N2137" s="214"/>
      <c r="O2137" s="214"/>
      <c r="P2137" s="214"/>
      <c r="Q2137" s="214"/>
      <c r="R2137" s="214"/>
      <c r="S2137" s="214"/>
      <c r="T2137" s="215"/>
      <c r="AT2137" s="209" t="s">
        <v>163</v>
      </c>
      <c r="AU2137" s="209" t="s">
        <v>89</v>
      </c>
      <c r="AV2137" s="13" t="s">
        <v>89</v>
      </c>
      <c r="AW2137" s="13" t="s">
        <v>42</v>
      </c>
      <c r="AX2137" s="13" t="s">
        <v>82</v>
      </c>
      <c r="AY2137" s="209" t="s">
        <v>152</v>
      </c>
    </row>
    <row r="2138" spans="2:65" s="15" customFormat="1">
      <c r="B2138" s="224"/>
      <c r="D2138" s="225" t="s">
        <v>163</v>
      </c>
      <c r="E2138" s="226" t="s">
        <v>5</v>
      </c>
      <c r="F2138" s="227" t="s">
        <v>170</v>
      </c>
      <c r="H2138" s="228">
        <v>254.4</v>
      </c>
      <c r="I2138" s="229"/>
      <c r="L2138" s="224"/>
      <c r="M2138" s="230"/>
      <c r="N2138" s="231"/>
      <c r="O2138" s="231"/>
      <c r="P2138" s="231"/>
      <c r="Q2138" s="231"/>
      <c r="R2138" s="231"/>
      <c r="S2138" s="231"/>
      <c r="T2138" s="232"/>
      <c r="AT2138" s="233" t="s">
        <v>163</v>
      </c>
      <c r="AU2138" s="233" t="s">
        <v>89</v>
      </c>
      <c r="AV2138" s="15" t="s">
        <v>159</v>
      </c>
      <c r="AW2138" s="15" t="s">
        <v>42</v>
      </c>
      <c r="AX2138" s="15" t="s">
        <v>45</v>
      </c>
      <c r="AY2138" s="233" t="s">
        <v>152</v>
      </c>
    </row>
    <row r="2139" spans="2:65" s="1" customFormat="1" ht="31.5" customHeight="1">
      <c r="B2139" s="183"/>
      <c r="C2139" s="184" t="s">
        <v>4110</v>
      </c>
      <c r="D2139" s="184" t="s">
        <v>154</v>
      </c>
      <c r="E2139" s="185" t="s">
        <v>2187</v>
      </c>
      <c r="F2139" s="186" t="s">
        <v>2188</v>
      </c>
      <c r="G2139" s="187" t="s">
        <v>247</v>
      </c>
      <c r="H2139" s="188">
        <v>143.44800000000001</v>
      </c>
      <c r="I2139" s="189"/>
      <c r="J2139" s="190">
        <f>ROUND(I2139*H2139,2)</f>
        <v>0</v>
      </c>
      <c r="K2139" s="186" t="s">
        <v>158</v>
      </c>
      <c r="L2139" s="43"/>
      <c r="M2139" s="191" t="s">
        <v>5</v>
      </c>
      <c r="N2139" s="192" t="s">
        <v>53</v>
      </c>
      <c r="O2139" s="44"/>
      <c r="P2139" s="193">
        <f>O2139*H2139</f>
        <v>0</v>
      </c>
      <c r="Q2139" s="193">
        <v>2.5000000000000001E-4</v>
      </c>
      <c r="R2139" s="193">
        <f>Q2139*H2139</f>
        <v>3.5862000000000005E-2</v>
      </c>
      <c r="S2139" s="193">
        <v>0</v>
      </c>
      <c r="T2139" s="194">
        <f>S2139*H2139</f>
        <v>0</v>
      </c>
      <c r="AR2139" s="25" t="s">
        <v>259</v>
      </c>
      <c r="AT2139" s="25" t="s">
        <v>154</v>
      </c>
      <c r="AU2139" s="25" t="s">
        <v>89</v>
      </c>
      <c r="AY2139" s="25" t="s">
        <v>152</v>
      </c>
      <c r="BE2139" s="195">
        <f>IF(N2139="základní",J2139,0)</f>
        <v>0</v>
      </c>
      <c r="BF2139" s="195">
        <f>IF(N2139="snížená",J2139,0)</f>
        <v>0</v>
      </c>
      <c r="BG2139" s="195">
        <f>IF(N2139="zákl. přenesená",J2139,0)</f>
        <v>0</v>
      </c>
      <c r="BH2139" s="195">
        <f>IF(N2139="sníž. přenesená",J2139,0)</f>
        <v>0</v>
      </c>
      <c r="BI2139" s="195">
        <f>IF(N2139="nulová",J2139,0)</f>
        <v>0</v>
      </c>
      <c r="BJ2139" s="25" t="s">
        <v>45</v>
      </c>
      <c r="BK2139" s="195">
        <f>ROUND(I2139*H2139,2)</f>
        <v>0</v>
      </c>
      <c r="BL2139" s="25" t="s">
        <v>259</v>
      </c>
      <c r="BM2139" s="25" t="s">
        <v>4111</v>
      </c>
    </row>
    <row r="2140" spans="2:65" s="1" customFormat="1" ht="121.5">
      <c r="B2140" s="43"/>
      <c r="D2140" s="196" t="s">
        <v>161</v>
      </c>
      <c r="F2140" s="197" t="s">
        <v>2190</v>
      </c>
      <c r="I2140" s="198"/>
      <c r="L2140" s="43"/>
      <c r="M2140" s="199"/>
      <c r="N2140" s="44"/>
      <c r="O2140" s="44"/>
      <c r="P2140" s="44"/>
      <c r="Q2140" s="44"/>
      <c r="R2140" s="44"/>
      <c r="S2140" s="44"/>
      <c r="T2140" s="72"/>
      <c r="AT2140" s="25" t="s">
        <v>161</v>
      </c>
      <c r="AU2140" s="25" t="s">
        <v>89</v>
      </c>
    </row>
    <row r="2141" spans="2:65" s="12" customFormat="1">
      <c r="B2141" s="200"/>
      <c r="D2141" s="196" t="s">
        <v>163</v>
      </c>
      <c r="E2141" s="201" t="s">
        <v>5</v>
      </c>
      <c r="F2141" s="202" t="s">
        <v>4112</v>
      </c>
      <c r="H2141" s="203" t="s">
        <v>5</v>
      </c>
      <c r="I2141" s="204"/>
      <c r="L2141" s="200"/>
      <c r="M2141" s="205"/>
      <c r="N2141" s="206"/>
      <c r="O2141" s="206"/>
      <c r="P2141" s="206"/>
      <c r="Q2141" s="206"/>
      <c r="R2141" s="206"/>
      <c r="S2141" s="206"/>
      <c r="T2141" s="207"/>
      <c r="AT2141" s="203" t="s">
        <v>163</v>
      </c>
      <c r="AU2141" s="203" t="s">
        <v>89</v>
      </c>
      <c r="AV2141" s="12" t="s">
        <v>45</v>
      </c>
      <c r="AW2141" s="12" t="s">
        <v>42</v>
      </c>
      <c r="AX2141" s="12" t="s">
        <v>82</v>
      </c>
      <c r="AY2141" s="203" t="s">
        <v>152</v>
      </c>
    </row>
    <row r="2142" spans="2:65" s="13" customFormat="1">
      <c r="B2142" s="208"/>
      <c r="D2142" s="196" t="s">
        <v>163</v>
      </c>
      <c r="E2142" s="209" t="s">
        <v>5</v>
      </c>
      <c r="F2142" s="210" t="s">
        <v>4113</v>
      </c>
      <c r="H2142" s="211">
        <v>7.5629999999999997</v>
      </c>
      <c r="I2142" s="212"/>
      <c r="L2142" s="208"/>
      <c r="M2142" s="213"/>
      <c r="N2142" s="214"/>
      <c r="O2142" s="214"/>
      <c r="P2142" s="214"/>
      <c r="Q2142" s="214"/>
      <c r="R2142" s="214"/>
      <c r="S2142" s="214"/>
      <c r="T2142" s="215"/>
      <c r="AT2142" s="209" t="s">
        <v>163</v>
      </c>
      <c r="AU2142" s="209" t="s">
        <v>89</v>
      </c>
      <c r="AV2142" s="13" t="s">
        <v>89</v>
      </c>
      <c r="AW2142" s="13" t="s">
        <v>42</v>
      </c>
      <c r="AX2142" s="13" t="s">
        <v>82</v>
      </c>
      <c r="AY2142" s="209" t="s">
        <v>152</v>
      </c>
    </row>
    <row r="2143" spans="2:65" s="13" customFormat="1">
      <c r="B2143" s="208"/>
      <c r="D2143" s="196" t="s">
        <v>163</v>
      </c>
      <c r="E2143" s="209" t="s">
        <v>5</v>
      </c>
      <c r="F2143" s="210" t="s">
        <v>4114</v>
      </c>
      <c r="H2143" s="211">
        <v>7.5629999999999997</v>
      </c>
      <c r="I2143" s="212"/>
      <c r="L2143" s="208"/>
      <c r="M2143" s="213"/>
      <c r="N2143" s="214"/>
      <c r="O2143" s="214"/>
      <c r="P2143" s="214"/>
      <c r="Q2143" s="214"/>
      <c r="R2143" s="214"/>
      <c r="S2143" s="214"/>
      <c r="T2143" s="215"/>
      <c r="AT2143" s="209" t="s">
        <v>163</v>
      </c>
      <c r="AU2143" s="209" t="s">
        <v>89</v>
      </c>
      <c r="AV2143" s="13" t="s">
        <v>89</v>
      </c>
      <c r="AW2143" s="13" t="s">
        <v>42</v>
      </c>
      <c r="AX2143" s="13" t="s">
        <v>82</v>
      </c>
      <c r="AY2143" s="209" t="s">
        <v>152</v>
      </c>
    </row>
    <row r="2144" spans="2:65" s="13" customFormat="1">
      <c r="B2144" s="208"/>
      <c r="D2144" s="196" t="s">
        <v>163</v>
      </c>
      <c r="E2144" s="209" t="s">
        <v>5</v>
      </c>
      <c r="F2144" s="210" t="s">
        <v>4115</v>
      </c>
      <c r="H2144" s="211">
        <v>8.7390000000000008</v>
      </c>
      <c r="I2144" s="212"/>
      <c r="L2144" s="208"/>
      <c r="M2144" s="213"/>
      <c r="N2144" s="214"/>
      <c r="O2144" s="214"/>
      <c r="P2144" s="214"/>
      <c r="Q2144" s="214"/>
      <c r="R2144" s="214"/>
      <c r="S2144" s="214"/>
      <c r="T2144" s="215"/>
      <c r="AT2144" s="209" t="s">
        <v>163</v>
      </c>
      <c r="AU2144" s="209" t="s">
        <v>89</v>
      </c>
      <c r="AV2144" s="13" t="s">
        <v>89</v>
      </c>
      <c r="AW2144" s="13" t="s">
        <v>42</v>
      </c>
      <c r="AX2144" s="13" t="s">
        <v>82</v>
      </c>
      <c r="AY2144" s="209" t="s">
        <v>152</v>
      </c>
    </row>
    <row r="2145" spans="2:51" s="13" customFormat="1">
      <c r="B2145" s="208"/>
      <c r="D2145" s="196" t="s">
        <v>163</v>
      </c>
      <c r="E2145" s="209" t="s">
        <v>5</v>
      </c>
      <c r="F2145" s="210" t="s">
        <v>4116</v>
      </c>
      <c r="H2145" s="211">
        <v>7.8479999999999999</v>
      </c>
      <c r="I2145" s="212"/>
      <c r="L2145" s="208"/>
      <c r="M2145" s="213"/>
      <c r="N2145" s="214"/>
      <c r="O2145" s="214"/>
      <c r="P2145" s="214"/>
      <c r="Q2145" s="214"/>
      <c r="R2145" s="214"/>
      <c r="S2145" s="214"/>
      <c r="T2145" s="215"/>
      <c r="AT2145" s="209" t="s">
        <v>163</v>
      </c>
      <c r="AU2145" s="209" t="s">
        <v>89</v>
      </c>
      <c r="AV2145" s="13" t="s">
        <v>89</v>
      </c>
      <c r="AW2145" s="13" t="s">
        <v>42</v>
      </c>
      <c r="AX2145" s="13" t="s">
        <v>82</v>
      </c>
      <c r="AY2145" s="209" t="s">
        <v>152</v>
      </c>
    </row>
    <row r="2146" spans="2:51" s="12" customFormat="1">
      <c r="B2146" s="200"/>
      <c r="D2146" s="196" t="s">
        <v>163</v>
      </c>
      <c r="E2146" s="201" t="s">
        <v>5</v>
      </c>
      <c r="F2146" s="202" t="s">
        <v>4117</v>
      </c>
      <c r="H2146" s="203" t="s">
        <v>5</v>
      </c>
      <c r="I2146" s="204"/>
      <c r="L2146" s="200"/>
      <c r="M2146" s="205"/>
      <c r="N2146" s="206"/>
      <c r="O2146" s="206"/>
      <c r="P2146" s="206"/>
      <c r="Q2146" s="206"/>
      <c r="R2146" s="206"/>
      <c r="S2146" s="206"/>
      <c r="T2146" s="207"/>
      <c r="AT2146" s="203" t="s">
        <v>163</v>
      </c>
      <c r="AU2146" s="203" t="s">
        <v>89</v>
      </c>
      <c r="AV2146" s="12" t="s">
        <v>45</v>
      </c>
      <c r="AW2146" s="12" t="s">
        <v>42</v>
      </c>
      <c r="AX2146" s="12" t="s">
        <v>82</v>
      </c>
      <c r="AY2146" s="203" t="s">
        <v>152</v>
      </c>
    </row>
    <row r="2147" spans="2:51" s="13" customFormat="1">
      <c r="B2147" s="208"/>
      <c r="D2147" s="196" t="s">
        <v>163</v>
      </c>
      <c r="E2147" s="209" t="s">
        <v>5</v>
      </c>
      <c r="F2147" s="210" t="s">
        <v>4118</v>
      </c>
      <c r="H2147" s="211">
        <v>7.92</v>
      </c>
      <c r="I2147" s="212"/>
      <c r="L2147" s="208"/>
      <c r="M2147" s="213"/>
      <c r="N2147" s="214"/>
      <c r="O2147" s="214"/>
      <c r="P2147" s="214"/>
      <c r="Q2147" s="214"/>
      <c r="R2147" s="214"/>
      <c r="S2147" s="214"/>
      <c r="T2147" s="215"/>
      <c r="AT2147" s="209" t="s">
        <v>163</v>
      </c>
      <c r="AU2147" s="209" t="s">
        <v>89</v>
      </c>
      <c r="AV2147" s="13" t="s">
        <v>89</v>
      </c>
      <c r="AW2147" s="13" t="s">
        <v>42</v>
      </c>
      <c r="AX2147" s="13" t="s">
        <v>82</v>
      </c>
      <c r="AY2147" s="209" t="s">
        <v>152</v>
      </c>
    </row>
    <row r="2148" spans="2:51" s="13" customFormat="1">
      <c r="B2148" s="208"/>
      <c r="D2148" s="196" t="s">
        <v>163</v>
      </c>
      <c r="E2148" s="209" t="s">
        <v>5</v>
      </c>
      <c r="F2148" s="210" t="s">
        <v>4119</v>
      </c>
      <c r="H2148" s="211">
        <v>10.56</v>
      </c>
      <c r="I2148" s="212"/>
      <c r="L2148" s="208"/>
      <c r="M2148" s="213"/>
      <c r="N2148" s="214"/>
      <c r="O2148" s="214"/>
      <c r="P2148" s="214"/>
      <c r="Q2148" s="214"/>
      <c r="R2148" s="214"/>
      <c r="S2148" s="214"/>
      <c r="T2148" s="215"/>
      <c r="AT2148" s="209" t="s">
        <v>163</v>
      </c>
      <c r="AU2148" s="209" t="s">
        <v>89</v>
      </c>
      <c r="AV2148" s="13" t="s">
        <v>89</v>
      </c>
      <c r="AW2148" s="13" t="s">
        <v>42</v>
      </c>
      <c r="AX2148" s="13" t="s">
        <v>82</v>
      </c>
      <c r="AY2148" s="209" t="s">
        <v>152</v>
      </c>
    </row>
    <row r="2149" spans="2:51" s="13" customFormat="1">
      <c r="B2149" s="208"/>
      <c r="D2149" s="196" t="s">
        <v>163</v>
      </c>
      <c r="E2149" s="209" t="s">
        <v>5</v>
      </c>
      <c r="F2149" s="210" t="s">
        <v>4120</v>
      </c>
      <c r="H2149" s="211">
        <v>5.28</v>
      </c>
      <c r="I2149" s="212"/>
      <c r="L2149" s="208"/>
      <c r="M2149" s="213"/>
      <c r="N2149" s="214"/>
      <c r="O2149" s="214"/>
      <c r="P2149" s="214"/>
      <c r="Q2149" s="214"/>
      <c r="R2149" s="214"/>
      <c r="S2149" s="214"/>
      <c r="T2149" s="215"/>
      <c r="AT2149" s="209" t="s">
        <v>163</v>
      </c>
      <c r="AU2149" s="209" t="s">
        <v>89</v>
      </c>
      <c r="AV2149" s="13" t="s">
        <v>89</v>
      </c>
      <c r="AW2149" s="13" t="s">
        <v>42</v>
      </c>
      <c r="AX2149" s="13" t="s">
        <v>82</v>
      </c>
      <c r="AY2149" s="209" t="s">
        <v>152</v>
      </c>
    </row>
    <row r="2150" spans="2:51" s="13" customFormat="1">
      <c r="B2150" s="208"/>
      <c r="D2150" s="196" t="s">
        <v>163</v>
      </c>
      <c r="E2150" s="209" t="s">
        <v>5</v>
      </c>
      <c r="F2150" s="210" t="s">
        <v>4121</v>
      </c>
      <c r="H2150" s="211">
        <v>10.007999999999999</v>
      </c>
      <c r="I2150" s="212"/>
      <c r="L2150" s="208"/>
      <c r="M2150" s="213"/>
      <c r="N2150" s="214"/>
      <c r="O2150" s="214"/>
      <c r="P2150" s="214"/>
      <c r="Q2150" s="214"/>
      <c r="R2150" s="214"/>
      <c r="S2150" s="214"/>
      <c r="T2150" s="215"/>
      <c r="AT2150" s="209" t="s">
        <v>163</v>
      </c>
      <c r="AU2150" s="209" t="s">
        <v>89</v>
      </c>
      <c r="AV2150" s="13" t="s">
        <v>89</v>
      </c>
      <c r="AW2150" s="13" t="s">
        <v>42</v>
      </c>
      <c r="AX2150" s="13" t="s">
        <v>82</v>
      </c>
      <c r="AY2150" s="209" t="s">
        <v>152</v>
      </c>
    </row>
    <row r="2151" spans="2:51" s="12" customFormat="1">
      <c r="B2151" s="200"/>
      <c r="D2151" s="196" t="s">
        <v>163</v>
      </c>
      <c r="E2151" s="201" t="s">
        <v>5</v>
      </c>
      <c r="F2151" s="202" t="s">
        <v>4122</v>
      </c>
      <c r="H2151" s="203" t="s">
        <v>5</v>
      </c>
      <c r="I2151" s="204"/>
      <c r="L2151" s="200"/>
      <c r="M2151" s="205"/>
      <c r="N2151" s="206"/>
      <c r="O2151" s="206"/>
      <c r="P2151" s="206"/>
      <c r="Q2151" s="206"/>
      <c r="R2151" s="206"/>
      <c r="S2151" s="206"/>
      <c r="T2151" s="207"/>
      <c r="AT2151" s="203" t="s">
        <v>163</v>
      </c>
      <c r="AU2151" s="203" t="s">
        <v>89</v>
      </c>
      <c r="AV2151" s="12" t="s">
        <v>45</v>
      </c>
      <c r="AW2151" s="12" t="s">
        <v>42</v>
      </c>
      <c r="AX2151" s="12" t="s">
        <v>82</v>
      </c>
      <c r="AY2151" s="203" t="s">
        <v>152</v>
      </c>
    </row>
    <row r="2152" spans="2:51" s="13" customFormat="1">
      <c r="B2152" s="208"/>
      <c r="D2152" s="196" t="s">
        <v>163</v>
      </c>
      <c r="E2152" s="209" t="s">
        <v>5</v>
      </c>
      <c r="F2152" s="210" t="s">
        <v>4123</v>
      </c>
      <c r="H2152" s="211">
        <v>0.36</v>
      </c>
      <c r="I2152" s="212"/>
      <c r="L2152" s="208"/>
      <c r="M2152" s="213"/>
      <c r="N2152" s="214"/>
      <c r="O2152" s="214"/>
      <c r="P2152" s="214"/>
      <c r="Q2152" s="214"/>
      <c r="R2152" s="214"/>
      <c r="S2152" s="214"/>
      <c r="T2152" s="215"/>
      <c r="AT2152" s="209" t="s">
        <v>163</v>
      </c>
      <c r="AU2152" s="209" t="s">
        <v>89</v>
      </c>
      <c r="AV2152" s="13" t="s">
        <v>89</v>
      </c>
      <c r="AW2152" s="13" t="s">
        <v>42</v>
      </c>
      <c r="AX2152" s="13" t="s">
        <v>82</v>
      </c>
      <c r="AY2152" s="209" t="s">
        <v>152</v>
      </c>
    </row>
    <row r="2153" spans="2:51" s="13" customFormat="1">
      <c r="B2153" s="208"/>
      <c r="D2153" s="196" t="s">
        <v>163</v>
      </c>
      <c r="E2153" s="209" t="s">
        <v>5</v>
      </c>
      <c r="F2153" s="210" t="s">
        <v>4124</v>
      </c>
      <c r="H2153" s="211">
        <v>4.5</v>
      </c>
      <c r="I2153" s="212"/>
      <c r="L2153" s="208"/>
      <c r="M2153" s="213"/>
      <c r="N2153" s="214"/>
      <c r="O2153" s="214"/>
      <c r="P2153" s="214"/>
      <c r="Q2153" s="214"/>
      <c r="R2153" s="214"/>
      <c r="S2153" s="214"/>
      <c r="T2153" s="215"/>
      <c r="AT2153" s="209" t="s">
        <v>163</v>
      </c>
      <c r="AU2153" s="209" t="s">
        <v>89</v>
      </c>
      <c r="AV2153" s="13" t="s">
        <v>89</v>
      </c>
      <c r="AW2153" s="13" t="s">
        <v>42</v>
      </c>
      <c r="AX2153" s="13" t="s">
        <v>82</v>
      </c>
      <c r="AY2153" s="209" t="s">
        <v>152</v>
      </c>
    </row>
    <row r="2154" spans="2:51" s="13" customFormat="1">
      <c r="B2154" s="208"/>
      <c r="D2154" s="196" t="s">
        <v>163</v>
      </c>
      <c r="E2154" s="209" t="s">
        <v>5</v>
      </c>
      <c r="F2154" s="210" t="s">
        <v>4125</v>
      </c>
      <c r="H2154" s="211">
        <v>7.8</v>
      </c>
      <c r="I2154" s="212"/>
      <c r="L2154" s="208"/>
      <c r="M2154" s="213"/>
      <c r="N2154" s="214"/>
      <c r="O2154" s="214"/>
      <c r="P2154" s="214"/>
      <c r="Q2154" s="214"/>
      <c r="R2154" s="214"/>
      <c r="S2154" s="214"/>
      <c r="T2154" s="215"/>
      <c r="AT2154" s="209" t="s">
        <v>163</v>
      </c>
      <c r="AU2154" s="209" t="s">
        <v>89</v>
      </c>
      <c r="AV2154" s="13" t="s">
        <v>89</v>
      </c>
      <c r="AW2154" s="13" t="s">
        <v>42</v>
      </c>
      <c r="AX2154" s="13" t="s">
        <v>82</v>
      </c>
      <c r="AY2154" s="209" t="s">
        <v>152</v>
      </c>
    </row>
    <row r="2155" spans="2:51" s="13" customFormat="1">
      <c r="B2155" s="208"/>
      <c r="D2155" s="196" t="s">
        <v>163</v>
      </c>
      <c r="E2155" s="209" t="s">
        <v>5</v>
      </c>
      <c r="F2155" s="210" t="s">
        <v>4126</v>
      </c>
      <c r="H2155" s="211">
        <v>6</v>
      </c>
      <c r="I2155" s="212"/>
      <c r="L2155" s="208"/>
      <c r="M2155" s="213"/>
      <c r="N2155" s="214"/>
      <c r="O2155" s="214"/>
      <c r="P2155" s="214"/>
      <c r="Q2155" s="214"/>
      <c r="R2155" s="214"/>
      <c r="S2155" s="214"/>
      <c r="T2155" s="215"/>
      <c r="AT2155" s="209" t="s">
        <v>163</v>
      </c>
      <c r="AU2155" s="209" t="s">
        <v>89</v>
      </c>
      <c r="AV2155" s="13" t="s">
        <v>89</v>
      </c>
      <c r="AW2155" s="13" t="s">
        <v>42</v>
      </c>
      <c r="AX2155" s="13" t="s">
        <v>82</v>
      </c>
      <c r="AY2155" s="209" t="s">
        <v>152</v>
      </c>
    </row>
    <row r="2156" spans="2:51" s="13" customFormat="1">
      <c r="B2156" s="208"/>
      <c r="D2156" s="196" t="s">
        <v>163</v>
      </c>
      <c r="E2156" s="209" t="s">
        <v>5</v>
      </c>
      <c r="F2156" s="210" t="s">
        <v>4127</v>
      </c>
      <c r="H2156" s="211">
        <v>10.5</v>
      </c>
      <c r="I2156" s="212"/>
      <c r="L2156" s="208"/>
      <c r="M2156" s="213"/>
      <c r="N2156" s="214"/>
      <c r="O2156" s="214"/>
      <c r="P2156" s="214"/>
      <c r="Q2156" s="214"/>
      <c r="R2156" s="214"/>
      <c r="S2156" s="214"/>
      <c r="T2156" s="215"/>
      <c r="AT2156" s="209" t="s">
        <v>163</v>
      </c>
      <c r="AU2156" s="209" t="s">
        <v>89</v>
      </c>
      <c r="AV2156" s="13" t="s">
        <v>89</v>
      </c>
      <c r="AW2156" s="13" t="s">
        <v>42</v>
      </c>
      <c r="AX2156" s="13" t="s">
        <v>82</v>
      </c>
      <c r="AY2156" s="209" t="s">
        <v>152</v>
      </c>
    </row>
    <row r="2157" spans="2:51" s="13" customFormat="1">
      <c r="B2157" s="208"/>
      <c r="D2157" s="196" t="s">
        <v>163</v>
      </c>
      <c r="E2157" s="209" t="s">
        <v>5</v>
      </c>
      <c r="F2157" s="210" t="s">
        <v>4128</v>
      </c>
      <c r="H2157" s="211">
        <v>3.84</v>
      </c>
      <c r="I2157" s="212"/>
      <c r="L2157" s="208"/>
      <c r="M2157" s="213"/>
      <c r="N2157" s="214"/>
      <c r="O2157" s="214"/>
      <c r="P2157" s="214"/>
      <c r="Q2157" s="214"/>
      <c r="R2157" s="214"/>
      <c r="S2157" s="214"/>
      <c r="T2157" s="215"/>
      <c r="AT2157" s="209" t="s">
        <v>163</v>
      </c>
      <c r="AU2157" s="209" t="s">
        <v>89</v>
      </c>
      <c r="AV2157" s="13" t="s">
        <v>89</v>
      </c>
      <c r="AW2157" s="13" t="s">
        <v>42</v>
      </c>
      <c r="AX2157" s="13" t="s">
        <v>82</v>
      </c>
      <c r="AY2157" s="209" t="s">
        <v>152</v>
      </c>
    </row>
    <row r="2158" spans="2:51" s="13" customFormat="1">
      <c r="B2158" s="208"/>
      <c r="D2158" s="196" t="s">
        <v>163</v>
      </c>
      <c r="E2158" s="209" t="s">
        <v>5</v>
      </c>
      <c r="F2158" s="210" t="s">
        <v>4129</v>
      </c>
      <c r="H2158" s="211">
        <v>2.88</v>
      </c>
      <c r="I2158" s="212"/>
      <c r="L2158" s="208"/>
      <c r="M2158" s="213"/>
      <c r="N2158" s="214"/>
      <c r="O2158" s="214"/>
      <c r="P2158" s="214"/>
      <c r="Q2158" s="214"/>
      <c r="R2158" s="214"/>
      <c r="S2158" s="214"/>
      <c r="T2158" s="215"/>
      <c r="AT2158" s="209" t="s">
        <v>163</v>
      </c>
      <c r="AU2158" s="209" t="s">
        <v>89</v>
      </c>
      <c r="AV2158" s="13" t="s">
        <v>89</v>
      </c>
      <c r="AW2158" s="13" t="s">
        <v>42</v>
      </c>
      <c r="AX2158" s="13" t="s">
        <v>82</v>
      </c>
      <c r="AY2158" s="209" t="s">
        <v>152</v>
      </c>
    </row>
    <row r="2159" spans="2:51" s="13" customFormat="1">
      <c r="B2159" s="208"/>
      <c r="D2159" s="196" t="s">
        <v>163</v>
      </c>
      <c r="E2159" s="209" t="s">
        <v>5</v>
      </c>
      <c r="F2159" s="210" t="s">
        <v>4130</v>
      </c>
      <c r="H2159" s="211">
        <v>1.92</v>
      </c>
      <c r="I2159" s="212"/>
      <c r="L2159" s="208"/>
      <c r="M2159" s="213"/>
      <c r="N2159" s="214"/>
      <c r="O2159" s="214"/>
      <c r="P2159" s="214"/>
      <c r="Q2159" s="214"/>
      <c r="R2159" s="214"/>
      <c r="S2159" s="214"/>
      <c r="T2159" s="215"/>
      <c r="AT2159" s="209" t="s">
        <v>163</v>
      </c>
      <c r="AU2159" s="209" t="s">
        <v>89</v>
      </c>
      <c r="AV2159" s="13" t="s">
        <v>89</v>
      </c>
      <c r="AW2159" s="13" t="s">
        <v>42</v>
      </c>
      <c r="AX2159" s="13" t="s">
        <v>82</v>
      </c>
      <c r="AY2159" s="209" t="s">
        <v>152</v>
      </c>
    </row>
    <row r="2160" spans="2:51" s="13" customFormat="1">
      <c r="B2160" s="208"/>
      <c r="D2160" s="196" t="s">
        <v>163</v>
      </c>
      <c r="E2160" s="209" t="s">
        <v>5</v>
      </c>
      <c r="F2160" s="210" t="s">
        <v>4131</v>
      </c>
      <c r="H2160" s="211">
        <v>0.96</v>
      </c>
      <c r="I2160" s="212"/>
      <c r="L2160" s="208"/>
      <c r="M2160" s="213"/>
      <c r="N2160" s="214"/>
      <c r="O2160" s="214"/>
      <c r="P2160" s="214"/>
      <c r="Q2160" s="214"/>
      <c r="R2160" s="214"/>
      <c r="S2160" s="214"/>
      <c r="T2160" s="215"/>
      <c r="AT2160" s="209" t="s">
        <v>163</v>
      </c>
      <c r="AU2160" s="209" t="s">
        <v>89</v>
      </c>
      <c r="AV2160" s="13" t="s">
        <v>89</v>
      </c>
      <c r="AW2160" s="13" t="s">
        <v>42</v>
      </c>
      <c r="AX2160" s="13" t="s">
        <v>82</v>
      </c>
      <c r="AY2160" s="209" t="s">
        <v>152</v>
      </c>
    </row>
    <row r="2161" spans="2:65" s="12" customFormat="1">
      <c r="B2161" s="200"/>
      <c r="D2161" s="196" t="s">
        <v>163</v>
      </c>
      <c r="E2161" s="201" t="s">
        <v>5</v>
      </c>
      <c r="F2161" s="202" t="s">
        <v>4132</v>
      </c>
      <c r="H2161" s="203" t="s">
        <v>5</v>
      </c>
      <c r="I2161" s="204"/>
      <c r="L2161" s="200"/>
      <c r="M2161" s="205"/>
      <c r="N2161" s="206"/>
      <c r="O2161" s="206"/>
      <c r="P2161" s="206"/>
      <c r="Q2161" s="206"/>
      <c r="R2161" s="206"/>
      <c r="S2161" s="206"/>
      <c r="T2161" s="207"/>
      <c r="AT2161" s="203" t="s">
        <v>163</v>
      </c>
      <c r="AU2161" s="203" t="s">
        <v>89</v>
      </c>
      <c r="AV2161" s="12" t="s">
        <v>45</v>
      </c>
      <c r="AW2161" s="12" t="s">
        <v>42</v>
      </c>
      <c r="AX2161" s="12" t="s">
        <v>82</v>
      </c>
      <c r="AY2161" s="203" t="s">
        <v>152</v>
      </c>
    </row>
    <row r="2162" spans="2:65" s="13" customFormat="1">
      <c r="B2162" s="208"/>
      <c r="D2162" s="196" t="s">
        <v>163</v>
      </c>
      <c r="E2162" s="209" t="s">
        <v>5</v>
      </c>
      <c r="F2162" s="210" t="s">
        <v>4133</v>
      </c>
      <c r="H2162" s="211">
        <v>29.457000000000001</v>
      </c>
      <c r="I2162" s="212"/>
      <c r="L2162" s="208"/>
      <c r="M2162" s="213"/>
      <c r="N2162" s="214"/>
      <c r="O2162" s="214"/>
      <c r="P2162" s="214"/>
      <c r="Q2162" s="214"/>
      <c r="R2162" s="214"/>
      <c r="S2162" s="214"/>
      <c r="T2162" s="215"/>
      <c r="AT2162" s="209" t="s">
        <v>163</v>
      </c>
      <c r="AU2162" s="209" t="s">
        <v>89</v>
      </c>
      <c r="AV2162" s="13" t="s">
        <v>89</v>
      </c>
      <c r="AW2162" s="13" t="s">
        <v>42</v>
      </c>
      <c r="AX2162" s="13" t="s">
        <v>82</v>
      </c>
      <c r="AY2162" s="209" t="s">
        <v>152</v>
      </c>
    </row>
    <row r="2163" spans="2:65" s="12" customFormat="1">
      <c r="B2163" s="200"/>
      <c r="D2163" s="196" t="s">
        <v>163</v>
      </c>
      <c r="E2163" s="201" t="s">
        <v>5</v>
      </c>
      <c r="F2163" s="202" t="s">
        <v>4134</v>
      </c>
      <c r="H2163" s="203" t="s">
        <v>5</v>
      </c>
      <c r="I2163" s="204"/>
      <c r="L2163" s="200"/>
      <c r="M2163" s="205"/>
      <c r="N2163" s="206"/>
      <c r="O2163" s="206"/>
      <c r="P2163" s="206"/>
      <c r="Q2163" s="206"/>
      <c r="R2163" s="206"/>
      <c r="S2163" s="206"/>
      <c r="T2163" s="207"/>
      <c r="AT2163" s="203" t="s">
        <v>163</v>
      </c>
      <c r="AU2163" s="203" t="s">
        <v>89</v>
      </c>
      <c r="AV2163" s="12" t="s">
        <v>45</v>
      </c>
      <c r="AW2163" s="12" t="s">
        <v>42</v>
      </c>
      <c r="AX2163" s="12" t="s">
        <v>82</v>
      </c>
      <c r="AY2163" s="203" t="s">
        <v>152</v>
      </c>
    </row>
    <row r="2164" spans="2:65" s="13" customFormat="1">
      <c r="B2164" s="208"/>
      <c r="D2164" s="196" t="s">
        <v>163</v>
      </c>
      <c r="E2164" s="209" t="s">
        <v>5</v>
      </c>
      <c r="F2164" s="210" t="s">
        <v>4135</v>
      </c>
      <c r="H2164" s="211">
        <v>6.75</v>
      </c>
      <c r="I2164" s="212"/>
      <c r="L2164" s="208"/>
      <c r="M2164" s="213"/>
      <c r="N2164" s="214"/>
      <c r="O2164" s="214"/>
      <c r="P2164" s="214"/>
      <c r="Q2164" s="214"/>
      <c r="R2164" s="214"/>
      <c r="S2164" s="214"/>
      <c r="T2164" s="215"/>
      <c r="AT2164" s="209" t="s">
        <v>163</v>
      </c>
      <c r="AU2164" s="209" t="s">
        <v>89</v>
      </c>
      <c r="AV2164" s="13" t="s">
        <v>89</v>
      </c>
      <c r="AW2164" s="13" t="s">
        <v>42</v>
      </c>
      <c r="AX2164" s="13" t="s">
        <v>82</v>
      </c>
      <c r="AY2164" s="209" t="s">
        <v>152</v>
      </c>
    </row>
    <row r="2165" spans="2:65" s="13" customFormat="1">
      <c r="B2165" s="208"/>
      <c r="D2165" s="196" t="s">
        <v>163</v>
      </c>
      <c r="E2165" s="209" t="s">
        <v>5</v>
      </c>
      <c r="F2165" s="210" t="s">
        <v>4136</v>
      </c>
      <c r="H2165" s="211">
        <v>3</v>
      </c>
      <c r="I2165" s="212"/>
      <c r="L2165" s="208"/>
      <c r="M2165" s="213"/>
      <c r="N2165" s="214"/>
      <c r="O2165" s="214"/>
      <c r="P2165" s="214"/>
      <c r="Q2165" s="214"/>
      <c r="R2165" s="214"/>
      <c r="S2165" s="214"/>
      <c r="T2165" s="215"/>
      <c r="AT2165" s="209" t="s">
        <v>163</v>
      </c>
      <c r="AU2165" s="209" t="s">
        <v>89</v>
      </c>
      <c r="AV2165" s="13" t="s">
        <v>89</v>
      </c>
      <c r="AW2165" s="13" t="s">
        <v>42</v>
      </c>
      <c r="AX2165" s="13" t="s">
        <v>82</v>
      </c>
      <c r="AY2165" s="209" t="s">
        <v>152</v>
      </c>
    </row>
    <row r="2166" spans="2:65" s="15" customFormat="1">
      <c r="B2166" s="224"/>
      <c r="D2166" s="225" t="s">
        <v>163</v>
      </c>
      <c r="E2166" s="226" t="s">
        <v>5</v>
      </c>
      <c r="F2166" s="227" t="s">
        <v>170</v>
      </c>
      <c r="H2166" s="228">
        <v>143.44800000000001</v>
      </c>
      <c r="I2166" s="229"/>
      <c r="L2166" s="224"/>
      <c r="M2166" s="230"/>
      <c r="N2166" s="231"/>
      <c r="O2166" s="231"/>
      <c r="P2166" s="231"/>
      <c r="Q2166" s="231"/>
      <c r="R2166" s="231"/>
      <c r="S2166" s="231"/>
      <c r="T2166" s="232"/>
      <c r="AT2166" s="233" t="s">
        <v>163</v>
      </c>
      <c r="AU2166" s="233" t="s">
        <v>89</v>
      </c>
      <c r="AV2166" s="15" t="s">
        <v>159</v>
      </c>
      <c r="AW2166" s="15" t="s">
        <v>42</v>
      </c>
      <c r="AX2166" s="15" t="s">
        <v>45</v>
      </c>
      <c r="AY2166" s="233" t="s">
        <v>152</v>
      </c>
    </row>
    <row r="2167" spans="2:65" s="1" customFormat="1" ht="31.5" customHeight="1">
      <c r="B2167" s="183"/>
      <c r="C2167" s="237" t="s">
        <v>4137</v>
      </c>
      <c r="D2167" s="237" t="s">
        <v>266</v>
      </c>
      <c r="E2167" s="238" t="s">
        <v>4138</v>
      </c>
      <c r="F2167" s="239" t="s">
        <v>4139</v>
      </c>
      <c r="G2167" s="240" t="s">
        <v>247</v>
      </c>
      <c r="H2167" s="241">
        <v>143.488</v>
      </c>
      <c r="I2167" s="242"/>
      <c r="J2167" s="243">
        <f>ROUND(I2167*H2167,2)</f>
        <v>0</v>
      </c>
      <c r="K2167" s="239" t="s">
        <v>5</v>
      </c>
      <c r="L2167" s="244"/>
      <c r="M2167" s="245" t="s">
        <v>5</v>
      </c>
      <c r="N2167" s="246" t="s">
        <v>53</v>
      </c>
      <c r="O2167" s="44"/>
      <c r="P2167" s="193">
        <f>O2167*H2167</f>
        <v>0</v>
      </c>
      <c r="Q2167" s="193">
        <v>2.5000000000000001E-2</v>
      </c>
      <c r="R2167" s="193">
        <f>Q2167*H2167</f>
        <v>3.5872000000000002</v>
      </c>
      <c r="S2167" s="193">
        <v>0</v>
      </c>
      <c r="T2167" s="194">
        <f>S2167*H2167</f>
        <v>0</v>
      </c>
      <c r="AR2167" s="25" t="s">
        <v>377</v>
      </c>
      <c r="AT2167" s="25" t="s">
        <v>266</v>
      </c>
      <c r="AU2167" s="25" t="s">
        <v>89</v>
      </c>
      <c r="AY2167" s="25" t="s">
        <v>152</v>
      </c>
      <c r="BE2167" s="195">
        <f>IF(N2167="základní",J2167,0)</f>
        <v>0</v>
      </c>
      <c r="BF2167" s="195">
        <f>IF(N2167="snížená",J2167,0)</f>
        <v>0</v>
      </c>
      <c r="BG2167" s="195">
        <f>IF(N2167="zákl. přenesená",J2167,0)</f>
        <v>0</v>
      </c>
      <c r="BH2167" s="195">
        <f>IF(N2167="sníž. přenesená",J2167,0)</f>
        <v>0</v>
      </c>
      <c r="BI2167" s="195">
        <f>IF(N2167="nulová",J2167,0)</f>
        <v>0</v>
      </c>
      <c r="BJ2167" s="25" t="s">
        <v>45</v>
      </c>
      <c r="BK2167" s="195">
        <f>ROUND(I2167*H2167,2)</f>
        <v>0</v>
      </c>
      <c r="BL2167" s="25" t="s">
        <v>259</v>
      </c>
      <c r="BM2167" s="25" t="s">
        <v>4140</v>
      </c>
    </row>
    <row r="2168" spans="2:65" s="1" customFormat="1" ht="22.5" customHeight="1">
      <c r="B2168" s="183"/>
      <c r="C2168" s="184" t="s">
        <v>4141</v>
      </c>
      <c r="D2168" s="184" t="s">
        <v>154</v>
      </c>
      <c r="E2168" s="185" t="s">
        <v>2199</v>
      </c>
      <c r="F2168" s="186" t="s">
        <v>2200</v>
      </c>
      <c r="G2168" s="187" t="s">
        <v>293</v>
      </c>
      <c r="H2168" s="188">
        <v>4</v>
      </c>
      <c r="I2168" s="189"/>
      <c r="J2168" s="190">
        <f>ROUND(I2168*H2168,2)</f>
        <v>0</v>
      </c>
      <c r="K2168" s="186" t="s">
        <v>158</v>
      </c>
      <c r="L2168" s="43"/>
      <c r="M2168" s="191" t="s">
        <v>5</v>
      </c>
      <c r="N2168" s="192" t="s">
        <v>53</v>
      </c>
      <c r="O2168" s="44"/>
      <c r="P2168" s="193">
        <f>O2168*H2168</f>
        <v>0</v>
      </c>
      <c r="Q2168" s="193">
        <v>0</v>
      </c>
      <c r="R2168" s="193">
        <f>Q2168*H2168</f>
        <v>0</v>
      </c>
      <c r="S2168" s="193">
        <v>0</v>
      </c>
      <c r="T2168" s="194">
        <f>S2168*H2168</f>
        <v>0</v>
      </c>
      <c r="AR2168" s="25" t="s">
        <v>259</v>
      </c>
      <c r="AT2168" s="25" t="s">
        <v>154</v>
      </c>
      <c r="AU2168" s="25" t="s">
        <v>89</v>
      </c>
      <c r="AY2168" s="25" t="s">
        <v>152</v>
      </c>
      <c r="BE2168" s="195">
        <f>IF(N2168="základní",J2168,0)</f>
        <v>0</v>
      </c>
      <c r="BF2168" s="195">
        <f>IF(N2168="snížená",J2168,0)</f>
        <v>0</v>
      </c>
      <c r="BG2168" s="195">
        <f>IF(N2168="zákl. přenesená",J2168,0)</f>
        <v>0</v>
      </c>
      <c r="BH2168" s="195">
        <f>IF(N2168="sníž. přenesená",J2168,0)</f>
        <v>0</v>
      </c>
      <c r="BI2168" s="195">
        <f>IF(N2168="nulová",J2168,0)</f>
        <v>0</v>
      </c>
      <c r="BJ2168" s="25" t="s">
        <v>45</v>
      </c>
      <c r="BK2168" s="195">
        <f>ROUND(I2168*H2168,2)</f>
        <v>0</v>
      </c>
      <c r="BL2168" s="25" t="s">
        <v>259</v>
      </c>
      <c r="BM2168" s="25" t="s">
        <v>4142</v>
      </c>
    </row>
    <row r="2169" spans="2:65" s="1" customFormat="1" ht="148.5">
      <c r="B2169" s="43"/>
      <c r="D2169" s="196" t="s">
        <v>161</v>
      </c>
      <c r="F2169" s="197" t="s">
        <v>2202</v>
      </c>
      <c r="I2169" s="198"/>
      <c r="L2169" s="43"/>
      <c r="M2169" s="199"/>
      <c r="N2169" s="44"/>
      <c r="O2169" s="44"/>
      <c r="P2169" s="44"/>
      <c r="Q2169" s="44"/>
      <c r="R2169" s="44"/>
      <c r="S2169" s="44"/>
      <c r="T2169" s="72"/>
      <c r="AT2169" s="25" t="s">
        <v>161</v>
      </c>
      <c r="AU2169" s="25" t="s">
        <v>89</v>
      </c>
    </row>
    <row r="2170" spans="2:65" s="12" customFormat="1">
      <c r="B2170" s="200"/>
      <c r="D2170" s="196" t="s">
        <v>163</v>
      </c>
      <c r="E2170" s="201" t="s">
        <v>5</v>
      </c>
      <c r="F2170" s="202" t="s">
        <v>3027</v>
      </c>
      <c r="H2170" s="203" t="s">
        <v>5</v>
      </c>
      <c r="I2170" s="204"/>
      <c r="L2170" s="200"/>
      <c r="M2170" s="205"/>
      <c r="N2170" s="206"/>
      <c r="O2170" s="206"/>
      <c r="P2170" s="206"/>
      <c r="Q2170" s="206"/>
      <c r="R2170" s="206"/>
      <c r="S2170" s="206"/>
      <c r="T2170" s="207"/>
      <c r="AT2170" s="203" t="s">
        <v>163</v>
      </c>
      <c r="AU2170" s="203" t="s">
        <v>89</v>
      </c>
      <c r="AV2170" s="12" t="s">
        <v>45</v>
      </c>
      <c r="AW2170" s="12" t="s">
        <v>42</v>
      </c>
      <c r="AX2170" s="12" t="s">
        <v>82</v>
      </c>
      <c r="AY2170" s="203" t="s">
        <v>152</v>
      </c>
    </row>
    <row r="2171" spans="2:65" s="13" customFormat="1">
      <c r="B2171" s="208"/>
      <c r="D2171" s="196" t="s">
        <v>163</v>
      </c>
      <c r="E2171" s="209" t="s">
        <v>5</v>
      </c>
      <c r="F2171" s="210" t="s">
        <v>4143</v>
      </c>
      <c r="H2171" s="211">
        <v>1</v>
      </c>
      <c r="I2171" s="212"/>
      <c r="L2171" s="208"/>
      <c r="M2171" s="213"/>
      <c r="N2171" s="214"/>
      <c r="O2171" s="214"/>
      <c r="P2171" s="214"/>
      <c r="Q2171" s="214"/>
      <c r="R2171" s="214"/>
      <c r="S2171" s="214"/>
      <c r="T2171" s="215"/>
      <c r="AT2171" s="209" t="s">
        <v>163</v>
      </c>
      <c r="AU2171" s="209" t="s">
        <v>89</v>
      </c>
      <c r="AV2171" s="13" t="s">
        <v>89</v>
      </c>
      <c r="AW2171" s="13" t="s">
        <v>42</v>
      </c>
      <c r="AX2171" s="13" t="s">
        <v>82</v>
      </c>
      <c r="AY2171" s="209" t="s">
        <v>152</v>
      </c>
    </row>
    <row r="2172" spans="2:65" s="13" customFormat="1">
      <c r="B2172" s="208"/>
      <c r="D2172" s="196" t="s">
        <v>163</v>
      </c>
      <c r="E2172" s="209" t="s">
        <v>5</v>
      </c>
      <c r="F2172" s="210" t="s">
        <v>4144</v>
      </c>
      <c r="H2172" s="211">
        <v>1</v>
      </c>
      <c r="I2172" s="212"/>
      <c r="L2172" s="208"/>
      <c r="M2172" s="213"/>
      <c r="N2172" s="214"/>
      <c r="O2172" s="214"/>
      <c r="P2172" s="214"/>
      <c r="Q2172" s="214"/>
      <c r="R2172" s="214"/>
      <c r="S2172" s="214"/>
      <c r="T2172" s="215"/>
      <c r="AT2172" s="209" t="s">
        <v>163</v>
      </c>
      <c r="AU2172" s="209" t="s">
        <v>89</v>
      </c>
      <c r="AV2172" s="13" t="s">
        <v>89</v>
      </c>
      <c r="AW2172" s="13" t="s">
        <v>42</v>
      </c>
      <c r="AX2172" s="13" t="s">
        <v>82</v>
      </c>
      <c r="AY2172" s="209" t="s">
        <v>152</v>
      </c>
    </row>
    <row r="2173" spans="2:65" s="12" customFormat="1">
      <c r="B2173" s="200"/>
      <c r="D2173" s="196" t="s">
        <v>163</v>
      </c>
      <c r="E2173" s="201" t="s">
        <v>5</v>
      </c>
      <c r="F2173" s="202" t="s">
        <v>3039</v>
      </c>
      <c r="H2173" s="203" t="s">
        <v>5</v>
      </c>
      <c r="I2173" s="204"/>
      <c r="L2173" s="200"/>
      <c r="M2173" s="205"/>
      <c r="N2173" s="206"/>
      <c r="O2173" s="206"/>
      <c r="P2173" s="206"/>
      <c r="Q2173" s="206"/>
      <c r="R2173" s="206"/>
      <c r="S2173" s="206"/>
      <c r="T2173" s="207"/>
      <c r="AT2173" s="203" t="s">
        <v>163</v>
      </c>
      <c r="AU2173" s="203" t="s">
        <v>89</v>
      </c>
      <c r="AV2173" s="12" t="s">
        <v>45</v>
      </c>
      <c r="AW2173" s="12" t="s">
        <v>42</v>
      </c>
      <c r="AX2173" s="12" t="s">
        <v>82</v>
      </c>
      <c r="AY2173" s="203" t="s">
        <v>152</v>
      </c>
    </row>
    <row r="2174" spans="2:65" s="13" customFormat="1">
      <c r="B2174" s="208"/>
      <c r="D2174" s="196" t="s">
        <v>163</v>
      </c>
      <c r="E2174" s="209" t="s">
        <v>5</v>
      </c>
      <c r="F2174" s="210" t="s">
        <v>4145</v>
      </c>
      <c r="H2174" s="211">
        <v>1</v>
      </c>
      <c r="I2174" s="212"/>
      <c r="L2174" s="208"/>
      <c r="M2174" s="213"/>
      <c r="N2174" s="214"/>
      <c r="O2174" s="214"/>
      <c r="P2174" s="214"/>
      <c r="Q2174" s="214"/>
      <c r="R2174" s="214"/>
      <c r="S2174" s="214"/>
      <c r="T2174" s="215"/>
      <c r="AT2174" s="209" t="s">
        <v>163</v>
      </c>
      <c r="AU2174" s="209" t="s">
        <v>89</v>
      </c>
      <c r="AV2174" s="13" t="s">
        <v>89</v>
      </c>
      <c r="AW2174" s="13" t="s">
        <v>42</v>
      </c>
      <c r="AX2174" s="13" t="s">
        <v>82</v>
      </c>
      <c r="AY2174" s="209" t="s">
        <v>152</v>
      </c>
    </row>
    <row r="2175" spans="2:65" s="13" customFormat="1">
      <c r="B2175" s="208"/>
      <c r="D2175" s="196" t="s">
        <v>163</v>
      </c>
      <c r="E2175" s="209" t="s">
        <v>5</v>
      </c>
      <c r="F2175" s="210" t="s">
        <v>4146</v>
      </c>
      <c r="H2175" s="211">
        <v>1</v>
      </c>
      <c r="I2175" s="212"/>
      <c r="L2175" s="208"/>
      <c r="M2175" s="213"/>
      <c r="N2175" s="214"/>
      <c r="O2175" s="214"/>
      <c r="P2175" s="214"/>
      <c r="Q2175" s="214"/>
      <c r="R2175" s="214"/>
      <c r="S2175" s="214"/>
      <c r="T2175" s="215"/>
      <c r="AT2175" s="209" t="s">
        <v>163</v>
      </c>
      <c r="AU2175" s="209" t="s">
        <v>89</v>
      </c>
      <c r="AV2175" s="13" t="s">
        <v>89</v>
      </c>
      <c r="AW2175" s="13" t="s">
        <v>42</v>
      </c>
      <c r="AX2175" s="13" t="s">
        <v>82</v>
      </c>
      <c r="AY2175" s="209" t="s">
        <v>152</v>
      </c>
    </row>
    <row r="2176" spans="2:65" s="15" customFormat="1">
      <c r="B2176" s="224"/>
      <c r="D2176" s="225" t="s">
        <v>163</v>
      </c>
      <c r="E2176" s="226" t="s">
        <v>5</v>
      </c>
      <c r="F2176" s="227" t="s">
        <v>170</v>
      </c>
      <c r="H2176" s="228">
        <v>4</v>
      </c>
      <c r="I2176" s="229"/>
      <c r="L2176" s="224"/>
      <c r="M2176" s="230"/>
      <c r="N2176" s="231"/>
      <c r="O2176" s="231"/>
      <c r="P2176" s="231"/>
      <c r="Q2176" s="231"/>
      <c r="R2176" s="231"/>
      <c r="S2176" s="231"/>
      <c r="T2176" s="232"/>
      <c r="AT2176" s="233" t="s">
        <v>163</v>
      </c>
      <c r="AU2176" s="233" t="s">
        <v>89</v>
      </c>
      <c r="AV2176" s="15" t="s">
        <v>159</v>
      </c>
      <c r="AW2176" s="15" t="s">
        <v>42</v>
      </c>
      <c r="AX2176" s="15" t="s">
        <v>45</v>
      </c>
      <c r="AY2176" s="233" t="s">
        <v>152</v>
      </c>
    </row>
    <row r="2177" spans="2:65" s="1" customFormat="1" ht="31.5" customHeight="1">
      <c r="B2177" s="183"/>
      <c r="C2177" s="237" t="s">
        <v>4147</v>
      </c>
      <c r="D2177" s="237" t="s">
        <v>266</v>
      </c>
      <c r="E2177" s="238" t="s">
        <v>4148</v>
      </c>
      <c r="F2177" s="239" t="s">
        <v>4149</v>
      </c>
      <c r="G2177" s="240" t="s">
        <v>247</v>
      </c>
      <c r="H2177" s="241">
        <v>11.959</v>
      </c>
      <c r="I2177" s="242"/>
      <c r="J2177" s="243">
        <f>ROUND(I2177*H2177,2)</f>
        <v>0</v>
      </c>
      <c r="K2177" s="239" t="s">
        <v>5</v>
      </c>
      <c r="L2177" s="244"/>
      <c r="M2177" s="245" t="s">
        <v>5</v>
      </c>
      <c r="N2177" s="246" t="s">
        <v>53</v>
      </c>
      <c r="O2177" s="44"/>
      <c r="P2177" s="193">
        <f>O2177*H2177</f>
        <v>0</v>
      </c>
      <c r="Q2177" s="193">
        <v>2.5000000000000001E-2</v>
      </c>
      <c r="R2177" s="193">
        <f>Q2177*H2177</f>
        <v>0.29897499999999999</v>
      </c>
      <c r="S2177" s="193">
        <v>0</v>
      </c>
      <c r="T2177" s="194">
        <f>S2177*H2177</f>
        <v>0</v>
      </c>
      <c r="AR2177" s="25" t="s">
        <v>377</v>
      </c>
      <c r="AT2177" s="25" t="s">
        <v>266</v>
      </c>
      <c r="AU2177" s="25" t="s">
        <v>89</v>
      </c>
      <c r="AY2177" s="25" t="s">
        <v>152</v>
      </c>
      <c r="BE2177" s="195">
        <f>IF(N2177="základní",J2177,0)</f>
        <v>0</v>
      </c>
      <c r="BF2177" s="195">
        <f>IF(N2177="snížená",J2177,0)</f>
        <v>0</v>
      </c>
      <c r="BG2177" s="195">
        <f>IF(N2177="zákl. přenesená",J2177,0)</f>
        <v>0</v>
      </c>
      <c r="BH2177" s="195">
        <f>IF(N2177="sníž. přenesená",J2177,0)</f>
        <v>0</v>
      </c>
      <c r="BI2177" s="195">
        <f>IF(N2177="nulová",J2177,0)</f>
        <v>0</v>
      </c>
      <c r="BJ2177" s="25" t="s">
        <v>45</v>
      </c>
      <c r="BK2177" s="195">
        <f>ROUND(I2177*H2177,2)</f>
        <v>0</v>
      </c>
      <c r="BL2177" s="25" t="s">
        <v>259</v>
      </c>
      <c r="BM2177" s="25" t="s">
        <v>4150</v>
      </c>
    </row>
    <row r="2178" spans="2:65" s="12" customFormat="1">
      <c r="B2178" s="200"/>
      <c r="D2178" s="196" t="s">
        <v>163</v>
      </c>
      <c r="E2178" s="201" t="s">
        <v>5</v>
      </c>
      <c r="F2178" s="202" t="s">
        <v>3027</v>
      </c>
      <c r="H2178" s="203" t="s">
        <v>5</v>
      </c>
      <c r="I2178" s="204"/>
      <c r="L2178" s="200"/>
      <c r="M2178" s="205"/>
      <c r="N2178" s="206"/>
      <c r="O2178" s="206"/>
      <c r="P2178" s="206"/>
      <c r="Q2178" s="206"/>
      <c r="R2178" s="206"/>
      <c r="S2178" s="206"/>
      <c r="T2178" s="207"/>
      <c r="AT2178" s="203" t="s">
        <v>163</v>
      </c>
      <c r="AU2178" s="203" t="s">
        <v>89</v>
      </c>
      <c r="AV2178" s="12" t="s">
        <v>45</v>
      </c>
      <c r="AW2178" s="12" t="s">
        <v>42</v>
      </c>
      <c r="AX2178" s="12" t="s">
        <v>82</v>
      </c>
      <c r="AY2178" s="203" t="s">
        <v>152</v>
      </c>
    </row>
    <row r="2179" spans="2:65" s="13" customFormat="1">
      <c r="B2179" s="208"/>
      <c r="D2179" s="196" t="s">
        <v>163</v>
      </c>
      <c r="E2179" s="209" t="s">
        <v>5</v>
      </c>
      <c r="F2179" s="210" t="s">
        <v>4151</v>
      </c>
      <c r="H2179" s="211">
        <v>3.6240000000000001</v>
      </c>
      <c r="I2179" s="212"/>
      <c r="L2179" s="208"/>
      <c r="M2179" s="213"/>
      <c r="N2179" s="214"/>
      <c r="O2179" s="214"/>
      <c r="P2179" s="214"/>
      <c r="Q2179" s="214"/>
      <c r="R2179" s="214"/>
      <c r="S2179" s="214"/>
      <c r="T2179" s="215"/>
      <c r="AT2179" s="209" t="s">
        <v>163</v>
      </c>
      <c r="AU2179" s="209" t="s">
        <v>89</v>
      </c>
      <c r="AV2179" s="13" t="s">
        <v>89</v>
      </c>
      <c r="AW2179" s="13" t="s">
        <v>42</v>
      </c>
      <c r="AX2179" s="13" t="s">
        <v>82</v>
      </c>
      <c r="AY2179" s="209" t="s">
        <v>152</v>
      </c>
    </row>
    <row r="2180" spans="2:65" s="13" customFormat="1">
      <c r="B2180" s="208"/>
      <c r="D2180" s="196" t="s">
        <v>163</v>
      </c>
      <c r="E2180" s="209" t="s">
        <v>5</v>
      </c>
      <c r="F2180" s="210" t="s">
        <v>4152</v>
      </c>
      <c r="H2180" s="211">
        <v>3.6</v>
      </c>
      <c r="I2180" s="212"/>
      <c r="L2180" s="208"/>
      <c r="M2180" s="213"/>
      <c r="N2180" s="214"/>
      <c r="O2180" s="214"/>
      <c r="P2180" s="214"/>
      <c r="Q2180" s="214"/>
      <c r="R2180" s="214"/>
      <c r="S2180" s="214"/>
      <c r="T2180" s="215"/>
      <c r="AT2180" s="209" t="s">
        <v>163</v>
      </c>
      <c r="AU2180" s="209" t="s">
        <v>89</v>
      </c>
      <c r="AV2180" s="13" t="s">
        <v>89</v>
      </c>
      <c r="AW2180" s="13" t="s">
        <v>42</v>
      </c>
      <c r="AX2180" s="13" t="s">
        <v>82</v>
      </c>
      <c r="AY2180" s="209" t="s">
        <v>152</v>
      </c>
    </row>
    <row r="2181" spans="2:65" s="12" customFormat="1">
      <c r="B2181" s="200"/>
      <c r="D2181" s="196" t="s">
        <v>163</v>
      </c>
      <c r="E2181" s="201" t="s">
        <v>5</v>
      </c>
      <c r="F2181" s="202" t="s">
        <v>3039</v>
      </c>
      <c r="H2181" s="203" t="s">
        <v>5</v>
      </c>
      <c r="I2181" s="204"/>
      <c r="L2181" s="200"/>
      <c r="M2181" s="205"/>
      <c r="N2181" s="206"/>
      <c r="O2181" s="206"/>
      <c r="P2181" s="206"/>
      <c r="Q2181" s="206"/>
      <c r="R2181" s="206"/>
      <c r="S2181" s="206"/>
      <c r="T2181" s="207"/>
      <c r="AT2181" s="203" t="s">
        <v>163</v>
      </c>
      <c r="AU2181" s="203" t="s">
        <v>89</v>
      </c>
      <c r="AV2181" s="12" t="s">
        <v>45</v>
      </c>
      <c r="AW2181" s="12" t="s">
        <v>42</v>
      </c>
      <c r="AX2181" s="12" t="s">
        <v>82</v>
      </c>
      <c r="AY2181" s="203" t="s">
        <v>152</v>
      </c>
    </row>
    <row r="2182" spans="2:65" s="13" customFormat="1">
      <c r="B2182" s="208"/>
      <c r="D2182" s="196" t="s">
        <v>163</v>
      </c>
      <c r="E2182" s="209" t="s">
        <v>5</v>
      </c>
      <c r="F2182" s="210" t="s">
        <v>4153</v>
      </c>
      <c r="H2182" s="211">
        <v>2.2050000000000001</v>
      </c>
      <c r="I2182" s="212"/>
      <c r="L2182" s="208"/>
      <c r="M2182" s="213"/>
      <c r="N2182" s="214"/>
      <c r="O2182" s="214"/>
      <c r="P2182" s="214"/>
      <c r="Q2182" s="214"/>
      <c r="R2182" s="214"/>
      <c r="S2182" s="214"/>
      <c r="T2182" s="215"/>
      <c r="AT2182" s="209" t="s">
        <v>163</v>
      </c>
      <c r="AU2182" s="209" t="s">
        <v>89</v>
      </c>
      <c r="AV2182" s="13" t="s">
        <v>89</v>
      </c>
      <c r="AW2182" s="13" t="s">
        <v>42</v>
      </c>
      <c r="AX2182" s="13" t="s">
        <v>82</v>
      </c>
      <c r="AY2182" s="209" t="s">
        <v>152</v>
      </c>
    </row>
    <row r="2183" spans="2:65" s="13" customFormat="1">
      <c r="B2183" s="208"/>
      <c r="D2183" s="196" t="s">
        <v>163</v>
      </c>
      <c r="E2183" s="209" t="s">
        <v>5</v>
      </c>
      <c r="F2183" s="210" t="s">
        <v>4154</v>
      </c>
      <c r="H2183" s="211">
        <v>2.5299999999999998</v>
      </c>
      <c r="I2183" s="212"/>
      <c r="L2183" s="208"/>
      <c r="M2183" s="213"/>
      <c r="N2183" s="214"/>
      <c r="O2183" s="214"/>
      <c r="P2183" s="214"/>
      <c r="Q2183" s="214"/>
      <c r="R2183" s="214"/>
      <c r="S2183" s="214"/>
      <c r="T2183" s="215"/>
      <c r="AT2183" s="209" t="s">
        <v>163</v>
      </c>
      <c r="AU2183" s="209" t="s">
        <v>89</v>
      </c>
      <c r="AV2183" s="13" t="s">
        <v>89</v>
      </c>
      <c r="AW2183" s="13" t="s">
        <v>42</v>
      </c>
      <c r="AX2183" s="13" t="s">
        <v>82</v>
      </c>
      <c r="AY2183" s="209" t="s">
        <v>152</v>
      </c>
    </row>
    <row r="2184" spans="2:65" s="15" customFormat="1">
      <c r="B2184" s="224"/>
      <c r="D2184" s="225" t="s">
        <v>163</v>
      </c>
      <c r="E2184" s="226" t="s">
        <v>5</v>
      </c>
      <c r="F2184" s="227" t="s">
        <v>170</v>
      </c>
      <c r="H2184" s="228">
        <v>11.959</v>
      </c>
      <c r="I2184" s="229"/>
      <c r="L2184" s="224"/>
      <c r="M2184" s="230"/>
      <c r="N2184" s="231"/>
      <c r="O2184" s="231"/>
      <c r="P2184" s="231"/>
      <c r="Q2184" s="231"/>
      <c r="R2184" s="231"/>
      <c r="S2184" s="231"/>
      <c r="T2184" s="232"/>
      <c r="AT2184" s="233" t="s">
        <v>163</v>
      </c>
      <c r="AU2184" s="233" t="s">
        <v>89</v>
      </c>
      <c r="AV2184" s="15" t="s">
        <v>159</v>
      </c>
      <c r="AW2184" s="15" t="s">
        <v>42</v>
      </c>
      <c r="AX2184" s="15" t="s">
        <v>45</v>
      </c>
      <c r="AY2184" s="233" t="s">
        <v>152</v>
      </c>
    </row>
    <row r="2185" spans="2:65" s="1" customFormat="1" ht="22.5" customHeight="1">
      <c r="B2185" s="183"/>
      <c r="C2185" s="184" t="s">
        <v>4155</v>
      </c>
      <c r="D2185" s="184" t="s">
        <v>154</v>
      </c>
      <c r="E2185" s="185" t="s">
        <v>4156</v>
      </c>
      <c r="F2185" s="186" t="s">
        <v>4157</v>
      </c>
      <c r="G2185" s="187" t="s">
        <v>293</v>
      </c>
      <c r="H2185" s="188">
        <v>6</v>
      </c>
      <c r="I2185" s="189"/>
      <c r="J2185" s="190">
        <f>ROUND(I2185*H2185,2)</f>
        <v>0</v>
      </c>
      <c r="K2185" s="186" t="s">
        <v>158</v>
      </c>
      <c r="L2185" s="43"/>
      <c r="M2185" s="191" t="s">
        <v>5</v>
      </c>
      <c r="N2185" s="192" t="s">
        <v>53</v>
      </c>
      <c r="O2185" s="44"/>
      <c r="P2185" s="193">
        <f>O2185*H2185</f>
        <v>0</v>
      </c>
      <c r="Q2185" s="193">
        <v>0</v>
      </c>
      <c r="R2185" s="193">
        <f>Q2185*H2185</f>
        <v>0</v>
      </c>
      <c r="S2185" s="193">
        <v>0</v>
      </c>
      <c r="T2185" s="194">
        <f>S2185*H2185</f>
        <v>0</v>
      </c>
      <c r="AR2185" s="25" t="s">
        <v>259</v>
      </c>
      <c r="AT2185" s="25" t="s">
        <v>154</v>
      </c>
      <c r="AU2185" s="25" t="s">
        <v>89</v>
      </c>
      <c r="AY2185" s="25" t="s">
        <v>152</v>
      </c>
      <c r="BE2185" s="195">
        <f>IF(N2185="základní",J2185,0)</f>
        <v>0</v>
      </c>
      <c r="BF2185" s="195">
        <f>IF(N2185="snížená",J2185,0)</f>
        <v>0</v>
      </c>
      <c r="BG2185" s="195">
        <f>IF(N2185="zákl. přenesená",J2185,0)</f>
        <v>0</v>
      </c>
      <c r="BH2185" s="195">
        <f>IF(N2185="sníž. přenesená",J2185,0)</f>
        <v>0</v>
      </c>
      <c r="BI2185" s="195">
        <f>IF(N2185="nulová",J2185,0)</f>
        <v>0</v>
      </c>
      <c r="BJ2185" s="25" t="s">
        <v>45</v>
      </c>
      <c r="BK2185" s="195">
        <f>ROUND(I2185*H2185,2)</f>
        <v>0</v>
      </c>
      <c r="BL2185" s="25" t="s">
        <v>259</v>
      </c>
      <c r="BM2185" s="25" t="s">
        <v>4158</v>
      </c>
    </row>
    <row r="2186" spans="2:65" s="1" customFormat="1" ht="148.5">
      <c r="B2186" s="43"/>
      <c r="D2186" s="196" t="s">
        <v>161</v>
      </c>
      <c r="F2186" s="197" t="s">
        <v>2202</v>
      </c>
      <c r="I2186" s="198"/>
      <c r="L2186" s="43"/>
      <c r="M2186" s="199"/>
      <c r="N2186" s="44"/>
      <c r="O2186" s="44"/>
      <c r="P2186" s="44"/>
      <c r="Q2186" s="44"/>
      <c r="R2186" s="44"/>
      <c r="S2186" s="44"/>
      <c r="T2186" s="72"/>
      <c r="AT2186" s="25" t="s">
        <v>161</v>
      </c>
      <c r="AU2186" s="25" t="s">
        <v>89</v>
      </c>
    </row>
    <row r="2187" spans="2:65" s="12" customFormat="1">
      <c r="B2187" s="200"/>
      <c r="D2187" s="196" t="s">
        <v>163</v>
      </c>
      <c r="E2187" s="201" t="s">
        <v>5</v>
      </c>
      <c r="F2187" s="202" t="s">
        <v>3027</v>
      </c>
      <c r="H2187" s="203" t="s">
        <v>5</v>
      </c>
      <c r="I2187" s="204"/>
      <c r="L2187" s="200"/>
      <c r="M2187" s="205"/>
      <c r="N2187" s="206"/>
      <c r="O2187" s="206"/>
      <c r="P2187" s="206"/>
      <c r="Q2187" s="206"/>
      <c r="R2187" s="206"/>
      <c r="S2187" s="206"/>
      <c r="T2187" s="207"/>
      <c r="AT2187" s="203" t="s">
        <v>163</v>
      </c>
      <c r="AU2187" s="203" t="s">
        <v>89</v>
      </c>
      <c r="AV2187" s="12" t="s">
        <v>45</v>
      </c>
      <c r="AW2187" s="12" t="s">
        <v>42</v>
      </c>
      <c r="AX2187" s="12" t="s">
        <v>82</v>
      </c>
      <c r="AY2187" s="203" t="s">
        <v>152</v>
      </c>
    </row>
    <row r="2188" spans="2:65" s="13" customFormat="1">
      <c r="B2188" s="208"/>
      <c r="D2188" s="196" t="s">
        <v>163</v>
      </c>
      <c r="E2188" s="209" t="s">
        <v>5</v>
      </c>
      <c r="F2188" s="210" t="s">
        <v>4159</v>
      </c>
      <c r="H2188" s="211">
        <v>2</v>
      </c>
      <c r="I2188" s="212"/>
      <c r="L2188" s="208"/>
      <c r="M2188" s="213"/>
      <c r="N2188" s="214"/>
      <c r="O2188" s="214"/>
      <c r="P2188" s="214"/>
      <c r="Q2188" s="214"/>
      <c r="R2188" s="214"/>
      <c r="S2188" s="214"/>
      <c r="T2188" s="215"/>
      <c r="AT2188" s="209" t="s">
        <v>163</v>
      </c>
      <c r="AU2188" s="209" t="s">
        <v>89</v>
      </c>
      <c r="AV2188" s="13" t="s">
        <v>89</v>
      </c>
      <c r="AW2188" s="13" t="s">
        <v>42</v>
      </c>
      <c r="AX2188" s="13" t="s">
        <v>82</v>
      </c>
      <c r="AY2188" s="209" t="s">
        <v>152</v>
      </c>
    </row>
    <row r="2189" spans="2:65" s="13" customFormat="1">
      <c r="B2189" s="208"/>
      <c r="D2189" s="196" t="s">
        <v>163</v>
      </c>
      <c r="E2189" s="209" t="s">
        <v>5</v>
      </c>
      <c r="F2189" s="210" t="s">
        <v>4160</v>
      </c>
      <c r="H2189" s="211">
        <v>2</v>
      </c>
      <c r="I2189" s="212"/>
      <c r="L2189" s="208"/>
      <c r="M2189" s="213"/>
      <c r="N2189" s="214"/>
      <c r="O2189" s="214"/>
      <c r="P2189" s="214"/>
      <c r="Q2189" s="214"/>
      <c r="R2189" s="214"/>
      <c r="S2189" s="214"/>
      <c r="T2189" s="215"/>
      <c r="AT2189" s="209" t="s">
        <v>163</v>
      </c>
      <c r="AU2189" s="209" t="s">
        <v>89</v>
      </c>
      <c r="AV2189" s="13" t="s">
        <v>89</v>
      </c>
      <c r="AW2189" s="13" t="s">
        <v>42</v>
      </c>
      <c r="AX2189" s="13" t="s">
        <v>82</v>
      </c>
      <c r="AY2189" s="209" t="s">
        <v>152</v>
      </c>
    </row>
    <row r="2190" spans="2:65" s="12" customFormat="1">
      <c r="B2190" s="200"/>
      <c r="D2190" s="196" t="s">
        <v>163</v>
      </c>
      <c r="E2190" s="201" t="s">
        <v>5</v>
      </c>
      <c r="F2190" s="202" t="s">
        <v>3033</v>
      </c>
      <c r="H2190" s="203" t="s">
        <v>5</v>
      </c>
      <c r="I2190" s="204"/>
      <c r="L2190" s="200"/>
      <c r="M2190" s="205"/>
      <c r="N2190" s="206"/>
      <c r="O2190" s="206"/>
      <c r="P2190" s="206"/>
      <c r="Q2190" s="206"/>
      <c r="R2190" s="206"/>
      <c r="S2190" s="206"/>
      <c r="T2190" s="207"/>
      <c r="AT2190" s="203" t="s">
        <v>163</v>
      </c>
      <c r="AU2190" s="203" t="s">
        <v>89</v>
      </c>
      <c r="AV2190" s="12" t="s">
        <v>45</v>
      </c>
      <c r="AW2190" s="12" t="s">
        <v>42</v>
      </c>
      <c r="AX2190" s="12" t="s">
        <v>82</v>
      </c>
      <c r="AY2190" s="203" t="s">
        <v>152</v>
      </c>
    </row>
    <row r="2191" spans="2:65" s="13" customFormat="1">
      <c r="B2191" s="208"/>
      <c r="D2191" s="196" t="s">
        <v>163</v>
      </c>
      <c r="E2191" s="209" t="s">
        <v>5</v>
      </c>
      <c r="F2191" s="210" t="s">
        <v>4161</v>
      </c>
      <c r="H2191" s="211">
        <v>1</v>
      </c>
      <c r="I2191" s="212"/>
      <c r="L2191" s="208"/>
      <c r="M2191" s="213"/>
      <c r="N2191" s="214"/>
      <c r="O2191" s="214"/>
      <c r="P2191" s="214"/>
      <c r="Q2191" s="214"/>
      <c r="R2191" s="214"/>
      <c r="S2191" s="214"/>
      <c r="T2191" s="215"/>
      <c r="AT2191" s="209" t="s">
        <v>163</v>
      </c>
      <c r="AU2191" s="209" t="s">
        <v>89</v>
      </c>
      <c r="AV2191" s="13" t="s">
        <v>89</v>
      </c>
      <c r="AW2191" s="13" t="s">
        <v>42</v>
      </c>
      <c r="AX2191" s="13" t="s">
        <v>82</v>
      </c>
      <c r="AY2191" s="209" t="s">
        <v>152</v>
      </c>
    </row>
    <row r="2192" spans="2:65" s="12" customFormat="1">
      <c r="B2192" s="200"/>
      <c r="D2192" s="196" t="s">
        <v>163</v>
      </c>
      <c r="E2192" s="201" t="s">
        <v>5</v>
      </c>
      <c r="F2192" s="202" t="s">
        <v>3051</v>
      </c>
      <c r="H2192" s="203" t="s">
        <v>5</v>
      </c>
      <c r="I2192" s="204"/>
      <c r="L2192" s="200"/>
      <c r="M2192" s="205"/>
      <c r="N2192" s="206"/>
      <c r="O2192" s="206"/>
      <c r="P2192" s="206"/>
      <c r="Q2192" s="206"/>
      <c r="R2192" s="206"/>
      <c r="S2192" s="206"/>
      <c r="T2192" s="207"/>
      <c r="AT2192" s="203" t="s">
        <v>163</v>
      </c>
      <c r="AU2192" s="203" t="s">
        <v>89</v>
      </c>
      <c r="AV2192" s="12" t="s">
        <v>45</v>
      </c>
      <c r="AW2192" s="12" t="s">
        <v>42</v>
      </c>
      <c r="AX2192" s="12" t="s">
        <v>82</v>
      </c>
      <c r="AY2192" s="203" t="s">
        <v>152</v>
      </c>
    </row>
    <row r="2193" spans="2:65" s="13" customFormat="1">
      <c r="B2193" s="208"/>
      <c r="D2193" s="196" t="s">
        <v>163</v>
      </c>
      <c r="E2193" s="209" t="s">
        <v>5</v>
      </c>
      <c r="F2193" s="210" t="s">
        <v>4162</v>
      </c>
      <c r="H2193" s="211">
        <v>1</v>
      </c>
      <c r="I2193" s="212"/>
      <c r="L2193" s="208"/>
      <c r="M2193" s="213"/>
      <c r="N2193" s="214"/>
      <c r="O2193" s="214"/>
      <c r="P2193" s="214"/>
      <c r="Q2193" s="214"/>
      <c r="R2193" s="214"/>
      <c r="S2193" s="214"/>
      <c r="T2193" s="215"/>
      <c r="AT2193" s="209" t="s">
        <v>163</v>
      </c>
      <c r="AU2193" s="209" t="s">
        <v>89</v>
      </c>
      <c r="AV2193" s="13" t="s">
        <v>89</v>
      </c>
      <c r="AW2193" s="13" t="s">
        <v>42</v>
      </c>
      <c r="AX2193" s="13" t="s">
        <v>82</v>
      </c>
      <c r="AY2193" s="209" t="s">
        <v>152</v>
      </c>
    </row>
    <row r="2194" spans="2:65" s="15" customFormat="1">
      <c r="B2194" s="224"/>
      <c r="D2194" s="225" t="s">
        <v>163</v>
      </c>
      <c r="E2194" s="226" t="s">
        <v>5</v>
      </c>
      <c r="F2194" s="227" t="s">
        <v>170</v>
      </c>
      <c r="H2194" s="228">
        <v>6</v>
      </c>
      <c r="I2194" s="229"/>
      <c r="L2194" s="224"/>
      <c r="M2194" s="230"/>
      <c r="N2194" s="231"/>
      <c r="O2194" s="231"/>
      <c r="P2194" s="231"/>
      <c r="Q2194" s="231"/>
      <c r="R2194" s="231"/>
      <c r="S2194" s="231"/>
      <c r="T2194" s="232"/>
      <c r="AT2194" s="233" t="s">
        <v>163</v>
      </c>
      <c r="AU2194" s="233" t="s">
        <v>89</v>
      </c>
      <c r="AV2194" s="15" t="s">
        <v>159</v>
      </c>
      <c r="AW2194" s="15" t="s">
        <v>42</v>
      </c>
      <c r="AX2194" s="15" t="s">
        <v>45</v>
      </c>
      <c r="AY2194" s="233" t="s">
        <v>152</v>
      </c>
    </row>
    <row r="2195" spans="2:65" s="1" customFormat="1" ht="31.5" customHeight="1">
      <c r="B2195" s="183"/>
      <c r="C2195" s="237" t="s">
        <v>4163</v>
      </c>
      <c r="D2195" s="237" t="s">
        <v>266</v>
      </c>
      <c r="E2195" s="238" t="s">
        <v>4148</v>
      </c>
      <c r="F2195" s="239" t="s">
        <v>4149</v>
      </c>
      <c r="G2195" s="240" t="s">
        <v>247</v>
      </c>
      <c r="H2195" s="241">
        <v>27.419</v>
      </c>
      <c r="I2195" s="242"/>
      <c r="J2195" s="243">
        <f>ROUND(I2195*H2195,2)</f>
        <v>0</v>
      </c>
      <c r="K2195" s="239" t="s">
        <v>5</v>
      </c>
      <c r="L2195" s="244"/>
      <c r="M2195" s="245" t="s">
        <v>5</v>
      </c>
      <c r="N2195" s="246" t="s">
        <v>53</v>
      </c>
      <c r="O2195" s="44"/>
      <c r="P2195" s="193">
        <f>O2195*H2195</f>
        <v>0</v>
      </c>
      <c r="Q2195" s="193">
        <v>2.5000000000000001E-2</v>
      </c>
      <c r="R2195" s="193">
        <f>Q2195*H2195</f>
        <v>0.68547500000000006</v>
      </c>
      <c r="S2195" s="193">
        <v>0</v>
      </c>
      <c r="T2195" s="194">
        <f>S2195*H2195</f>
        <v>0</v>
      </c>
      <c r="AR2195" s="25" t="s">
        <v>377</v>
      </c>
      <c r="AT2195" s="25" t="s">
        <v>266</v>
      </c>
      <c r="AU2195" s="25" t="s">
        <v>89</v>
      </c>
      <c r="AY2195" s="25" t="s">
        <v>152</v>
      </c>
      <c r="BE2195" s="195">
        <f>IF(N2195="základní",J2195,0)</f>
        <v>0</v>
      </c>
      <c r="BF2195" s="195">
        <f>IF(N2195="snížená",J2195,0)</f>
        <v>0</v>
      </c>
      <c r="BG2195" s="195">
        <f>IF(N2195="zákl. přenesená",J2195,0)</f>
        <v>0</v>
      </c>
      <c r="BH2195" s="195">
        <f>IF(N2195="sníž. přenesená",J2195,0)</f>
        <v>0</v>
      </c>
      <c r="BI2195" s="195">
        <f>IF(N2195="nulová",J2195,0)</f>
        <v>0</v>
      </c>
      <c r="BJ2195" s="25" t="s">
        <v>45</v>
      </c>
      <c r="BK2195" s="195">
        <f>ROUND(I2195*H2195,2)</f>
        <v>0</v>
      </c>
      <c r="BL2195" s="25" t="s">
        <v>259</v>
      </c>
      <c r="BM2195" s="25" t="s">
        <v>4164</v>
      </c>
    </row>
    <row r="2196" spans="2:65" s="12" customFormat="1">
      <c r="B2196" s="200"/>
      <c r="D2196" s="196" t="s">
        <v>163</v>
      </c>
      <c r="E2196" s="201" t="s">
        <v>5</v>
      </c>
      <c r="F2196" s="202" t="s">
        <v>3027</v>
      </c>
      <c r="H2196" s="203" t="s">
        <v>5</v>
      </c>
      <c r="I2196" s="204"/>
      <c r="L2196" s="200"/>
      <c r="M2196" s="205"/>
      <c r="N2196" s="206"/>
      <c r="O2196" s="206"/>
      <c r="P2196" s="206"/>
      <c r="Q2196" s="206"/>
      <c r="R2196" s="206"/>
      <c r="S2196" s="206"/>
      <c r="T2196" s="207"/>
      <c r="AT2196" s="203" t="s">
        <v>163</v>
      </c>
      <c r="AU2196" s="203" t="s">
        <v>89</v>
      </c>
      <c r="AV2196" s="12" t="s">
        <v>45</v>
      </c>
      <c r="AW2196" s="12" t="s">
        <v>42</v>
      </c>
      <c r="AX2196" s="12" t="s">
        <v>82</v>
      </c>
      <c r="AY2196" s="203" t="s">
        <v>152</v>
      </c>
    </row>
    <row r="2197" spans="2:65" s="13" customFormat="1">
      <c r="B2197" s="208"/>
      <c r="D2197" s="196" t="s">
        <v>163</v>
      </c>
      <c r="E2197" s="209" t="s">
        <v>5</v>
      </c>
      <c r="F2197" s="210" t="s">
        <v>4165</v>
      </c>
      <c r="H2197" s="211">
        <v>8.3520000000000003</v>
      </c>
      <c r="I2197" s="212"/>
      <c r="L2197" s="208"/>
      <c r="M2197" s="213"/>
      <c r="N2197" s="214"/>
      <c r="O2197" s="214"/>
      <c r="P2197" s="214"/>
      <c r="Q2197" s="214"/>
      <c r="R2197" s="214"/>
      <c r="S2197" s="214"/>
      <c r="T2197" s="215"/>
      <c r="AT2197" s="209" t="s">
        <v>163</v>
      </c>
      <c r="AU2197" s="209" t="s">
        <v>89</v>
      </c>
      <c r="AV2197" s="13" t="s">
        <v>89</v>
      </c>
      <c r="AW2197" s="13" t="s">
        <v>42</v>
      </c>
      <c r="AX2197" s="13" t="s">
        <v>82</v>
      </c>
      <c r="AY2197" s="209" t="s">
        <v>152</v>
      </c>
    </row>
    <row r="2198" spans="2:65" s="13" customFormat="1">
      <c r="B2198" s="208"/>
      <c r="D2198" s="196" t="s">
        <v>163</v>
      </c>
      <c r="E2198" s="209" t="s">
        <v>5</v>
      </c>
      <c r="F2198" s="210" t="s">
        <v>4166</v>
      </c>
      <c r="H2198" s="211">
        <v>8.3520000000000003</v>
      </c>
      <c r="I2198" s="212"/>
      <c r="L2198" s="208"/>
      <c r="M2198" s="213"/>
      <c r="N2198" s="214"/>
      <c r="O2198" s="214"/>
      <c r="P2198" s="214"/>
      <c r="Q2198" s="214"/>
      <c r="R2198" s="214"/>
      <c r="S2198" s="214"/>
      <c r="T2198" s="215"/>
      <c r="AT2198" s="209" t="s">
        <v>163</v>
      </c>
      <c r="AU2198" s="209" t="s">
        <v>89</v>
      </c>
      <c r="AV2198" s="13" t="s">
        <v>89</v>
      </c>
      <c r="AW2198" s="13" t="s">
        <v>42</v>
      </c>
      <c r="AX2198" s="13" t="s">
        <v>82</v>
      </c>
      <c r="AY2198" s="209" t="s">
        <v>152</v>
      </c>
    </row>
    <row r="2199" spans="2:65" s="12" customFormat="1">
      <c r="B2199" s="200"/>
      <c r="D2199" s="196" t="s">
        <v>163</v>
      </c>
      <c r="E2199" s="201" t="s">
        <v>5</v>
      </c>
      <c r="F2199" s="202" t="s">
        <v>3033</v>
      </c>
      <c r="H2199" s="203" t="s">
        <v>5</v>
      </c>
      <c r="I2199" s="204"/>
      <c r="L2199" s="200"/>
      <c r="M2199" s="205"/>
      <c r="N2199" s="206"/>
      <c r="O2199" s="206"/>
      <c r="P2199" s="206"/>
      <c r="Q2199" s="206"/>
      <c r="R2199" s="206"/>
      <c r="S2199" s="206"/>
      <c r="T2199" s="207"/>
      <c r="AT2199" s="203" t="s">
        <v>163</v>
      </c>
      <c r="AU2199" s="203" t="s">
        <v>89</v>
      </c>
      <c r="AV2199" s="12" t="s">
        <v>45</v>
      </c>
      <c r="AW2199" s="12" t="s">
        <v>42</v>
      </c>
      <c r="AX2199" s="12" t="s">
        <v>82</v>
      </c>
      <c r="AY2199" s="203" t="s">
        <v>152</v>
      </c>
    </row>
    <row r="2200" spans="2:65" s="13" customFormat="1">
      <c r="B2200" s="208"/>
      <c r="D2200" s="196" t="s">
        <v>163</v>
      </c>
      <c r="E2200" s="209" t="s">
        <v>5</v>
      </c>
      <c r="F2200" s="210" t="s">
        <v>4167</v>
      </c>
      <c r="H2200" s="211">
        <v>5.59</v>
      </c>
      <c r="I2200" s="212"/>
      <c r="L2200" s="208"/>
      <c r="M2200" s="213"/>
      <c r="N2200" s="214"/>
      <c r="O2200" s="214"/>
      <c r="P2200" s="214"/>
      <c r="Q2200" s="214"/>
      <c r="R2200" s="214"/>
      <c r="S2200" s="214"/>
      <c r="T2200" s="215"/>
      <c r="AT2200" s="209" t="s">
        <v>163</v>
      </c>
      <c r="AU2200" s="209" t="s">
        <v>89</v>
      </c>
      <c r="AV2200" s="13" t="s">
        <v>89</v>
      </c>
      <c r="AW2200" s="13" t="s">
        <v>42</v>
      </c>
      <c r="AX2200" s="13" t="s">
        <v>82</v>
      </c>
      <c r="AY2200" s="209" t="s">
        <v>152</v>
      </c>
    </row>
    <row r="2201" spans="2:65" s="12" customFormat="1">
      <c r="B2201" s="200"/>
      <c r="D2201" s="196" t="s">
        <v>163</v>
      </c>
      <c r="E2201" s="201" t="s">
        <v>5</v>
      </c>
      <c r="F2201" s="202" t="s">
        <v>3051</v>
      </c>
      <c r="H2201" s="203" t="s">
        <v>5</v>
      </c>
      <c r="I2201" s="204"/>
      <c r="L2201" s="200"/>
      <c r="M2201" s="205"/>
      <c r="N2201" s="206"/>
      <c r="O2201" s="206"/>
      <c r="P2201" s="206"/>
      <c r="Q2201" s="206"/>
      <c r="R2201" s="206"/>
      <c r="S2201" s="206"/>
      <c r="T2201" s="207"/>
      <c r="AT2201" s="203" t="s">
        <v>163</v>
      </c>
      <c r="AU2201" s="203" t="s">
        <v>89</v>
      </c>
      <c r="AV2201" s="12" t="s">
        <v>45</v>
      </c>
      <c r="AW2201" s="12" t="s">
        <v>42</v>
      </c>
      <c r="AX2201" s="12" t="s">
        <v>82</v>
      </c>
      <c r="AY2201" s="203" t="s">
        <v>152</v>
      </c>
    </row>
    <row r="2202" spans="2:65" s="13" customFormat="1">
      <c r="B2202" s="208"/>
      <c r="D2202" s="196" t="s">
        <v>163</v>
      </c>
      <c r="E2202" s="209" t="s">
        <v>5</v>
      </c>
      <c r="F2202" s="210" t="s">
        <v>4168</v>
      </c>
      <c r="H2202" s="211">
        <v>5.125</v>
      </c>
      <c r="I2202" s="212"/>
      <c r="L2202" s="208"/>
      <c r="M2202" s="213"/>
      <c r="N2202" s="214"/>
      <c r="O2202" s="214"/>
      <c r="P2202" s="214"/>
      <c r="Q2202" s="214"/>
      <c r="R2202" s="214"/>
      <c r="S2202" s="214"/>
      <c r="T2202" s="215"/>
      <c r="AT2202" s="209" t="s">
        <v>163</v>
      </c>
      <c r="AU2202" s="209" t="s">
        <v>89</v>
      </c>
      <c r="AV2202" s="13" t="s">
        <v>89</v>
      </c>
      <c r="AW2202" s="13" t="s">
        <v>42</v>
      </c>
      <c r="AX2202" s="13" t="s">
        <v>82</v>
      </c>
      <c r="AY2202" s="209" t="s">
        <v>152</v>
      </c>
    </row>
    <row r="2203" spans="2:65" s="15" customFormat="1">
      <c r="B2203" s="224"/>
      <c r="D2203" s="225" t="s">
        <v>163</v>
      </c>
      <c r="E2203" s="226" t="s">
        <v>5</v>
      </c>
      <c r="F2203" s="227" t="s">
        <v>170</v>
      </c>
      <c r="H2203" s="228">
        <v>27.419</v>
      </c>
      <c r="I2203" s="229"/>
      <c r="L2203" s="224"/>
      <c r="M2203" s="230"/>
      <c r="N2203" s="231"/>
      <c r="O2203" s="231"/>
      <c r="P2203" s="231"/>
      <c r="Q2203" s="231"/>
      <c r="R2203" s="231"/>
      <c r="S2203" s="231"/>
      <c r="T2203" s="232"/>
      <c r="AT2203" s="233" t="s">
        <v>163</v>
      </c>
      <c r="AU2203" s="233" t="s">
        <v>89</v>
      </c>
      <c r="AV2203" s="15" t="s">
        <v>159</v>
      </c>
      <c r="AW2203" s="15" t="s">
        <v>42</v>
      </c>
      <c r="AX2203" s="15" t="s">
        <v>45</v>
      </c>
      <c r="AY2203" s="233" t="s">
        <v>152</v>
      </c>
    </row>
    <row r="2204" spans="2:65" s="1" customFormat="1" ht="22.5" customHeight="1">
      <c r="B2204" s="183"/>
      <c r="C2204" s="184" t="s">
        <v>4169</v>
      </c>
      <c r="D2204" s="184" t="s">
        <v>154</v>
      </c>
      <c r="E2204" s="185" t="s">
        <v>4170</v>
      </c>
      <c r="F2204" s="186" t="s">
        <v>4171</v>
      </c>
      <c r="G2204" s="187" t="s">
        <v>293</v>
      </c>
      <c r="H2204" s="188">
        <v>2</v>
      </c>
      <c r="I2204" s="189"/>
      <c r="J2204" s="190">
        <f>ROUND(I2204*H2204,2)</f>
        <v>0</v>
      </c>
      <c r="K2204" s="186" t="s">
        <v>158</v>
      </c>
      <c r="L2204" s="43"/>
      <c r="M2204" s="191" t="s">
        <v>5</v>
      </c>
      <c r="N2204" s="192" t="s">
        <v>53</v>
      </c>
      <c r="O2204" s="44"/>
      <c r="P2204" s="193">
        <f>O2204*H2204</f>
        <v>0</v>
      </c>
      <c r="Q2204" s="193">
        <v>0</v>
      </c>
      <c r="R2204" s="193">
        <f>Q2204*H2204</f>
        <v>0</v>
      </c>
      <c r="S2204" s="193">
        <v>0</v>
      </c>
      <c r="T2204" s="194">
        <f>S2204*H2204</f>
        <v>0</v>
      </c>
      <c r="AR2204" s="25" t="s">
        <v>259</v>
      </c>
      <c r="AT2204" s="25" t="s">
        <v>154</v>
      </c>
      <c r="AU2204" s="25" t="s">
        <v>89</v>
      </c>
      <c r="AY2204" s="25" t="s">
        <v>152</v>
      </c>
      <c r="BE2204" s="195">
        <f>IF(N2204="základní",J2204,0)</f>
        <v>0</v>
      </c>
      <c r="BF2204" s="195">
        <f>IF(N2204="snížená",J2204,0)</f>
        <v>0</v>
      </c>
      <c r="BG2204" s="195">
        <f>IF(N2204="zákl. přenesená",J2204,0)</f>
        <v>0</v>
      </c>
      <c r="BH2204" s="195">
        <f>IF(N2204="sníž. přenesená",J2204,0)</f>
        <v>0</v>
      </c>
      <c r="BI2204" s="195">
        <f>IF(N2204="nulová",J2204,0)</f>
        <v>0</v>
      </c>
      <c r="BJ2204" s="25" t="s">
        <v>45</v>
      </c>
      <c r="BK2204" s="195">
        <f>ROUND(I2204*H2204,2)</f>
        <v>0</v>
      </c>
      <c r="BL2204" s="25" t="s">
        <v>259</v>
      </c>
      <c r="BM2204" s="25" t="s">
        <v>4172</v>
      </c>
    </row>
    <row r="2205" spans="2:65" s="1" customFormat="1" ht="148.5">
      <c r="B2205" s="43"/>
      <c r="D2205" s="196" t="s">
        <v>161</v>
      </c>
      <c r="F2205" s="197" t="s">
        <v>2202</v>
      </c>
      <c r="I2205" s="198"/>
      <c r="L2205" s="43"/>
      <c r="M2205" s="199"/>
      <c r="N2205" s="44"/>
      <c r="O2205" s="44"/>
      <c r="P2205" s="44"/>
      <c r="Q2205" s="44"/>
      <c r="R2205" s="44"/>
      <c r="S2205" s="44"/>
      <c r="T2205" s="72"/>
      <c r="AT2205" s="25" t="s">
        <v>161</v>
      </c>
      <c r="AU2205" s="25" t="s">
        <v>89</v>
      </c>
    </row>
    <row r="2206" spans="2:65" s="12" customFormat="1">
      <c r="B2206" s="200"/>
      <c r="D2206" s="196" t="s">
        <v>163</v>
      </c>
      <c r="E2206" s="201" t="s">
        <v>5</v>
      </c>
      <c r="F2206" s="202" t="s">
        <v>4173</v>
      </c>
      <c r="H2206" s="203" t="s">
        <v>5</v>
      </c>
      <c r="I2206" s="204"/>
      <c r="L2206" s="200"/>
      <c r="M2206" s="205"/>
      <c r="N2206" s="206"/>
      <c r="O2206" s="206"/>
      <c r="P2206" s="206"/>
      <c r="Q2206" s="206"/>
      <c r="R2206" s="206"/>
      <c r="S2206" s="206"/>
      <c r="T2206" s="207"/>
      <c r="AT2206" s="203" t="s">
        <v>163</v>
      </c>
      <c r="AU2206" s="203" t="s">
        <v>89</v>
      </c>
      <c r="AV2206" s="12" t="s">
        <v>45</v>
      </c>
      <c r="AW2206" s="12" t="s">
        <v>42</v>
      </c>
      <c r="AX2206" s="12" t="s">
        <v>82</v>
      </c>
      <c r="AY2206" s="203" t="s">
        <v>152</v>
      </c>
    </row>
    <row r="2207" spans="2:65" s="13" customFormat="1">
      <c r="B2207" s="208"/>
      <c r="D2207" s="196" t="s">
        <v>163</v>
      </c>
      <c r="E2207" s="209" t="s">
        <v>5</v>
      </c>
      <c r="F2207" s="210" t="s">
        <v>4174</v>
      </c>
      <c r="H2207" s="211">
        <v>1</v>
      </c>
      <c r="I2207" s="212"/>
      <c r="L2207" s="208"/>
      <c r="M2207" s="213"/>
      <c r="N2207" s="214"/>
      <c r="O2207" s="214"/>
      <c r="P2207" s="214"/>
      <c r="Q2207" s="214"/>
      <c r="R2207" s="214"/>
      <c r="S2207" s="214"/>
      <c r="T2207" s="215"/>
      <c r="AT2207" s="209" t="s">
        <v>163</v>
      </c>
      <c r="AU2207" s="209" t="s">
        <v>89</v>
      </c>
      <c r="AV2207" s="13" t="s">
        <v>89</v>
      </c>
      <c r="AW2207" s="13" t="s">
        <v>42</v>
      </c>
      <c r="AX2207" s="13" t="s">
        <v>82</v>
      </c>
      <c r="AY2207" s="209" t="s">
        <v>152</v>
      </c>
    </row>
    <row r="2208" spans="2:65" s="13" customFormat="1">
      <c r="B2208" s="208"/>
      <c r="D2208" s="196" t="s">
        <v>163</v>
      </c>
      <c r="E2208" s="209" t="s">
        <v>5</v>
      </c>
      <c r="F2208" s="210" t="s">
        <v>4175</v>
      </c>
      <c r="H2208" s="211">
        <v>1</v>
      </c>
      <c r="I2208" s="212"/>
      <c r="L2208" s="208"/>
      <c r="M2208" s="213"/>
      <c r="N2208" s="214"/>
      <c r="O2208" s="214"/>
      <c r="P2208" s="214"/>
      <c r="Q2208" s="214"/>
      <c r="R2208" s="214"/>
      <c r="S2208" s="214"/>
      <c r="T2208" s="215"/>
      <c r="AT2208" s="209" t="s">
        <v>163</v>
      </c>
      <c r="AU2208" s="209" t="s">
        <v>89</v>
      </c>
      <c r="AV2208" s="13" t="s">
        <v>89</v>
      </c>
      <c r="AW2208" s="13" t="s">
        <v>42</v>
      </c>
      <c r="AX2208" s="13" t="s">
        <v>82</v>
      </c>
      <c r="AY2208" s="209" t="s">
        <v>152</v>
      </c>
    </row>
    <row r="2209" spans="2:65" s="15" customFormat="1">
      <c r="B2209" s="224"/>
      <c r="D2209" s="225" t="s">
        <v>163</v>
      </c>
      <c r="E2209" s="226" t="s">
        <v>5</v>
      </c>
      <c r="F2209" s="227" t="s">
        <v>170</v>
      </c>
      <c r="H2209" s="228">
        <v>2</v>
      </c>
      <c r="I2209" s="229"/>
      <c r="L2209" s="224"/>
      <c r="M2209" s="230"/>
      <c r="N2209" s="231"/>
      <c r="O2209" s="231"/>
      <c r="P2209" s="231"/>
      <c r="Q2209" s="231"/>
      <c r="R2209" s="231"/>
      <c r="S2209" s="231"/>
      <c r="T2209" s="232"/>
      <c r="AT2209" s="233" t="s">
        <v>163</v>
      </c>
      <c r="AU2209" s="233" t="s">
        <v>89</v>
      </c>
      <c r="AV2209" s="15" t="s">
        <v>159</v>
      </c>
      <c r="AW2209" s="15" t="s">
        <v>42</v>
      </c>
      <c r="AX2209" s="15" t="s">
        <v>45</v>
      </c>
      <c r="AY2209" s="233" t="s">
        <v>152</v>
      </c>
    </row>
    <row r="2210" spans="2:65" s="1" customFormat="1" ht="31.5" customHeight="1">
      <c r="B2210" s="183"/>
      <c r="C2210" s="237" t="s">
        <v>4176</v>
      </c>
      <c r="D2210" s="237" t="s">
        <v>266</v>
      </c>
      <c r="E2210" s="238" t="s">
        <v>4177</v>
      </c>
      <c r="F2210" s="239" t="s">
        <v>4178</v>
      </c>
      <c r="G2210" s="240" t="s">
        <v>247</v>
      </c>
      <c r="H2210" s="241">
        <v>3.9</v>
      </c>
      <c r="I2210" s="242"/>
      <c r="J2210" s="243">
        <f>ROUND(I2210*H2210,2)</f>
        <v>0</v>
      </c>
      <c r="K2210" s="239" t="s">
        <v>5</v>
      </c>
      <c r="L2210" s="244"/>
      <c r="M2210" s="245" t="s">
        <v>5</v>
      </c>
      <c r="N2210" s="246" t="s">
        <v>53</v>
      </c>
      <c r="O2210" s="44"/>
      <c r="P2210" s="193">
        <f>O2210*H2210</f>
        <v>0</v>
      </c>
      <c r="Q2210" s="193">
        <v>2.5000000000000001E-2</v>
      </c>
      <c r="R2210" s="193">
        <f>Q2210*H2210</f>
        <v>9.7500000000000003E-2</v>
      </c>
      <c r="S2210" s="193">
        <v>0</v>
      </c>
      <c r="T2210" s="194">
        <f>S2210*H2210</f>
        <v>0</v>
      </c>
      <c r="AR2210" s="25" t="s">
        <v>377</v>
      </c>
      <c r="AT2210" s="25" t="s">
        <v>266</v>
      </c>
      <c r="AU2210" s="25" t="s">
        <v>89</v>
      </c>
      <c r="AY2210" s="25" t="s">
        <v>152</v>
      </c>
      <c r="BE2210" s="195">
        <f>IF(N2210="základní",J2210,0)</f>
        <v>0</v>
      </c>
      <c r="BF2210" s="195">
        <f>IF(N2210="snížená",J2210,0)</f>
        <v>0</v>
      </c>
      <c r="BG2210" s="195">
        <f>IF(N2210="zákl. přenesená",J2210,0)</f>
        <v>0</v>
      </c>
      <c r="BH2210" s="195">
        <f>IF(N2210="sníž. přenesená",J2210,0)</f>
        <v>0</v>
      </c>
      <c r="BI2210" s="195">
        <f>IF(N2210="nulová",J2210,0)</f>
        <v>0</v>
      </c>
      <c r="BJ2210" s="25" t="s">
        <v>45</v>
      </c>
      <c r="BK2210" s="195">
        <f>ROUND(I2210*H2210,2)</f>
        <v>0</v>
      </c>
      <c r="BL2210" s="25" t="s">
        <v>259</v>
      </c>
      <c r="BM2210" s="25" t="s">
        <v>4179</v>
      </c>
    </row>
    <row r="2211" spans="2:65" s="12" customFormat="1">
      <c r="B2211" s="200"/>
      <c r="D2211" s="196" t="s">
        <v>163</v>
      </c>
      <c r="E2211" s="201" t="s">
        <v>5</v>
      </c>
      <c r="F2211" s="202" t="s">
        <v>4173</v>
      </c>
      <c r="H2211" s="203" t="s">
        <v>5</v>
      </c>
      <c r="I2211" s="204"/>
      <c r="L2211" s="200"/>
      <c r="M2211" s="205"/>
      <c r="N2211" s="206"/>
      <c r="O2211" s="206"/>
      <c r="P2211" s="206"/>
      <c r="Q2211" s="206"/>
      <c r="R2211" s="206"/>
      <c r="S2211" s="206"/>
      <c r="T2211" s="207"/>
      <c r="AT2211" s="203" t="s">
        <v>163</v>
      </c>
      <c r="AU2211" s="203" t="s">
        <v>89</v>
      </c>
      <c r="AV2211" s="12" t="s">
        <v>45</v>
      </c>
      <c r="AW2211" s="12" t="s">
        <v>42</v>
      </c>
      <c r="AX2211" s="12" t="s">
        <v>82</v>
      </c>
      <c r="AY2211" s="203" t="s">
        <v>152</v>
      </c>
    </row>
    <row r="2212" spans="2:65" s="13" customFormat="1">
      <c r="B2212" s="208"/>
      <c r="D2212" s="196" t="s">
        <v>163</v>
      </c>
      <c r="E2212" s="209" t="s">
        <v>5</v>
      </c>
      <c r="F2212" s="210" t="s">
        <v>4180</v>
      </c>
      <c r="H2212" s="211">
        <v>2.1</v>
      </c>
      <c r="I2212" s="212"/>
      <c r="L2212" s="208"/>
      <c r="M2212" s="213"/>
      <c r="N2212" s="214"/>
      <c r="O2212" s="214"/>
      <c r="P2212" s="214"/>
      <c r="Q2212" s="214"/>
      <c r="R2212" s="214"/>
      <c r="S2212" s="214"/>
      <c r="T2212" s="215"/>
      <c r="AT2212" s="209" t="s">
        <v>163</v>
      </c>
      <c r="AU2212" s="209" t="s">
        <v>89</v>
      </c>
      <c r="AV2212" s="13" t="s">
        <v>89</v>
      </c>
      <c r="AW2212" s="13" t="s">
        <v>42</v>
      </c>
      <c r="AX2212" s="13" t="s">
        <v>82</v>
      </c>
      <c r="AY2212" s="209" t="s">
        <v>152</v>
      </c>
    </row>
    <row r="2213" spans="2:65" s="13" customFormat="1">
      <c r="B2213" s="208"/>
      <c r="D2213" s="196" t="s">
        <v>163</v>
      </c>
      <c r="E2213" s="209" t="s">
        <v>5</v>
      </c>
      <c r="F2213" s="210" t="s">
        <v>4181</v>
      </c>
      <c r="H2213" s="211">
        <v>1.8</v>
      </c>
      <c r="I2213" s="212"/>
      <c r="L2213" s="208"/>
      <c r="M2213" s="213"/>
      <c r="N2213" s="214"/>
      <c r="O2213" s="214"/>
      <c r="P2213" s="214"/>
      <c r="Q2213" s="214"/>
      <c r="R2213" s="214"/>
      <c r="S2213" s="214"/>
      <c r="T2213" s="215"/>
      <c r="AT2213" s="209" t="s">
        <v>163</v>
      </c>
      <c r="AU2213" s="209" t="s">
        <v>89</v>
      </c>
      <c r="AV2213" s="13" t="s">
        <v>89</v>
      </c>
      <c r="AW2213" s="13" t="s">
        <v>42</v>
      </c>
      <c r="AX2213" s="13" t="s">
        <v>82</v>
      </c>
      <c r="AY2213" s="209" t="s">
        <v>152</v>
      </c>
    </row>
    <row r="2214" spans="2:65" s="15" customFormat="1">
      <c r="B2214" s="224"/>
      <c r="D2214" s="225" t="s">
        <v>163</v>
      </c>
      <c r="E2214" s="226" t="s">
        <v>5</v>
      </c>
      <c r="F2214" s="227" t="s">
        <v>170</v>
      </c>
      <c r="H2214" s="228">
        <v>3.9</v>
      </c>
      <c r="I2214" s="229"/>
      <c r="L2214" s="224"/>
      <c r="M2214" s="230"/>
      <c r="N2214" s="231"/>
      <c r="O2214" s="231"/>
      <c r="P2214" s="231"/>
      <c r="Q2214" s="231"/>
      <c r="R2214" s="231"/>
      <c r="S2214" s="231"/>
      <c r="T2214" s="232"/>
      <c r="AT2214" s="233" t="s">
        <v>163</v>
      </c>
      <c r="AU2214" s="233" t="s">
        <v>89</v>
      </c>
      <c r="AV2214" s="15" t="s">
        <v>159</v>
      </c>
      <c r="AW2214" s="15" t="s">
        <v>42</v>
      </c>
      <c r="AX2214" s="15" t="s">
        <v>45</v>
      </c>
      <c r="AY2214" s="233" t="s">
        <v>152</v>
      </c>
    </row>
    <row r="2215" spans="2:65" s="1" customFormat="1" ht="31.5" customHeight="1">
      <c r="B2215" s="183"/>
      <c r="C2215" s="184" t="s">
        <v>4182</v>
      </c>
      <c r="D2215" s="184" t="s">
        <v>154</v>
      </c>
      <c r="E2215" s="185" t="s">
        <v>2213</v>
      </c>
      <c r="F2215" s="186" t="s">
        <v>2214</v>
      </c>
      <c r="G2215" s="187" t="s">
        <v>293</v>
      </c>
      <c r="H2215" s="188">
        <v>2</v>
      </c>
      <c r="I2215" s="189"/>
      <c r="J2215" s="190">
        <f>ROUND(I2215*H2215,2)</f>
        <v>0</v>
      </c>
      <c r="K2215" s="186" t="s">
        <v>158</v>
      </c>
      <c r="L2215" s="43"/>
      <c r="M2215" s="191" t="s">
        <v>5</v>
      </c>
      <c r="N2215" s="192" t="s">
        <v>53</v>
      </c>
      <c r="O2215" s="44"/>
      <c r="P2215" s="193">
        <f>O2215*H2215</f>
        <v>0</v>
      </c>
      <c r="Q2215" s="193">
        <v>0</v>
      </c>
      <c r="R2215" s="193">
        <f>Q2215*H2215</f>
        <v>0</v>
      </c>
      <c r="S2215" s="193">
        <v>0</v>
      </c>
      <c r="T2215" s="194">
        <f>S2215*H2215</f>
        <v>0</v>
      </c>
      <c r="AR2215" s="25" t="s">
        <v>259</v>
      </c>
      <c r="AT2215" s="25" t="s">
        <v>154</v>
      </c>
      <c r="AU2215" s="25" t="s">
        <v>89</v>
      </c>
      <c r="AY2215" s="25" t="s">
        <v>152</v>
      </c>
      <c r="BE2215" s="195">
        <f>IF(N2215="základní",J2215,0)</f>
        <v>0</v>
      </c>
      <c r="BF2215" s="195">
        <f>IF(N2215="snížená",J2215,0)</f>
        <v>0</v>
      </c>
      <c r="BG2215" s="195">
        <f>IF(N2215="zákl. přenesená",J2215,0)</f>
        <v>0</v>
      </c>
      <c r="BH2215" s="195">
        <f>IF(N2215="sníž. přenesená",J2215,0)</f>
        <v>0</v>
      </c>
      <c r="BI2215" s="195">
        <f>IF(N2215="nulová",J2215,0)</f>
        <v>0</v>
      </c>
      <c r="BJ2215" s="25" t="s">
        <v>45</v>
      </c>
      <c r="BK2215" s="195">
        <f>ROUND(I2215*H2215,2)</f>
        <v>0</v>
      </c>
      <c r="BL2215" s="25" t="s">
        <v>259</v>
      </c>
      <c r="BM2215" s="25" t="s">
        <v>4183</v>
      </c>
    </row>
    <row r="2216" spans="2:65" s="1" customFormat="1" ht="27">
      <c r="B2216" s="43"/>
      <c r="D2216" s="196" t="s">
        <v>161</v>
      </c>
      <c r="F2216" s="197" t="s">
        <v>2216</v>
      </c>
      <c r="I2216" s="198"/>
      <c r="L2216" s="43"/>
      <c r="M2216" s="199"/>
      <c r="N2216" s="44"/>
      <c r="O2216" s="44"/>
      <c r="P2216" s="44"/>
      <c r="Q2216" s="44"/>
      <c r="R2216" s="44"/>
      <c r="S2216" s="44"/>
      <c r="T2216" s="72"/>
      <c r="AT2216" s="25" t="s">
        <v>161</v>
      </c>
      <c r="AU2216" s="25" t="s">
        <v>89</v>
      </c>
    </row>
    <row r="2217" spans="2:65" s="12" customFormat="1">
      <c r="B2217" s="200"/>
      <c r="D2217" s="196" t="s">
        <v>163</v>
      </c>
      <c r="E2217" s="201" t="s">
        <v>5</v>
      </c>
      <c r="F2217" s="202" t="s">
        <v>3033</v>
      </c>
      <c r="H2217" s="203" t="s">
        <v>5</v>
      </c>
      <c r="I2217" s="204"/>
      <c r="L2217" s="200"/>
      <c r="M2217" s="205"/>
      <c r="N2217" s="206"/>
      <c r="O2217" s="206"/>
      <c r="P2217" s="206"/>
      <c r="Q2217" s="206"/>
      <c r="R2217" s="206"/>
      <c r="S2217" s="206"/>
      <c r="T2217" s="207"/>
      <c r="AT2217" s="203" t="s">
        <v>163</v>
      </c>
      <c r="AU2217" s="203" t="s">
        <v>89</v>
      </c>
      <c r="AV2217" s="12" t="s">
        <v>45</v>
      </c>
      <c r="AW2217" s="12" t="s">
        <v>42</v>
      </c>
      <c r="AX2217" s="12" t="s">
        <v>82</v>
      </c>
      <c r="AY2217" s="203" t="s">
        <v>152</v>
      </c>
    </row>
    <row r="2218" spans="2:65" s="13" customFormat="1">
      <c r="B2218" s="208"/>
      <c r="D2218" s="196" t="s">
        <v>163</v>
      </c>
      <c r="E2218" s="209" t="s">
        <v>5</v>
      </c>
      <c r="F2218" s="210" t="s">
        <v>4184</v>
      </c>
      <c r="H2218" s="211">
        <v>2</v>
      </c>
      <c r="I2218" s="212"/>
      <c r="L2218" s="208"/>
      <c r="M2218" s="213"/>
      <c r="N2218" s="214"/>
      <c r="O2218" s="214"/>
      <c r="P2218" s="214"/>
      <c r="Q2218" s="214"/>
      <c r="R2218" s="214"/>
      <c r="S2218" s="214"/>
      <c r="T2218" s="215"/>
      <c r="AT2218" s="209" t="s">
        <v>163</v>
      </c>
      <c r="AU2218" s="209" t="s">
        <v>89</v>
      </c>
      <c r="AV2218" s="13" t="s">
        <v>89</v>
      </c>
      <c r="AW2218" s="13" t="s">
        <v>42</v>
      </c>
      <c r="AX2218" s="13" t="s">
        <v>82</v>
      </c>
      <c r="AY2218" s="209" t="s">
        <v>152</v>
      </c>
    </row>
    <row r="2219" spans="2:65" s="15" customFormat="1">
      <c r="B2219" s="224"/>
      <c r="D2219" s="225" t="s">
        <v>163</v>
      </c>
      <c r="E2219" s="226" t="s">
        <v>5</v>
      </c>
      <c r="F2219" s="227" t="s">
        <v>170</v>
      </c>
      <c r="H2219" s="228">
        <v>2</v>
      </c>
      <c r="I2219" s="229"/>
      <c r="L2219" s="224"/>
      <c r="M2219" s="230"/>
      <c r="N2219" s="231"/>
      <c r="O2219" s="231"/>
      <c r="P2219" s="231"/>
      <c r="Q2219" s="231"/>
      <c r="R2219" s="231"/>
      <c r="S2219" s="231"/>
      <c r="T2219" s="232"/>
      <c r="AT2219" s="233" t="s">
        <v>163</v>
      </c>
      <c r="AU2219" s="233" t="s">
        <v>89</v>
      </c>
      <c r="AV2219" s="15" t="s">
        <v>159</v>
      </c>
      <c r="AW2219" s="15" t="s">
        <v>42</v>
      </c>
      <c r="AX2219" s="15" t="s">
        <v>45</v>
      </c>
      <c r="AY2219" s="233" t="s">
        <v>152</v>
      </c>
    </row>
    <row r="2220" spans="2:65" s="1" customFormat="1" ht="31.5" customHeight="1">
      <c r="B2220" s="183"/>
      <c r="C2220" s="237" t="s">
        <v>4185</v>
      </c>
      <c r="D2220" s="237" t="s">
        <v>266</v>
      </c>
      <c r="E2220" s="238" t="s">
        <v>4186</v>
      </c>
      <c r="F2220" s="239" t="s">
        <v>4187</v>
      </c>
      <c r="G2220" s="240" t="s">
        <v>293</v>
      </c>
      <c r="H2220" s="241">
        <v>2</v>
      </c>
      <c r="I2220" s="242"/>
      <c r="J2220" s="243">
        <f>ROUND(I2220*H2220,2)</f>
        <v>0</v>
      </c>
      <c r="K2220" s="239" t="s">
        <v>158</v>
      </c>
      <c r="L2220" s="244"/>
      <c r="M2220" s="245" t="s">
        <v>5</v>
      </c>
      <c r="N2220" s="246" t="s">
        <v>53</v>
      </c>
      <c r="O2220" s="44"/>
      <c r="P2220" s="193">
        <f>O2220*H2220</f>
        <v>0</v>
      </c>
      <c r="Q2220" s="193">
        <v>0.11</v>
      </c>
      <c r="R2220" s="193">
        <f>Q2220*H2220</f>
        <v>0.22</v>
      </c>
      <c r="S2220" s="193">
        <v>0</v>
      </c>
      <c r="T2220" s="194">
        <f>S2220*H2220</f>
        <v>0</v>
      </c>
      <c r="AR2220" s="25" t="s">
        <v>377</v>
      </c>
      <c r="AT2220" s="25" t="s">
        <v>266</v>
      </c>
      <c r="AU2220" s="25" t="s">
        <v>89</v>
      </c>
      <c r="AY2220" s="25" t="s">
        <v>152</v>
      </c>
      <c r="BE2220" s="195">
        <f>IF(N2220="základní",J2220,0)</f>
        <v>0</v>
      </c>
      <c r="BF2220" s="195">
        <f>IF(N2220="snížená",J2220,0)</f>
        <v>0</v>
      </c>
      <c r="BG2220" s="195">
        <f>IF(N2220="zákl. přenesená",J2220,0)</f>
        <v>0</v>
      </c>
      <c r="BH2220" s="195">
        <f>IF(N2220="sníž. přenesená",J2220,0)</f>
        <v>0</v>
      </c>
      <c r="BI2220" s="195">
        <f>IF(N2220="nulová",J2220,0)</f>
        <v>0</v>
      </c>
      <c r="BJ2220" s="25" t="s">
        <v>45</v>
      </c>
      <c r="BK2220" s="195">
        <f>ROUND(I2220*H2220,2)</f>
        <v>0</v>
      </c>
      <c r="BL2220" s="25" t="s">
        <v>259</v>
      </c>
      <c r="BM2220" s="25" t="s">
        <v>4188</v>
      </c>
    </row>
    <row r="2221" spans="2:65" s="1" customFormat="1" ht="22.5" customHeight="1">
      <c r="B2221" s="183"/>
      <c r="C2221" s="184" t="s">
        <v>4189</v>
      </c>
      <c r="D2221" s="184" t="s">
        <v>154</v>
      </c>
      <c r="E2221" s="185" t="s">
        <v>4190</v>
      </c>
      <c r="F2221" s="186" t="s">
        <v>4191</v>
      </c>
      <c r="G2221" s="187" t="s">
        <v>293</v>
      </c>
      <c r="H2221" s="188">
        <v>4</v>
      </c>
      <c r="I2221" s="189"/>
      <c r="J2221" s="190">
        <f>ROUND(I2221*H2221,2)</f>
        <v>0</v>
      </c>
      <c r="K2221" s="186" t="s">
        <v>158</v>
      </c>
      <c r="L2221" s="43"/>
      <c r="M2221" s="191" t="s">
        <v>5</v>
      </c>
      <c r="N2221" s="192" t="s">
        <v>53</v>
      </c>
      <c r="O2221" s="44"/>
      <c r="P2221" s="193">
        <f>O2221*H2221</f>
        <v>0</v>
      </c>
      <c r="Q2221" s="193">
        <v>3.3E-4</v>
      </c>
      <c r="R2221" s="193">
        <f>Q2221*H2221</f>
        <v>1.32E-3</v>
      </c>
      <c r="S2221" s="193">
        <v>0</v>
      </c>
      <c r="T2221" s="194">
        <f>S2221*H2221</f>
        <v>0</v>
      </c>
      <c r="AR2221" s="25" t="s">
        <v>259</v>
      </c>
      <c r="AT2221" s="25" t="s">
        <v>154</v>
      </c>
      <c r="AU2221" s="25" t="s">
        <v>89</v>
      </c>
      <c r="AY2221" s="25" t="s">
        <v>152</v>
      </c>
      <c r="BE2221" s="195">
        <f>IF(N2221="základní",J2221,0)</f>
        <v>0</v>
      </c>
      <c r="BF2221" s="195">
        <f>IF(N2221="snížená",J2221,0)</f>
        <v>0</v>
      </c>
      <c r="BG2221" s="195">
        <f>IF(N2221="zákl. přenesená",J2221,0)</f>
        <v>0</v>
      </c>
      <c r="BH2221" s="195">
        <f>IF(N2221="sníž. přenesená",J2221,0)</f>
        <v>0</v>
      </c>
      <c r="BI2221" s="195">
        <f>IF(N2221="nulová",J2221,0)</f>
        <v>0</v>
      </c>
      <c r="BJ2221" s="25" t="s">
        <v>45</v>
      </c>
      <c r="BK2221" s="195">
        <f>ROUND(I2221*H2221,2)</f>
        <v>0</v>
      </c>
      <c r="BL2221" s="25" t="s">
        <v>259</v>
      </c>
      <c r="BM2221" s="25" t="s">
        <v>4192</v>
      </c>
    </row>
    <row r="2222" spans="2:65" s="1" customFormat="1" ht="148.5">
      <c r="B2222" s="43"/>
      <c r="D2222" s="196" t="s">
        <v>161</v>
      </c>
      <c r="F2222" s="197" t="s">
        <v>2202</v>
      </c>
      <c r="I2222" s="198"/>
      <c r="L2222" s="43"/>
      <c r="M2222" s="199"/>
      <c r="N2222" s="44"/>
      <c r="O2222" s="44"/>
      <c r="P2222" s="44"/>
      <c r="Q2222" s="44"/>
      <c r="R2222" s="44"/>
      <c r="S2222" s="44"/>
      <c r="T2222" s="72"/>
      <c r="AT2222" s="25" t="s">
        <v>161</v>
      </c>
      <c r="AU2222" s="25" t="s">
        <v>89</v>
      </c>
    </row>
    <row r="2223" spans="2:65" s="12" customFormat="1">
      <c r="B2223" s="200"/>
      <c r="D2223" s="196" t="s">
        <v>163</v>
      </c>
      <c r="E2223" s="201" t="s">
        <v>5</v>
      </c>
      <c r="F2223" s="202" t="s">
        <v>4173</v>
      </c>
      <c r="H2223" s="203" t="s">
        <v>5</v>
      </c>
      <c r="I2223" s="204"/>
      <c r="L2223" s="200"/>
      <c r="M2223" s="205"/>
      <c r="N2223" s="206"/>
      <c r="O2223" s="206"/>
      <c r="P2223" s="206"/>
      <c r="Q2223" s="206"/>
      <c r="R2223" s="206"/>
      <c r="S2223" s="206"/>
      <c r="T2223" s="207"/>
      <c r="AT2223" s="203" t="s">
        <v>163</v>
      </c>
      <c r="AU2223" s="203" t="s">
        <v>89</v>
      </c>
      <c r="AV2223" s="12" t="s">
        <v>45</v>
      </c>
      <c r="AW2223" s="12" t="s">
        <v>42</v>
      </c>
      <c r="AX2223" s="12" t="s">
        <v>82</v>
      </c>
      <c r="AY2223" s="203" t="s">
        <v>152</v>
      </c>
    </row>
    <row r="2224" spans="2:65" s="13" customFormat="1">
      <c r="B2224" s="208"/>
      <c r="D2224" s="196" t="s">
        <v>163</v>
      </c>
      <c r="E2224" s="209" t="s">
        <v>5</v>
      </c>
      <c r="F2224" s="210" t="s">
        <v>4193</v>
      </c>
      <c r="H2224" s="211">
        <v>1</v>
      </c>
      <c r="I2224" s="212"/>
      <c r="L2224" s="208"/>
      <c r="M2224" s="213"/>
      <c r="N2224" s="214"/>
      <c r="O2224" s="214"/>
      <c r="P2224" s="214"/>
      <c r="Q2224" s="214"/>
      <c r="R2224" s="214"/>
      <c r="S2224" s="214"/>
      <c r="T2224" s="215"/>
      <c r="AT2224" s="209" t="s">
        <v>163</v>
      </c>
      <c r="AU2224" s="209" t="s">
        <v>89</v>
      </c>
      <c r="AV2224" s="13" t="s">
        <v>89</v>
      </c>
      <c r="AW2224" s="13" t="s">
        <v>42</v>
      </c>
      <c r="AX2224" s="13" t="s">
        <v>82</v>
      </c>
      <c r="AY2224" s="209" t="s">
        <v>152</v>
      </c>
    </row>
    <row r="2225" spans="2:65" s="13" customFormat="1">
      <c r="B2225" s="208"/>
      <c r="D2225" s="196" t="s">
        <v>163</v>
      </c>
      <c r="E2225" s="209" t="s">
        <v>5</v>
      </c>
      <c r="F2225" s="210" t="s">
        <v>4194</v>
      </c>
      <c r="H2225" s="211">
        <v>1</v>
      </c>
      <c r="I2225" s="212"/>
      <c r="L2225" s="208"/>
      <c r="M2225" s="213"/>
      <c r="N2225" s="214"/>
      <c r="O2225" s="214"/>
      <c r="P2225" s="214"/>
      <c r="Q2225" s="214"/>
      <c r="R2225" s="214"/>
      <c r="S2225" s="214"/>
      <c r="T2225" s="215"/>
      <c r="AT2225" s="209" t="s">
        <v>163</v>
      </c>
      <c r="AU2225" s="209" t="s">
        <v>89</v>
      </c>
      <c r="AV2225" s="13" t="s">
        <v>89</v>
      </c>
      <c r="AW2225" s="13" t="s">
        <v>42</v>
      </c>
      <c r="AX2225" s="13" t="s">
        <v>82</v>
      </c>
      <c r="AY2225" s="209" t="s">
        <v>152</v>
      </c>
    </row>
    <row r="2226" spans="2:65" s="13" customFormat="1">
      <c r="B2226" s="208"/>
      <c r="D2226" s="196" t="s">
        <v>163</v>
      </c>
      <c r="E2226" s="209" t="s">
        <v>5</v>
      </c>
      <c r="F2226" s="210" t="s">
        <v>4195</v>
      </c>
      <c r="H2226" s="211">
        <v>1</v>
      </c>
      <c r="I2226" s="212"/>
      <c r="L2226" s="208"/>
      <c r="M2226" s="213"/>
      <c r="N2226" s="214"/>
      <c r="O2226" s="214"/>
      <c r="P2226" s="214"/>
      <c r="Q2226" s="214"/>
      <c r="R2226" s="214"/>
      <c r="S2226" s="214"/>
      <c r="T2226" s="215"/>
      <c r="AT2226" s="209" t="s">
        <v>163</v>
      </c>
      <c r="AU2226" s="209" t="s">
        <v>89</v>
      </c>
      <c r="AV2226" s="13" t="s">
        <v>89</v>
      </c>
      <c r="AW2226" s="13" t="s">
        <v>42</v>
      </c>
      <c r="AX2226" s="13" t="s">
        <v>82</v>
      </c>
      <c r="AY2226" s="209" t="s">
        <v>152</v>
      </c>
    </row>
    <row r="2227" spans="2:65" s="13" customFormat="1">
      <c r="B2227" s="208"/>
      <c r="D2227" s="196" t="s">
        <v>163</v>
      </c>
      <c r="E2227" s="209" t="s">
        <v>5</v>
      </c>
      <c r="F2227" s="210" t="s">
        <v>4196</v>
      </c>
      <c r="H2227" s="211">
        <v>1</v>
      </c>
      <c r="I2227" s="212"/>
      <c r="L2227" s="208"/>
      <c r="M2227" s="213"/>
      <c r="N2227" s="214"/>
      <c r="O2227" s="214"/>
      <c r="P2227" s="214"/>
      <c r="Q2227" s="214"/>
      <c r="R2227" s="214"/>
      <c r="S2227" s="214"/>
      <c r="T2227" s="215"/>
      <c r="AT2227" s="209" t="s">
        <v>163</v>
      </c>
      <c r="AU2227" s="209" t="s">
        <v>89</v>
      </c>
      <c r="AV2227" s="13" t="s">
        <v>89</v>
      </c>
      <c r="AW2227" s="13" t="s">
        <v>42</v>
      </c>
      <c r="AX2227" s="13" t="s">
        <v>82</v>
      </c>
      <c r="AY2227" s="209" t="s">
        <v>152</v>
      </c>
    </row>
    <row r="2228" spans="2:65" s="15" customFormat="1">
      <c r="B2228" s="224"/>
      <c r="D2228" s="225" t="s">
        <v>163</v>
      </c>
      <c r="E2228" s="226" t="s">
        <v>5</v>
      </c>
      <c r="F2228" s="227" t="s">
        <v>170</v>
      </c>
      <c r="H2228" s="228">
        <v>4</v>
      </c>
      <c r="I2228" s="229"/>
      <c r="L2228" s="224"/>
      <c r="M2228" s="230"/>
      <c r="N2228" s="231"/>
      <c r="O2228" s="231"/>
      <c r="P2228" s="231"/>
      <c r="Q2228" s="231"/>
      <c r="R2228" s="231"/>
      <c r="S2228" s="231"/>
      <c r="T2228" s="232"/>
      <c r="AT2228" s="233" t="s">
        <v>163</v>
      </c>
      <c r="AU2228" s="233" t="s">
        <v>89</v>
      </c>
      <c r="AV2228" s="15" t="s">
        <v>159</v>
      </c>
      <c r="AW2228" s="15" t="s">
        <v>42</v>
      </c>
      <c r="AX2228" s="15" t="s">
        <v>45</v>
      </c>
      <c r="AY2228" s="233" t="s">
        <v>152</v>
      </c>
    </row>
    <row r="2229" spans="2:65" s="1" customFormat="1" ht="31.5" customHeight="1">
      <c r="B2229" s="183"/>
      <c r="C2229" s="237" t="s">
        <v>4197</v>
      </c>
      <c r="D2229" s="237" t="s">
        <v>266</v>
      </c>
      <c r="E2229" s="238" t="s">
        <v>4198</v>
      </c>
      <c r="F2229" s="239" t="s">
        <v>4199</v>
      </c>
      <c r="G2229" s="240" t="s">
        <v>247</v>
      </c>
      <c r="H2229" s="241">
        <v>8.4</v>
      </c>
      <c r="I2229" s="242"/>
      <c r="J2229" s="243">
        <f>ROUND(I2229*H2229,2)</f>
        <v>0</v>
      </c>
      <c r="K2229" s="239" t="s">
        <v>5</v>
      </c>
      <c r="L2229" s="244"/>
      <c r="M2229" s="245" t="s">
        <v>5</v>
      </c>
      <c r="N2229" s="246" t="s">
        <v>53</v>
      </c>
      <c r="O2229" s="44"/>
      <c r="P2229" s="193">
        <f>O2229*H2229</f>
        <v>0</v>
      </c>
      <c r="Q2229" s="193">
        <v>2.5000000000000001E-2</v>
      </c>
      <c r="R2229" s="193">
        <f>Q2229*H2229</f>
        <v>0.21000000000000002</v>
      </c>
      <c r="S2229" s="193">
        <v>0</v>
      </c>
      <c r="T2229" s="194">
        <f>S2229*H2229</f>
        <v>0</v>
      </c>
      <c r="AR2229" s="25" t="s">
        <v>377</v>
      </c>
      <c r="AT2229" s="25" t="s">
        <v>266</v>
      </c>
      <c r="AU2229" s="25" t="s">
        <v>89</v>
      </c>
      <c r="AY2229" s="25" t="s">
        <v>152</v>
      </c>
      <c r="BE2229" s="195">
        <f>IF(N2229="základní",J2229,0)</f>
        <v>0</v>
      </c>
      <c r="BF2229" s="195">
        <f>IF(N2229="snížená",J2229,0)</f>
        <v>0</v>
      </c>
      <c r="BG2229" s="195">
        <f>IF(N2229="zákl. přenesená",J2229,0)</f>
        <v>0</v>
      </c>
      <c r="BH2229" s="195">
        <f>IF(N2229="sníž. přenesená",J2229,0)</f>
        <v>0</v>
      </c>
      <c r="BI2229" s="195">
        <f>IF(N2229="nulová",J2229,0)</f>
        <v>0</v>
      </c>
      <c r="BJ2229" s="25" t="s">
        <v>45</v>
      </c>
      <c r="BK2229" s="195">
        <f>ROUND(I2229*H2229,2)</f>
        <v>0</v>
      </c>
      <c r="BL2229" s="25" t="s">
        <v>259</v>
      </c>
      <c r="BM2229" s="25" t="s">
        <v>4200</v>
      </c>
    </row>
    <row r="2230" spans="2:65" s="12" customFormat="1">
      <c r="B2230" s="200"/>
      <c r="D2230" s="196" t="s">
        <v>163</v>
      </c>
      <c r="E2230" s="201" t="s">
        <v>5</v>
      </c>
      <c r="F2230" s="202" t="s">
        <v>4173</v>
      </c>
      <c r="H2230" s="203" t="s">
        <v>5</v>
      </c>
      <c r="I2230" s="204"/>
      <c r="L2230" s="200"/>
      <c r="M2230" s="205"/>
      <c r="N2230" s="206"/>
      <c r="O2230" s="206"/>
      <c r="P2230" s="206"/>
      <c r="Q2230" s="206"/>
      <c r="R2230" s="206"/>
      <c r="S2230" s="206"/>
      <c r="T2230" s="207"/>
      <c r="AT2230" s="203" t="s">
        <v>163</v>
      </c>
      <c r="AU2230" s="203" t="s">
        <v>89</v>
      </c>
      <c r="AV2230" s="12" t="s">
        <v>45</v>
      </c>
      <c r="AW2230" s="12" t="s">
        <v>42</v>
      </c>
      <c r="AX2230" s="12" t="s">
        <v>82</v>
      </c>
      <c r="AY2230" s="203" t="s">
        <v>152</v>
      </c>
    </row>
    <row r="2231" spans="2:65" s="13" customFormat="1">
      <c r="B2231" s="208"/>
      <c r="D2231" s="196" t="s">
        <v>163</v>
      </c>
      <c r="E2231" s="209" t="s">
        <v>5</v>
      </c>
      <c r="F2231" s="210" t="s">
        <v>4201</v>
      </c>
      <c r="H2231" s="211">
        <v>2.1</v>
      </c>
      <c r="I2231" s="212"/>
      <c r="L2231" s="208"/>
      <c r="M2231" s="213"/>
      <c r="N2231" s="214"/>
      <c r="O2231" s="214"/>
      <c r="P2231" s="214"/>
      <c r="Q2231" s="214"/>
      <c r="R2231" s="214"/>
      <c r="S2231" s="214"/>
      <c r="T2231" s="215"/>
      <c r="AT2231" s="209" t="s">
        <v>163</v>
      </c>
      <c r="AU2231" s="209" t="s">
        <v>89</v>
      </c>
      <c r="AV2231" s="13" t="s">
        <v>89</v>
      </c>
      <c r="AW2231" s="13" t="s">
        <v>42</v>
      </c>
      <c r="AX2231" s="13" t="s">
        <v>82</v>
      </c>
      <c r="AY2231" s="209" t="s">
        <v>152</v>
      </c>
    </row>
    <row r="2232" spans="2:65" s="13" customFormat="1">
      <c r="B2232" s="208"/>
      <c r="D2232" s="196" t="s">
        <v>163</v>
      </c>
      <c r="E2232" s="209" t="s">
        <v>5</v>
      </c>
      <c r="F2232" s="210" t="s">
        <v>4202</v>
      </c>
      <c r="H2232" s="211">
        <v>2.1</v>
      </c>
      <c r="I2232" s="212"/>
      <c r="L2232" s="208"/>
      <c r="M2232" s="213"/>
      <c r="N2232" s="214"/>
      <c r="O2232" s="214"/>
      <c r="P2232" s="214"/>
      <c r="Q2232" s="214"/>
      <c r="R2232" s="214"/>
      <c r="S2232" s="214"/>
      <c r="T2232" s="215"/>
      <c r="AT2232" s="209" t="s">
        <v>163</v>
      </c>
      <c r="AU2232" s="209" t="s">
        <v>89</v>
      </c>
      <c r="AV2232" s="13" t="s">
        <v>89</v>
      </c>
      <c r="AW2232" s="13" t="s">
        <v>42</v>
      </c>
      <c r="AX2232" s="13" t="s">
        <v>82</v>
      </c>
      <c r="AY2232" s="209" t="s">
        <v>152</v>
      </c>
    </row>
    <row r="2233" spans="2:65" s="13" customFormat="1">
      <c r="B2233" s="208"/>
      <c r="D2233" s="196" t="s">
        <v>163</v>
      </c>
      <c r="E2233" s="209" t="s">
        <v>5</v>
      </c>
      <c r="F2233" s="210" t="s">
        <v>4203</v>
      </c>
      <c r="H2233" s="211">
        <v>2.1</v>
      </c>
      <c r="I2233" s="212"/>
      <c r="L2233" s="208"/>
      <c r="M2233" s="213"/>
      <c r="N2233" s="214"/>
      <c r="O2233" s="214"/>
      <c r="P2233" s="214"/>
      <c r="Q2233" s="214"/>
      <c r="R2233" s="214"/>
      <c r="S2233" s="214"/>
      <c r="T2233" s="215"/>
      <c r="AT2233" s="209" t="s">
        <v>163</v>
      </c>
      <c r="AU2233" s="209" t="s">
        <v>89</v>
      </c>
      <c r="AV2233" s="13" t="s">
        <v>89</v>
      </c>
      <c r="AW2233" s="13" t="s">
        <v>42</v>
      </c>
      <c r="AX2233" s="13" t="s">
        <v>82</v>
      </c>
      <c r="AY2233" s="209" t="s">
        <v>152</v>
      </c>
    </row>
    <row r="2234" spans="2:65" s="13" customFormat="1">
      <c r="B2234" s="208"/>
      <c r="D2234" s="196" t="s">
        <v>163</v>
      </c>
      <c r="E2234" s="209" t="s">
        <v>5</v>
      </c>
      <c r="F2234" s="210" t="s">
        <v>4204</v>
      </c>
      <c r="H2234" s="211">
        <v>2.1</v>
      </c>
      <c r="I2234" s="212"/>
      <c r="L2234" s="208"/>
      <c r="M2234" s="213"/>
      <c r="N2234" s="214"/>
      <c r="O2234" s="214"/>
      <c r="P2234" s="214"/>
      <c r="Q2234" s="214"/>
      <c r="R2234" s="214"/>
      <c r="S2234" s="214"/>
      <c r="T2234" s="215"/>
      <c r="AT2234" s="209" t="s">
        <v>163</v>
      </c>
      <c r="AU2234" s="209" t="s">
        <v>89</v>
      </c>
      <c r="AV2234" s="13" t="s">
        <v>89</v>
      </c>
      <c r="AW2234" s="13" t="s">
        <v>42</v>
      </c>
      <c r="AX2234" s="13" t="s">
        <v>82</v>
      </c>
      <c r="AY2234" s="209" t="s">
        <v>152</v>
      </c>
    </row>
    <row r="2235" spans="2:65" s="15" customFormat="1">
      <c r="B2235" s="224"/>
      <c r="D2235" s="225" t="s">
        <v>163</v>
      </c>
      <c r="E2235" s="226" t="s">
        <v>5</v>
      </c>
      <c r="F2235" s="227" t="s">
        <v>170</v>
      </c>
      <c r="H2235" s="228">
        <v>8.4</v>
      </c>
      <c r="I2235" s="229"/>
      <c r="L2235" s="224"/>
      <c r="M2235" s="230"/>
      <c r="N2235" s="231"/>
      <c r="O2235" s="231"/>
      <c r="P2235" s="231"/>
      <c r="Q2235" s="231"/>
      <c r="R2235" s="231"/>
      <c r="S2235" s="231"/>
      <c r="T2235" s="232"/>
      <c r="AT2235" s="233" t="s">
        <v>163</v>
      </c>
      <c r="AU2235" s="233" t="s">
        <v>89</v>
      </c>
      <c r="AV2235" s="15" t="s">
        <v>159</v>
      </c>
      <c r="AW2235" s="15" t="s">
        <v>42</v>
      </c>
      <c r="AX2235" s="15" t="s">
        <v>45</v>
      </c>
      <c r="AY2235" s="233" t="s">
        <v>152</v>
      </c>
    </row>
    <row r="2236" spans="2:65" s="1" customFormat="1" ht="22.5" customHeight="1">
      <c r="B2236" s="183"/>
      <c r="C2236" s="184" t="s">
        <v>4205</v>
      </c>
      <c r="D2236" s="184" t="s">
        <v>154</v>
      </c>
      <c r="E2236" s="185" t="s">
        <v>4206</v>
      </c>
      <c r="F2236" s="186" t="s">
        <v>4207</v>
      </c>
      <c r="G2236" s="187" t="s">
        <v>293</v>
      </c>
      <c r="H2236" s="188">
        <v>8</v>
      </c>
      <c r="I2236" s="189"/>
      <c r="J2236" s="190">
        <f>ROUND(I2236*H2236,2)</f>
        <v>0</v>
      </c>
      <c r="K2236" s="186" t="s">
        <v>158</v>
      </c>
      <c r="L2236" s="43"/>
      <c r="M2236" s="191" t="s">
        <v>5</v>
      </c>
      <c r="N2236" s="192" t="s">
        <v>53</v>
      </c>
      <c r="O2236" s="44"/>
      <c r="P2236" s="193">
        <f>O2236*H2236</f>
        <v>0</v>
      </c>
      <c r="Q2236" s="193">
        <v>0</v>
      </c>
      <c r="R2236" s="193">
        <f>Q2236*H2236</f>
        <v>0</v>
      </c>
      <c r="S2236" s="193">
        <v>1E-3</v>
      </c>
      <c r="T2236" s="194">
        <f>S2236*H2236</f>
        <v>8.0000000000000002E-3</v>
      </c>
      <c r="AR2236" s="25" t="s">
        <v>259</v>
      </c>
      <c r="AT2236" s="25" t="s">
        <v>154</v>
      </c>
      <c r="AU2236" s="25" t="s">
        <v>89</v>
      </c>
      <c r="AY2236" s="25" t="s">
        <v>152</v>
      </c>
      <c r="BE2236" s="195">
        <f>IF(N2236="základní",J2236,0)</f>
        <v>0</v>
      </c>
      <c r="BF2236" s="195">
        <f>IF(N2236="snížená",J2236,0)</f>
        <v>0</v>
      </c>
      <c r="BG2236" s="195">
        <f>IF(N2236="zákl. přenesená",J2236,0)</f>
        <v>0</v>
      </c>
      <c r="BH2236" s="195">
        <f>IF(N2236="sníž. přenesená",J2236,0)</f>
        <v>0</v>
      </c>
      <c r="BI2236" s="195">
        <f>IF(N2236="nulová",J2236,0)</f>
        <v>0</v>
      </c>
      <c r="BJ2236" s="25" t="s">
        <v>45</v>
      </c>
      <c r="BK2236" s="195">
        <f>ROUND(I2236*H2236,2)</f>
        <v>0</v>
      </c>
      <c r="BL2236" s="25" t="s">
        <v>259</v>
      </c>
      <c r="BM2236" s="25" t="s">
        <v>4208</v>
      </c>
    </row>
    <row r="2237" spans="2:65" s="1" customFormat="1" ht="40.5">
      <c r="B2237" s="43"/>
      <c r="D2237" s="196" t="s">
        <v>161</v>
      </c>
      <c r="F2237" s="197" t="s">
        <v>4209</v>
      </c>
      <c r="I2237" s="198"/>
      <c r="L2237" s="43"/>
      <c r="M2237" s="199"/>
      <c r="N2237" s="44"/>
      <c r="O2237" s="44"/>
      <c r="P2237" s="44"/>
      <c r="Q2237" s="44"/>
      <c r="R2237" s="44"/>
      <c r="S2237" s="44"/>
      <c r="T2237" s="72"/>
      <c r="AT2237" s="25" t="s">
        <v>161</v>
      </c>
      <c r="AU2237" s="25" t="s">
        <v>89</v>
      </c>
    </row>
    <row r="2238" spans="2:65" s="12" customFormat="1">
      <c r="B2238" s="200"/>
      <c r="D2238" s="196" t="s">
        <v>163</v>
      </c>
      <c r="E2238" s="201" t="s">
        <v>5</v>
      </c>
      <c r="F2238" s="202" t="s">
        <v>4173</v>
      </c>
      <c r="H2238" s="203" t="s">
        <v>5</v>
      </c>
      <c r="I2238" s="204"/>
      <c r="L2238" s="200"/>
      <c r="M2238" s="205"/>
      <c r="N2238" s="206"/>
      <c r="O2238" s="206"/>
      <c r="P2238" s="206"/>
      <c r="Q2238" s="206"/>
      <c r="R2238" s="206"/>
      <c r="S2238" s="206"/>
      <c r="T2238" s="207"/>
      <c r="AT2238" s="203" t="s">
        <v>163</v>
      </c>
      <c r="AU2238" s="203" t="s">
        <v>89</v>
      </c>
      <c r="AV2238" s="12" t="s">
        <v>45</v>
      </c>
      <c r="AW2238" s="12" t="s">
        <v>42</v>
      </c>
      <c r="AX2238" s="12" t="s">
        <v>82</v>
      </c>
      <c r="AY2238" s="203" t="s">
        <v>152</v>
      </c>
    </row>
    <row r="2239" spans="2:65" s="13" customFormat="1">
      <c r="B2239" s="208"/>
      <c r="D2239" s="196" t="s">
        <v>163</v>
      </c>
      <c r="E2239" s="209" t="s">
        <v>5</v>
      </c>
      <c r="F2239" s="210" t="s">
        <v>4210</v>
      </c>
      <c r="H2239" s="211">
        <v>8</v>
      </c>
      <c r="I2239" s="212"/>
      <c r="L2239" s="208"/>
      <c r="M2239" s="213"/>
      <c r="N2239" s="214"/>
      <c r="O2239" s="214"/>
      <c r="P2239" s="214"/>
      <c r="Q2239" s="214"/>
      <c r="R2239" s="214"/>
      <c r="S2239" s="214"/>
      <c r="T2239" s="215"/>
      <c r="AT2239" s="209" t="s">
        <v>163</v>
      </c>
      <c r="AU2239" s="209" t="s">
        <v>89</v>
      </c>
      <c r="AV2239" s="13" t="s">
        <v>89</v>
      </c>
      <c r="AW2239" s="13" t="s">
        <v>42</v>
      </c>
      <c r="AX2239" s="13" t="s">
        <v>82</v>
      </c>
      <c r="AY2239" s="209" t="s">
        <v>152</v>
      </c>
    </row>
    <row r="2240" spans="2:65" s="15" customFormat="1">
      <c r="B2240" s="224"/>
      <c r="D2240" s="225" t="s">
        <v>163</v>
      </c>
      <c r="E2240" s="226" t="s">
        <v>5</v>
      </c>
      <c r="F2240" s="227" t="s">
        <v>170</v>
      </c>
      <c r="H2240" s="228">
        <v>8</v>
      </c>
      <c r="I2240" s="229"/>
      <c r="L2240" s="224"/>
      <c r="M2240" s="230"/>
      <c r="N2240" s="231"/>
      <c r="O2240" s="231"/>
      <c r="P2240" s="231"/>
      <c r="Q2240" s="231"/>
      <c r="R2240" s="231"/>
      <c r="S2240" s="231"/>
      <c r="T2240" s="232"/>
      <c r="AT2240" s="233" t="s">
        <v>163</v>
      </c>
      <c r="AU2240" s="233" t="s">
        <v>89</v>
      </c>
      <c r="AV2240" s="15" t="s">
        <v>159</v>
      </c>
      <c r="AW2240" s="15" t="s">
        <v>42</v>
      </c>
      <c r="AX2240" s="15" t="s">
        <v>45</v>
      </c>
      <c r="AY2240" s="233" t="s">
        <v>152</v>
      </c>
    </row>
    <row r="2241" spans="2:65" s="1" customFormat="1" ht="22.5" customHeight="1">
      <c r="B2241" s="183"/>
      <c r="C2241" s="184" t="s">
        <v>4211</v>
      </c>
      <c r="D2241" s="184" t="s">
        <v>154</v>
      </c>
      <c r="E2241" s="185" t="s">
        <v>4212</v>
      </c>
      <c r="F2241" s="186" t="s">
        <v>4213</v>
      </c>
      <c r="G2241" s="187" t="s">
        <v>1890</v>
      </c>
      <c r="H2241" s="188">
        <v>8</v>
      </c>
      <c r="I2241" s="189"/>
      <c r="J2241" s="190">
        <f>ROUND(I2241*H2241,2)</f>
        <v>0</v>
      </c>
      <c r="K2241" s="186" t="s">
        <v>158</v>
      </c>
      <c r="L2241" s="43"/>
      <c r="M2241" s="191" t="s">
        <v>5</v>
      </c>
      <c r="N2241" s="192" t="s">
        <v>53</v>
      </c>
      <c r="O2241" s="44"/>
      <c r="P2241" s="193">
        <f>O2241*H2241</f>
        <v>0</v>
      </c>
      <c r="Q2241" s="193">
        <v>0</v>
      </c>
      <c r="R2241" s="193">
        <f>Q2241*H2241</f>
        <v>0</v>
      </c>
      <c r="S2241" s="193">
        <v>5.0000000000000001E-3</v>
      </c>
      <c r="T2241" s="194">
        <f>S2241*H2241</f>
        <v>0.04</v>
      </c>
      <c r="AR2241" s="25" t="s">
        <v>259</v>
      </c>
      <c r="AT2241" s="25" t="s">
        <v>154</v>
      </c>
      <c r="AU2241" s="25" t="s">
        <v>89</v>
      </c>
      <c r="AY2241" s="25" t="s">
        <v>152</v>
      </c>
      <c r="BE2241" s="195">
        <f>IF(N2241="základní",J2241,0)</f>
        <v>0</v>
      </c>
      <c r="BF2241" s="195">
        <f>IF(N2241="snížená",J2241,0)</f>
        <v>0</v>
      </c>
      <c r="BG2241" s="195">
        <f>IF(N2241="zákl. přenesená",J2241,0)</f>
        <v>0</v>
      </c>
      <c r="BH2241" s="195">
        <f>IF(N2241="sníž. přenesená",J2241,0)</f>
        <v>0</v>
      </c>
      <c r="BI2241" s="195">
        <f>IF(N2241="nulová",J2241,0)</f>
        <v>0</v>
      </c>
      <c r="BJ2241" s="25" t="s">
        <v>45</v>
      </c>
      <c r="BK2241" s="195">
        <f>ROUND(I2241*H2241,2)</f>
        <v>0</v>
      </c>
      <c r="BL2241" s="25" t="s">
        <v>259</v>
      </c>
      <c r="BM2241" s="25" t="s">
        <v>4214</v>
      </c>
    </row>
    <row r="2242" spans="2:65" s="1" customFormat="1" ht="40.5">
      <c r="B2242" s="43"/>
      <c r="D2242" s="196" t="s">
        <v>161</v>
      </c>
      <c r="F2242" s="197" t="s">
        <v>4209</v>
      </c>
      <c r="I2242" s="198"/>
      <c r="L2242" s="43"/>
      <c r="M2242" s="199"/>
      <c r="N2242" s="44"/>
      <c r="O2242" s="44"/>
      <c r="P2242" s="44"/>
      <c r="Q2242" s="44"/>
      <c r="R2242" s="44"/>
      <c r="S2242" s="44"/>
      <c r="T2242" s="72"/>
      <c r="AT2242" s="25" t="s">
        <v>161</v>
      </c>
      <c r="AU2242" s="25" t="s">
        <v>89</v>
      </c>
    </row>
    <row r="2243" spans="2:65" s="12" customFormat="1">
      <c r="B2243" s="200"/>
      <c r="D2243" s="196" t="s">
        <v>163</v>
      </c>
      <c r="E2243" s="201" t="s">
        <v>5</v>
      </c>
      <c r="F2243" s="202" t="s">
        <v>4173</v>
      </c>
      <c r="H2243" s="203" t="s">
        <v>5</v>
      </c>
      <c r="I2243" s="204"/>
      <c r="L2243" s="200"/>
      <c r="M2243" s="205"/>
      <c r="N2243" s="206"/>
      <c r="O2243" s="206"/>
      <c r="P2243" s="206"/>
      <c r="Q2243" s="206"/>
      <c r="R2243" s="206"/>
      <c r="S2243" s="206"/>
      <c r="T2243" s="207"/>
      <c r="AT2243" s="203" t="s">
        <v>163</v>
      </c>
      <c r="AU2243" s="203" t="s">
        <v>89</v>
      </c>
      <c r="AV2243" s="12" t="s">
        <v>45</v>
      </c>
      <c r="AW2243" s="12" t="s">
        <v>42</v>
      </c>
      <c r="AX2243" s="12" t="s">
        <v>82</v>
      </c>
      <c r="AY2243" s="203" t="s">
        <v>152</v>
      </c>
    </row>
    <row r="2244" spans="2:65" s="13" customFormat="1">
      <c r="B2244" s="208"/>
      <c r="D2244" s="196" t="s">
        <v>163</v>
      </c>
      <c r="E2244" s="209" t="s">
        <v>5</v>
      </c>
      <c r="F2244" s="210" t="s">
        <v>4210</v>
      </c>
      <c r="H2244" s="211">
        <v>8</v>
      </c>
      <c r="I2244" s="212"/>
      <c r="L2244" s="208"/>
      <c r="M2244" s="213"/>
      <c r="N2244" s="214"/>
      <c r="O2244" s="214"/>
      <c r="P2244" s="214"/>
      <c r="Q2244" s="214"/>
      <c r="R2244" s="214"/>
      <c r="S2244" s="214"/>
      <c r="T2244" s="215"/>
      <c r="AT2244" s="209" t="s">
        <v>163</v>
      </c>
      <c r="AU2244" s="209" t="s">
        <v>89</v>
      </c>
      <c r="AV2244" s="13" t="s">
        <v>89</v>
      </c>
      <c r="AW2244" s="13" t="s">
        <v>42</v>
      </c>
      <c r="AX2244" s="13" t="s">
        <v>82</v>
      </c>
      <c r="AY2244" s="209" t="s">
        <v>152</v>
      </c>
    </row>
    <row r="2245" spans="2:65" s="15" customFormat="1">
      <c r="B2245" s="224"/>
      <c r="D2245" s="225" t="s">
        <v>163</v>
      </c>
      <c r="E2245" s="226" t="s">
        <v>5</v>
      </c>
      <c r="F2245" s="227" t="s">
        <v>170</v>
      </c>
      <c r="H2245" s="228">
        <v>8</v>
      </c>
      <c r="I2245" s="229"/>
      <c r="L2245" s="224"/>
      <c r="M2245" s="230"/>
      <c r="N2245" s="231"/>
      <c r="O2245" s="231"/>
      <c r="P2245" s="231"/>
      <c r="Q2245" s="231"/>
      <c r="R2245" s="231"/>
      <c r="S2245" s="231"/>
      <c r="T2245" s="232"/>
      <c r="AT2245" s="233" t="s">
        <v>163</v>
      </c>
      <c r="AU2245" s="233" t="s">
        <v>89</v>
      </c>
      <c r="AV2245" s="15" t="s">
        <v>159</v>
      </c>
      <c r="AW2245" s="15" t="s">
        <v>42</v>
      </c>
      <c r="AX2245" s="15" t="s">
        <v>45</v>
      </c>
      <c r="AY2245" s="233" t="s">
        <v>152</v>
      </c>
    </row>
    <row r="2246" spans="2:65" s="1" customFormat="1" ht="22.5" customHeight="1">
      <c r="B2246" s="183"/>
      <c r="C2246" s="237" t="s">
        <v>4215</v>
      </c>
      <c r="D2246" s="237" t="s">
        <v>266</v>
      </c>
      <c r="E2246" s="238" t="s">
        <v>4216</v>
      </c>
      <c r="F2246" s="239" t="s">
        <v>4217</v>
      </c>
      <c r="G2246" s="240" t="s">
        <v>293</v>
      </c>
      <c r="H2246" s="241">
        <v>8</v>
      </c>
      <c r="I2246" s="242"/>
      <c r="J2246" s="243">
        <f>ROUND(I2246*H2246,2)</f>
        <v>0</v>
      </c>
      <c r="K2246" s="239" t="s">
        <v>158</v>
      </c>
      <c r="L2246" s="244"/>
      <c r="M2246" s="245" t="s">
        <v>5</v>
      </c>
      <c r="N2246" s="246" t="s">
        <v>53</v>
      </c>
      <c r="O2246" s="44"/>
      <c r="P2246" s="193">
        <f>O2246*H2246</f>
        <v>0</v>
      </c>
      <c r="Q2246" s="193">
        <v>1.4E-3</v>
      </c>
      <c r="R2246" s="193">
        <f>Q2246*H2246</f>
        <v>1.12E-2</v>
      </c>
      <c r="S2246" s="193">
        <v>0</v>
      </c>
      <c r="T2246" s="194">
        <f>S2246*H2246</f>
        <v>0</v>
      </c>
      <c r="AR2246" s="25" t="s">
        <v>377</v>
      </c>
      <c r="AT2246" s="25" t="s">
        <v>266</v>
      </c>
      <c r="AU2246" s="25" t="s">
        <v>89</v>
      </c>
      <c r="AY2246" s="25" t="s">
        <v>152</v>
      </c>
      <c r="BE2246" s="195">
        <f>IF(N2246="základní",J2246,0)</f>
        <v>0</v>
      </c>
      <c r="BF2246" s="195">
        <f>IF(N2246="snížená",J2246,0)</f>
        <v>0</v>
      </c>
      <c r="BG2246" s="195">
        <f>IF(N2246="zákl. přenesená",J2246,0)</f>
        <v>0</v>
      </c>
      <c r="BH2246" s="195">
        <f>IF(N2246="sníž. přenesená",J2246,0)</f>
        <v>0</v>
      </c>
      <c r="BI2246" s="195">
        <f>IF(N2246="nulová",J2246,0)</f>
        <v>0</v>
      </c>
      <c r="BJ2246" s="25" t="s">
        <v>45</v>
      </c>
      <c r="BK2246" s="195">
        <f>ROUND(I2246*H2246,2)</f>
        <v>0</v>
      </c>
      <c r="BL2246" s="25" t="s">
        <v>259</v>
      </c>
      <c r="BM2246" s="25" t="s">
        <v>4218</v>
      </c>
    </row>
    <row r="2247" spans="2:65" s="1" customFormat="1" ht="27">
      <c r="B2247" s="43"/>
      <c r="D2247" s="225" t="s">
        <v>642</v>
      </c>
      <c r="F2247" s="236" t="s">
        <v>4219</v>
      </c>
      <c r="I2247" s="198"/>
      <c r="L2247" s="43"/>
      <c r="M2247" s="199"/>
      <c r="N2247" s="44"/>
      <c r="O2247" s="44"/>
      <c r="P2247" s="44"/>
      <c r="Q2247" s="44"/>
      <c r="R2247" s="44"/>
      <c r="S2247" s="44"/>
      <c r="T2247" s="72"/>
      <c r="AT2247" s="25" t="s">
        <v>642</v>
      </c>
      <c r="AU2247" s="25" t="s">
        <v>89</v>
      </c>
    </row>
    <row r="2248" spans="2:65" s="1" customFormat="1" ht="22.5" customHeight="1">
      <c r="B2248" s="183"/>
      <c r="C2248" s="184" t="s">
        <v>4220</v>
      </c>
      <c r="D2248" s="184" t="s">
        <v>154</v>
      </c>
      <c r="E2248" s="185" t="s">
        <v>4221</v>
      </c>
      <c r="F2248" s="186" t="s">
        <v>4222</v>
      </c>
      <c r="G2248" s="187" t="s">
        <v>293</v>
      </c>
      <c r="H2248" s="188">
        <v>4</v>
      </c>
      <c r="I2248" s="189"/>
      <c r="J2248" s="190">
        <f>ROUND(I2248*H2248,2)</f>
        <v>0</v>
      </c>
      <c r="K2248" s="186" t="s">
        <v>158</v>
      </c>
      <c r="L2248" s="43"/>
      <c r="M2248" s="191" t="s">
        <v>5</v>
      </c>
      <c r="N2248" s="192" t="s">
        <v>53</v>
      </c>
      <c r="O2248" s="44"/>
      <c r="P2248" s="193">
        <f>O2248*H2248</f>
        <v>0</v>
      </c>
      <c r="Q2248" s="193">
        <v>0</v>
      </c>
      <c r="R2248" s="193">
        <f>Q2248*H2248</f>
        <v>0</v>
      </c>
      <c r="S2248" s="193">
        <v>0</v>
      </c>
      <c r="T2248" s="194">
        <f>S2248*H2248</f>
        <v>0</v>
      </c>
      <c r="AR2248" s="25" t="s">
        <v>259</v>
      </c>
      <c r="AT2248" s="25" t="s">
        <v>154</v>
      </c>
      <c r="AU2248" s="25" t="s">
        <v>89</v>
      </c>
      <c r="AY2248" s="25" t="s">
        <v>152</v>
      </c>
      <c r="BE2248" s="195">
        <f>IF(N2248="základní",J2248,0)</f>
        <v>0</v>
      </c>
      <c r="BF2248" s="195">
        <f>IF(N2248="snížená",J2248,0)</f>
        <v>0</v>
      </c>
      <c r="BG2248" s="195">
        <f>IF(N2248="zákl. přenesená",J2248,0)</f>
        <v>0</v>
      </c>
      <c r="BH2248" s="195">
        <f>IF(N2248="sníž. přenesená",J2248,0)</f>
        <v>0</v>
      </c>
      <c r="BI2248" s="195">
        <f>IF(N2248="nulová",J2248,0)</f>
        <v>0</v>
      </c>
      <c r="BJ2248" s="25" t="s">
        <v>45</v>
      </c>
      <c r="BK2248" s="195">
        <f>ROUND(I2248*H2248,2)</f>
        <v>0</v>
      </c>
      <c r="BL2248" s="25" t="s">
        <v>259</v>
      </c>
      <c r="BM2248" s="25" t="s">
        <v>4223</v>
      </c>
    </row>
    <row r="2249" spans="2:65" s="1" customFormat="1" ht="148.5">
      <c r="B2249" s="43"/>
      <c r="D2249" s="196" t="s">
        <v>161</v>
      </c>
      <c r="F2249" s="197" t="s">
        <v>2202</v>
      </c>
      <c r="I2249" s="198"/>
      <c r="L2249" s="43"/>
      <c r="M2249" s="199"/>
      <c r="N2249" s="44"/>
      <c r="O2249" s="44"/>
      <c r="P2249" s="44"/>
      <c r="Q2249" s="44"/>
      <c r="R2249" s="44"/>
      <c r="S2249" s="44"/>
      <c r="T2249" s="72"/>
      <c r="AT2249" s="25" t="s">
        <v>161</v>
      </c>
      <c r="AU2249" s="25" t="s">
        <v>89</v>
      </c>
    </row>
    <row r="2250" spans="2:65" s="12" customFormat="1">
      <c r="B2250" s="200"/>
      <c r="D2250" s="196" t="s">
        <v>163</v>
      </c>
      <c r="E2250" s="201" t="s">
        <v>5</v>
      </c>
      <c r="F2250" s="202" t="s">
        <v>4173</v>
      </c>
      <c r="H2250" s="203" t="s">
        <v>5</v>
      </c>
      <c r="I2250" s="204"/>
      <c r="L2250" s="200"/>
      <c r="M2250" s="205"/>
      <c r="N2250" s="206"/>
      <c r="O2250" s="206"/>
      <c r="P2250" s="206"/>
      <c r="Q2250" s="206"/>
      <c r="R2250" s="206"/>
      <c r="S2250" s="206"/>
      <c r="T2250" s="207"/>
      <c r="AT2250" s="203" t="s">
        <v>163</v>
      </c>
      <c r="AU2250" s="203" t="s">
        <v>89</v>
      </c>
      <c r="AV2250" s="12" t="s">
        <v>45</v>
      </c>
      <c r="AW2250" s="12" t="s">
        <v>42</v>
      </c>
      <c r="AX2250" s="12" t="s">
        <v>82</v>
      </c>
      <c r="AY2250" s="203" t="s">
        <v>152</v>
      </c>
    </row>
    <row r="2251" spans="2:65" s="13" customFormat="1">
      <c r="B2251" s="208"/>
      <c r="D2251" s="196" t="s">
        <v>163</v>
      </c>
      <c r="E2251" s="209" t="s">
        <v>5</v>
      </c>
      <c r="F2251" s="210" t="s">
        <v>4193</v>
      </c>
      <c r="H2251" s="211">
        <v>1</v>
      </c>
      <c r="I2251" s="212"/>
      <c r="L2251" s="208"/>
      <c r="M2251" s="213"/>
      <c r="N2251" s="214"/>
      <c r="O2251" s="214"/>
      <c r="P2251" s="214"/>
      <c r="Q2251" s="214"/>
      <c r="R2251" s="214"/>
      <c r="S2251" s="214"/>
      <c r="T2251" s="215"/>
      <c r="AT2251" s="209" t="s">
        <v>163</v>
      </c>
      <c r="AU2251" s="209" t="s">
        <v>89</v>
      </c>
      <c r="AV2251" s="13" t="s">
        <v>89</v>
      </c>
      <c r="AW2251" s="13" t="s">
        <v>42</v>
      </c>
      <c r="AX2251" s="13" t="s">
        <v>82</v>
      </c>
      <c r="AY2251" s="209" t="s">
        <v>152</v>
      </c>
    </row>
    <row r="2252" spans="2:65" s="13" customFormat="1">
      <c r="B2252" s="208"/>
      <c r="D2252" s="196" t="s">
        <v>163</v>
      </c>
      <c r="E2252" s="209" t="s">
        <v>5</v>
      </c>
      <c r="F2252" s="210" t="s">
        <v>4194</v>
      </c>
      <c r="H2252" s="211">
        <v>1</v>
      </c>
      <c r="I2252" s="212"/>
      <c r="L2252" s="208"/>
      <c r="M2252" s="213"/>
      <c r="N2252" s="214"/>
      <c r="O2252" s="214"/>
      <c r="P2252" s="214"/>
      <c r="Q2252" s="214"/>
      <c r="R2252" s="214"/>
      <c r="S2252" s="214"/>
      <c r="T2252" s="215"/>
      <c r="AT2252" s="209" t="s">
        <v>163</v>
      </c>
      <c r="AU2252" s="209" t="s">
        <v>89</v>
      </c>
      <c r="AV2252" s="13" t="s">
        <v>89</v>
      </c>
      <c r="AW2252" s="13" t="s">
        <v>42</v>
      </c>
      <c r="AX2252" s="13" t="s">
        <v>82</v>
      </c>
      <c r="AY2252" s="209" t="s">
        <v>152</v>
      </c>
    </row>
    <row r="2253" spans="2:65" s="13" customFormat="1">
      <c r="B2253" s="208"/>
      <c r="D2253" s="196" t="s">
        <v>163</v>
      </c>
      <c r="E2253" s="209" t="s">
        <v>5</v>
      </c>
      <c r="F2253" s="210" t="s">
        <v>4195</v>
      </c>
      <c r="H2253" s="211">
        <v>1</v>
      </c>
      <c r="I2253" s="212"/>
      <c r="L2253" s="208"/>
      <c r="M2253" s="213"/>
      <c r="N2253" s="214"/>
      <c r="O2253" s="214"/>
      <c r="P2253" s="214"/>
      <c r="Q2253" s="214"/>
      <c r="R2253" s="214"/>
      <c r="S2253" s="214"/>
      <c r="T2253" s="215"/>
      <c r="AT2253" s="209" t="s">
        <v>163</v>
      </c>
      <c r="AU2253" s="209" t="s">
        <v>89</v>
      </c>
      <c r="AV2253" s="13" t="s">
        <v>89</v>
      </c>
      <c r="AW2253" s="13" t="s">
        <v>42</v>
      </c>
      <c r="AX2253" s="13" t="s">
        <v>82</v>
      </c>
      <c r="AY2253" s="209" t="s">
        <v>152</v>
      </c>
    </row>
    <row r="2254" spans="2:65" s="13" customFormat="1">
      <c r="B2254" s="208"/>
      <c r="D2254" s="196" t="s">
        <v>163</v>
      </c>
      <c r="E2254" s="209" t="s">
        <v>5</v>
      </c>
      <c r="F2254" s="210" t="s">
        <v>4196</v>
      </c>
      <c r="H2254" s="211">
        <v>1</v>
      </c>
      <c r="I2254" s="212"/>
      <c r="L2254" s="208"/>
      <c r="M2254" s="213"/>
      <c r="N2254" s="214"/>
      <c r="O2254" s="214"/>
      <c r="P2254" s="214"/>
      <c r="Q2254" s="214"/>
      <c r="R2254" s="214"/>
      <c r="S2254" s="214"/>
      <c r="T2254" s="215"/>
      <c r="AT2254" s="209" t="s">
        <v>163</v>
      </c>
      <c r="AU2254" s="209" t="s">
        <v>89</v>
      </c>
      <c r="AV2254" s="13" t="s">
        <v>89</v>
      </c>
      <c r="AW2254" s="13" t="s">
        <v>42</v>
      </c>
      <c r="AX2254" s="13" t="s">
        <v>82</v>
      </c>
      <c r="AY2254" s="209" t="s">
        <v>152</v>
      </c>
    </row>
    <row r="2255" spans="2:65" s="15" customFormat="1">
      <c r="B2255" s="224"/>
      <c r="D2255" s="225" t="s">
        <v>163</v>
      </c>
      <c r="E2255" s="226" t="s">
        <v>5</v>
      </c>
      <c r="F2255" s="227" t="s">
        <v>170</v>
      </c>
      <c r="H2255" s="228">
        <v>4</v>
      </c>
      <c r="I2255" s="229"/>
      <c r="L2255" s="224"/>
      <c r="M2255" s="230"/>
      <c r="N2255" s="231"/>
      <c r="O2255" s="231"/>
      <c r="P2255" s="231"/>
      <c r="Q2255" s="231"/>
      <c r="R2255" s="231"/>
      <c r="S2255" s="231"/>
      <c r="T2255" s="232"/>
      <c r="AT2255" s="233" t="s">
        <v>163</v>
      </c>
      <c r="AU2255" s="233" t="s">
        <v>89</v>
      </c>
      <c r="AV2255" s="15" t="s">
        <v>159</v>
      </c>
      <c r="AW2255" s="15" t="s">
        <v>42</v>
      </c>
      <c r="AX2255" s="15" t="s">
        <v>45</v>
      </c>
      <c r="AY2255" s="233" t="s">
        <v>152</v>
      </c>
    </row>
    <row r="2256" spans="2:65" s="1" customFormat="1" ht="22.5" customHeight="1">
      <c r="B2256" s="183"/>
      <c r="C2256" s="237" t="s">
        <v>4224</v>
      </c>
      <c r="D2256" s="237" t="s">
        <v>266</v>
      </c>
      <c r="E2256" s="238" t="s">
        <v>3972</v>
      </c>
      <c r="F2256" s="239" t="s">
        <v>3973</v>
      </c>
      <c r="G2256" s="240" t="s">
        <v>293</v>
      </c>
      <c r="H2256" s="241">
        <v>4</v>
      </c>
      <c r="I2256" s="242"/>
      <c r="J2256" s="243">
        <f>ROUND(I2256*H2256,2)</f>
        <v>0</v>
      </c>
      <c r="K2256" s="239" t="s">
        <v>1163</v>
      </c>
      <c r="L2256" s="244"/>
      <c r="M2256" s="245" t="s">
        <v>5</v>
      </c>
      <c r="N2256" s="246" t="s">
        <v>53</v>
      </c>
      <c r="O2256" s="44"/>
      <c r="P2256" s="193">
        <f>O2256*H2256</f>
        <v>0</v>
      </c>
      <c r="Q2256" s="193">
        <v>4.7000000000000002E-3</v>
      </c>
      <c r="R2256" s="193">
        <f>Q2256*H2256</f>
        <v>1.8800000000000001E-2</v>
      </c>
      <c r="S2256" s="193">
        <v>0</v>
      </c>
      <c r="T2256" s="194">
        <f>S2256*H2256</f>
        <v>0</v>
      </c>
      <c r="AR2256" s="25" t="s">
        <v>377</v>
      </c>
      <c r="AT2256" s="25" t="s">
        <v>266</v>
      </c>
      <c r="AU2256" s="25" t="s">
        <v>89</v>
      </c>
      <c r="AY2256" s="25" t="s">
        <v>152</v>
      </c>
      <c r="BE2256" s="195">
        <f>IF(N2256="základní",J2256,0)</f>
        <v>0</v>
      </c>
      <c r="BF2256" s="195">
        <f>IF(N2256="snížená",J2256,0)</f>
        <v>0</v>
      </c>
      <c r="BG2256" s="195">
        <f>IF(N2256="zákl. přenesená",J2256,0)</f>
        <v>0</v>
      </c>
      <c r="BH2256" s="195">
        <f>IF(N2256="sníž. přenesená",J2256,0)</f>
        <v>0</v>
      </c>
      <c r="BI2256" s="195">
        <f>IF(N2256="nulová",J2256,0)</f>
        <v>0</v>
      </c>
      <c r="BJ2256" s="25" t="s">
        <v>45</v>
      </c>
      <c r="BK2256" s="195">
        <f>ROUND(I2256*H2256,2)</f>
        <v>0</v>
      </c>
      <c r="BL2256" s="25" t="s">
        <v>259</v>
      </c>
      <c r="BM2256" s="25" t="s">
        <v>4225</v>
      </c>
    </row>
    <row r="2257" spans="2:65" s="1" customFormat="1" ht="22.5" customHeight="1">
      <c r="B2257" s="183"/>
      <c r="C2257" s="184" t="s">
        <v>4226</v>
      </c>
      <c r="D2257" s="184" t="s">
        <v>154</v>
      </c>
      <c r="E2257" s="185" t="s">
        <v>4227</v>
      </c>
      <c r="F2257" s="186" t="s">
        <v>4228</v>
      </c>
      <c r="G2257" s="187" t="s">
        <v>293</v>
      </c>
      <c r="H2257" s="188">
        <v>1</v>
      </c>
      <c r="I2257" s="189"/>
      <c r="J2257" s="190">
        <f>ROUND(I2257*H2257,2)</f>
        <v>0</v>
      </c>
      <c r="K2257" s="186" t="s">
        <v>5</v>
      </c>
      <c r="L2257" s="43"/>
      <c r="M2257" s="191" t="s">
        <v>5</v>
      </c>
      <c r="N2257" s="192" t="s">
        <v>53</v>
      </c>
      <c r="O2257" s="44"/>
      <c r="P2257" s="193">
        <f>O2257*H2257</f>
        <v>0</v>
      </c>
      <c r="Q2257" s="193">
        <v>0</v>
      </c>
      <c r="R2257" s="193">
        <f>Q2257*H2257</f>
        <v>0</v>
      </c>
      <c r="S2257" s="193">
        <v>0</v>
      </c>
      <c r="T2257" s="194">
        <f>S2257*H2257</f>
        <v>0</v>
      </c>
      <c r="AR2257" s="25" t="s">
        <v>259</v>
      </c>
      <c r="AT2257" s="25" t="s">
        <v>154</v>
      </c>
      <c r="AU2257" s="25" t="s">
        <v>89</v>
      </c>
      <c r="AY2257" s="25" t="s">
        <v>152</v>
      </c>
      <c r="BE2257" s="195">
        <f>IF(N2257="základní",J2257,0)</f>
        <v>0</v>
      </c>
      <c r="BF2257" s="195">
        <f>IF(N2257="snížená",J2257,0)</f>
        <v>0</v>
      </c>
      <c r="BG2257" s="195">
        <f>IF(N2257="zákl. přenesená",J2257,0)</f>
        <v>0</v>
      </c>
      <c r="BH2257" s="195">
        <f>IF(N2257="sníž. přenesená",J2257,0)</f>
        <v>0</v>
      </c>
      <c r="BI2257" s="195">
        <f>IF(N2257="nulová",J2257,0)</f>
        <v>0</v>
      </c>
      <c r="BJ2257" s="25" t="s">
        <v>45</v>
      </c>
      <c r="BK2257" s="195">
        <f>ROUND(I2257*H2257,2)</f>
        <v>0</v>
      </c>
      <c r="BL2257" s="25" t="s">
        <v>259</v>
      </c>
      <c r="BM2257" s="25" t="s">
        <v>4229</v>
      </c>
    </row>
    <row r="2258" spans="2:65" s="12" customFormat="1">
      <c r="B2258" s="200"/>
      <c r="D2258" s="196" t="s">
        <v>163</v>
      </c>
      <c r="E2258" s="201" t="s">
        <v>5</v>
      </c>
      <c r="F2258" s="202" t="s">
        <v>4173</v>
      </c>
      <c r="H2258" s="203" t="s">
        <v>5</v>
      </c>
      <c r="I2258" s="204"/>
      <c r="L2258" s="200"/>
      <c r="M2258" s="205"/>
      <c r="N2258" s="206"/>
      <c r="O2258" s="206"/>
      <c r="P2258" s="206"/>
      <c r="Q2258" s="206"/>
      <c r="R2258" s="206"/>
      <c r="S2258" s="206"/>
      <c r="T2258" s="207"/>
      <c r="AT2258" s="203" t="s">
        <v>163</v>
      </c>
      <c r="AU2258" s="203" t="s">
        <v>89</v>
      </c>
      <c r="AV2258" s="12" t="s">
        <v>45</v>
      </c>
      <c r="AW2258" s="12" t="s">
        <v>42</v>
      </c>
      <c r="AX2258" s="12" t="s">
        <v>82</v>
      </c>
      <c r="AY2258" s="203" t="s">
        <v>152</v>
      </c>
    </row>
    <row r="2259" spans="2:65" s="13" customFormat="1">
      <c r="B2259" s="208"/>
      <c r="D2259" s="196" t="s">
        <v>163</v>
      </c>
      <c r="E2259" s="209" t="s">
        <v>5</v>
      </c>
      <c r="F2259" s="210" t="s">
        <v>4230</v>
      </c>
      <c r="H2259" s="211">
        <v>1</v>
      </c>
      <c r="I2259" s="212"/>
      <c r="L2259" s="208"/>
      <c r="M2259" s="213"/>
      <c r="N2259" s="214"/>
      <c r="O2259" s="214"/>
      <c r="P2259" s="214"/>
      <c r="Q2259" s="214"/>
      <c r="R2259" s="214"/>
      <c r="S2259" s="214"/>
      <c r="T2259" s="215"/>
      <c r="AT2259" s="209" t="s">
        <v>163</v>
      </c>
      <c r="AU2259" s="209" t="s">
        <v>89</v>
      </c>
      <c r="AV2259" s="13" t="s">
        <v>89</v>
      </c>
      <c r="AW2259" s="13" t="s">
        <v>42</v>
      </c>
      <c r="AX2259" s="13" t="s">
        <v>82</v>
      </c>
      <c r="AY2259" s="209" t="s">
        <v>152</v>
      </c>
    </row>
    <row r="2260" spans="2:65" s="15" customFormat="1">
      <c r="B2260" s="224"/>
      <c r="D2260" s="225" t="s">
        <v>163</v>
      </c>
      <c r="E2260" s="226" t="s">
        <v>5</v>
      </c>
      <c r="F2260" s="227" t="s">
        <v>170</v>
      </c>
      <c r="H2260" s="228">
        <v>1</v>
      </c>
      <c r="I2260" s="229"/>
      <c r="L2260" s="224"/>
      <c r="M2260" s="230"/>
      <c r="N2260" s="231"/>
      <c r="O2260" s="231"/>
      <c r="P2260" s="231"/>
      <c r="Q2260" s="231"/>
      <c r="R2260" s="231"/>
      <c r="S2260" s="231"/>
      <c r="T2260" s="232"/>
      <c r="AT2260" s="233" t="s">
        <v>163</v>
      </c>
      <c r="AU2260" s="233" t="s">
        <v>89</v>
      </c>
      <c r="AV2260" s="15" t="s">
        <v>159</v>
      </c>
      <c r="AW2260" s="15" t="s">
        <v>42</v>
      </c>
      <c r="AX2260" s="15" t="s">
        <v>45</v>
      </c>
      <c r="AY2260" s="233" t="s">
        <v>152</v>
      </c>
    </row>
    <row r="2261" spans="2:65" s="1" customFormat="1" ht="22.5" customHeight="1">
      <c r="B2261" s="183"/>
      <c r="C2261" s="237" t="s">
        <v>4231</v>
      </c>
      <c r="D2261" s="237" t="s">
        <v>266</v>
      </c>
      <c r="E2261" s="238" t="s">
        <v>4232</v>
      </c>
      <c r="F2261" s="239" t="s">
        <v>4233</v>
      </c>
      <c r="G2261" s="240" t="s">
        <v>293</v>
      </c>
      <c r="H2261" s="241">
        <v>1</v>
      </c>
      <c r="I2261" s="242"/>
      <c r="J2261" s="243">
        <f t="shared" ref="J2261:J2279" si="20">ROUND(I2261*H2261,2)</f>
        <v>0</v>
      </c>
      <c r="K2261" s="239" t="s">
        <v>5</v>
      </c>
      <c r="L2261" s="244"/>
      <c r="M2261" s="245" t="s">
        <v>5</v>
      </c>
      <c r="N2261" s="246" t="s">
        <v>53</v>
      </c>
      <c r="O2261" s="44"/>
      <c r="P2261" s="193">
        <f t="shared" ref="P2261:P2279" si="21">O2261*H2261</f>
        <v>0</v>
      </c>
      <c r="Q2261" s="193">
        <v>0</v>
      </c>
      <c r="R2261" s="193">
        <f t="shared" ref="R2261:R2279" si="22">Q2261*H2261</f>
        <v>0</v>
      </c>
      <c r="S2261" s="193">
        <v>0</v>
      </c>
      <c r="T2261" s="194">
        <f t="shared" ref="T2261:T2279" si="23">S2261*H2261</f>
        <v>0</v>
      </c>
      <c r="AR2261" s="25" t="s">
        <v>377</v>
      </c>
      <c r="AT2261" s="25" t="s">
        <v>266</v>
      </c>
      <c r="AU2261" s="25" t="s">
        <v>89</v>
      </c>
      <c r="AY2261" s="25" t="s">
        <v>152</v>
      </c>
      <c r="BE2261" s="195">
        <f t="shared" ref="BE2261:BE2279" si="24">IF(N2261="základní",J2261,0)</f>
        <v>0</v>
      </c>
      <c r="BF2261" s="195">
        <f t="shared" ref="BF2261:BF2279" si="25">IF(N2261="snížená",J2261,0)</f>
        <v>0</v>
      </c>
      <c r="BG2261" s="195">
        <f t="shared" ref="BG2261:BG2279" si="26">IF(N2261="zákl. přenesená",J2261,0)</f>
        <v>0</v>
      </c>
      <c r="BH2261" s="195">
        <f t="shared" ref="BH2261:BH2279" si="27">IF(N2261="sníž. přenesená",J2261,0)</f>
        <v>0</v>
      </c>
      <c r="BI2261" s="195">
        <f t="shared" ref="BI2261:BI2279" si="28">IF(N2261="nulová",J2261,0)</f>
        <v>0</v>
      </c>
      <c r="BJ2261" s="25" t="s">
        <v>45</v>
      </c>
      <c r="BK2261" s="195">
        <f t="shared" ref="BK2261:BK2279" si="29">ROUND(I2261*H2261,2)</f>
        <v>0</v>
      </c>
      <c r="BL2261" s="25" t="s">
        <v>259</v>
      </c>
      <c r="BM2261" s="25" t="s">
        <v>4234</v>
      </c>
    </row>
    <row r="2262" spans="2:65" s="1" customFormat="1" ht="44.25" customHeight="1">
      <c r="B2262" s="183"/>
      <c r="C2262" s="184" t="s">
        <v>4235</v>
      </c>
      <c r="D2262" s="184" t="s">
        <v>154</v>
      </c>
      <c r="E2262" s="185" t="s">
        <v>4236</v>
      </c>
      <c r="F2262" s="186" t="s">
        <v>4237</v>
      </c>
      <c r="G2262" s="187" t="s">
        <v>3447</v>
      </c>
      <c r="H2262" s="188">
        <v>4</v>
      </c>
      <c r="I2262" s="189"/>
      <c r="J2262" s="190">
        <f t="shared" si="20"/>
        <v>0</v>
      </c>
      <c r="K2262" s="186" t="s">
        <v>5</v>
      </c>
      <c r="L2262" s="43"/>
      <c r="M2262" s="191" t="s">
        <v>5</v>
      </c>
      <c r="N2262" s="192" t="s">
        <v>53</v>
      </c>
      <c r="O2262" s="44"/>
      <c r="P2262" s="193">
        <f t="shared" si="21"/>
        <v>0</v>
      </c>
      <c r="Q2262" s="193">
        <v>0.02</v>
      </c>
      <c r="R2262" s="193">
        <f t="shared" si="22"/>
        <v>0.08</v>
      </c>
      <c r="S2262" s="193">
        <v>0</v>
      </c>
      <c r="T2262" s="194">
        <f t="shared" si="23"/>
        <v>0</v>
      </c>
      <c r="AR2262" s="25" t="s">
        <v>259</v>
      </c>
      <c r="AT2262" s="25" t="s">
        <v>154</v>
      </c>
      <c r="AU2262" s="25" t="s">
        <v>89</v>
      </c>
      <c r="AY2262" s="25" t="s">
        <v>152</v>
      </c>
      <c r="BE2262" s="195">
        <f t="shared" si="24"/>
        <v>0</v>
      </c>
      <c r="BF2262" s="195">
        <f t="shared" si="25"/>
        <v>0</v>
      </c>
      <c r="BG2262" s="195">
        <f t="shared" si="26"/>
        <v>0</v>
      </c>
      <c r="BH2262" s="195">
        <f t="shared" si="27"/>
        <v>0</v>
      </c>
      <c r="BI2262" s="195">
        <f t="shared" si="28"/>
        <v>0</v>
      </c>
      <c r="BJ2262" s="25" t="s">
        <v>45</v>
      </c>
      <c r="BK2262" s="195">
        <f t="shared" si="29"/>
        <v>0</v>
      </c>
      <c r="BL2262" s="25" t="s">
        <v>259</v>
      </c>
      <c r="BM2262" s="25" t="s">
        <v>4238</v>
      </c>
    </row>
    <row r="2263" spans="2:65" s="1" customFormat="1" ht="31.5" customHeight="1">
      <c r="B2263" s="183"/>
      <c r="C2263" s="184" t="s">
        <v>4239</v>
      </c>
      <c r="D2263" s="184" t="s">
        <v>154</v>
      </c>
      <c r="E2263" s="185" t="s">
        <v>4240</v>
      </c>
      <c r="F2263" s="186" t="s">
        <v>4241</v>
      </c>
      <c r="G2263" s="187" t="s">
        <v>3447</v>
      </c>
      <c r="H2263" s="188">
        <v>3</v>
      </c>
      <c r="I2263" s="189"/>
      <c r="J2263" s="190">
        <f t="shared" si="20"/>
        <v>0</v>
      </c>
      <c r="K2263" s="186" t="s">
        <v>5</v>
      </c>
      <c r="L2263" s="43"/>
      <c r="M2263" s="191" t="s">
        <v>5</v>
      </c>
      <c r="N2263" s="192" t="s">
        <v>53</v>
      </c>
      <c r="O2263" s="44"/>
      <c r="P2263" s="193">
        <f t="shared" si="21"/>
        <v>0</v>
      </c>
      <c r="Q2263" s="193">
        <v>0.02</v>
      </c>
      <c r="R2263" s="193">
        <f t="shared" si="22"/>
        <v>0.06</v>
      </c>
      <c r="S2263" s="193">
        <v>0</v>
      </c>
      <c r="T2263" s="194">
        <f t="shared" si="23"/>
        <v>0</v>
      </c>
      <c r="AR2263" s="25" t="s">
        <v>259</v>
      </c>
      <c r="AT2263" s="25" t="s">
        <v>154</v>
      </c>
      <c r="AU2263" s="25" t="s">
        <v>89</v>
      </c>
      <c r="AY2263" s="25" t="s">
        <v>152</v>
      </c>
      <c r="BE2263" s="195">
        <f t="shared" si="24"/>
        <v>0</v>
      </c>
      <c r="BF2263" s="195">
        <f t="shared" si="25"/>
        <v>0</v>
      </c>
      <c r="BG2263" s="195">
        <f t="shared" si="26"/>
        <v>0</v>
      </c>
      <c r="BH2263" s="195">
        <f t="shared" si="27"/>
        <v>0</v>
      </c>
      <c r="BI2263" s="195">
        <f t="shared" si="28"/>
        <v>0</v>
      </c>
      <c r="BJ2263" s="25" t="s">
        <v>45</v>
      </c>
      <c r="BK2263" s="195">
        <f t="shared" si="29"/>
        <v>0</v>
      </c>
      <c r="BL2263" s="25" t="s">
        <v>259</v>
      </c>
      <c r="BM2263" s="25" t="s">
        <v>4242</v>
      </c>
    </row>
    <row r="2264" spans="2:65" s="1" customFormat="1" ht="31.5" customHeight="1">
      <c r="B2264" s="183"/>
      <c r="C2264" s="184" t="s">
        <v>4243</v>
      </c>
      <c r="D2264" s="184" t="s">
        <v>154</v>
      </c>
      <c r="E2264" s="185" t="s">
        <v>4244</v>
      </c>
      <c r="F2264" s="186" t="s">
        <v>4245</v>
      </c>
      <c r="G2264" s="187" t="s">
        <v>2772</v>
      </c>
      <c r="H2264" s="188">
        <v>688.9</v>
      </c>
      <c r="I2264" s="189"/>
      <c r="J2264" s="190">
        <f t="shared" si="20"/>
        <v>0</v>
      </c>
      <c r="K2264" s="186" t="s">
        <v>5</v>
      </c>
      <c r="L2264" s="43"/>
      <c r="M2264" s="191" t="s">
        <v>5</v>
      </c>
      <c r="N2264" s="192" t="s">
        <v>53</v>
      </c>
      <c r="O2264" s="44"/>
      <c r="P2264" s="193">
        <f t="shared" si="21"/>
        <v>0</v>
      </c>
      <c r="Q2264" s="193">
        <v>1E-3</v>
      </c>
      <c r="R2264" s="193">
        <f t="shared" si="22"/>
        <v>0.68889999999999996</v>
      </c>
      <c r="S2264" s="193">
        <v>0</v>
      </c>
      <c r="T2264" s="194">
        <f t="shared" si="23"/>
        <v>0</v>
      </c>
      <c r="AR2264" s="25" t="s">
        <v>259</v>
      </c>
      <c r="AT2264" s="25" t="s">
        <v>154</v>
      </c>
      <c r="AU2264" s="25" t="s">
        <v>89</v>
      </c>
      <c r="AY2264" s="25" t="s">
        <v>152</v>
      </c>
      <c r="BE2264" s="195">
        <f t="shared" si="24"/>
        <v>0</v>
      </c>
      <c r="BF2264" s="195">
        <f t="shared" si="25"/>
        <v>0</v>
      </c>
      <c r="BG2264" s="195">
        <f t="shared" si="26"/>
        <v>0</v>
      </c>
      <c r="BH2264" s="195">
        <f t="shared" si="27"/>
        <v>0</v>
      </c>
      <c r="BI2264" s="195">
        <f t="shared" si="28"/>
        <v>0</v>
      </c>
      <c r="BJ2264" s="25" t="s">
        <v>45</v>
      </c>
      <c r="BK2264" s="195">
        <f t="shared" si="29"/>
        <v>0</v>
      </c>
      <c r="BL2264" s="25" t="s">
        <v>259</v>
      </c>
      <c r="BM2264" s="25" t="s">
        <v>4246</v>
      </c>
    </row>
    <row r="2265" spans="2:65" s="1" customFormat="1" ht="31.5" customHeight="1">
      <c r="B2265" s="183"/>
      <c r="C2265" s="184" t="s">
        <v>4247</v>
      </c>
      <c r="D2265" s="184" t="s">
        <v>154</v>
      </c>
      <c r="E2265" s="185" t="s">
        <v>4248</v>
      </c>
      <c r="F2265" s="186" t="s">
        <v>4249</v>
      </c>
      <c r="G2265" s="187" t="s">
        <v>2772</v>
      </c>
      <c r="H2265" s="188">
        <v>279.14999999999998</v>
      </c>
      <c r="I2265" s="189"/>
      <c r="J2265" s="190">
        <f t="shared" si="20"/>
        <v>0</v>
      </c>
      <c r="K2265" s="186" t="s">
        <v>5</v>
      </c>
      <c r="L2265" s="43"/>
      <c r="M2265" s="191" t="s">
        <v>5</v>
      </c>
      <c r="N2265" s="192" t="s">
        <v>53</v>
      </c>
      <c r="O2265" s="44"/>
      <c r="P2265" s="193">
        <f t="shared" si="21"/>
        <v>0</v>
      </c>
      <c r="Q2265" s="193">
        <v>1E-3</v>
      </c>
      <c r="R2265" s="193">
        <f t="shared" si="22"/>
        <v>0.27915000000000001</v>
      </c>
      <c r="S2265" s="193">
        <v>0</v>
      </c>
      <c r="T2265" s="194">
        <f t="shared" si="23"/>
        <v>0</v>
      </c>
      <c r="AR2265" s="25" t="s">
        <v>259</v>
      </c>
      <c r="AT2265" s="25" t="s">
        <v>154</v>
      </c>
      <c r="AU2265" s="25" t="s">
        <v>89</v>
      </c>
      <c r="AY2265" s="25" t="s">
        <v>152</v>
      </c>
      <c r="BE2265" s="195">
        <f t="shared" si="24"/>
        <v>0</v>
      </c>
      <c r="BF2265" s="195">
        <f t="shared" si="25"/>
        <v>0</v>
      </c>
      <c r="BG2265" s="195">
        <f t="shared" si="26"/>
        <v>0</v>
      </c>
      <c r="BH2265" s="195">
        <f t="shared" si="27"/>
        <v>0</v>
      </c>
      <c r="BI2265" s="195">
        <f t="shared" si="28"/>
        <v>0</v>
      </c>
      <c r="BJ2265" s="25" t="s">
        <v>45</v>
      </c>
      <c r="BK2265" s="195">
        <f t="shared" si="29"/>
        <v>0</v>
      </c>
      <c r="BL2265" s="25" t="s">
        <v>259</v>
      </c>
      <c r="BM2265" s="25" t="s">
        <v>4250</v>
      </c>
    </row>
    <row r="2266" spans="2:65" s="1" customFormat="1" ht="31.5" customHeight="1">
      <c r="B2266" s="183"/>
      <c r="C2266" s="184" t="s">
        <v>4251</v>
      </c>
      <c r="D2266" s="184" t="s">
        <v>154</v>
      </c>
      <c r="E2266" s="185" t="s">
        <v>4252</v>
      </c>
      <c r="F2266" s="186" t="s">
        <v>4253</v>
      </c>
      <c r="G2266" s="187" t="s">
        <v>293</v>
      </c>
      <c r="H2266" s="188">
        <v>1</v>
      </c>
      <c r="I2266" s="189"/>
      <c r="J2266" s="190">
        <f t="shared" si="20"/>
        <v>0</v>
      </c>
      <c r="K2266" s="186" t="s">
        <v>5</v>
      </c>
      <c r="L2266" s="43"/>
      <c r="M2266" s="191" t="s">
        <v>5</v>
      </c>
      <c r="N2266" s="192" t="s">
        <v>53</v>
      </c>
      <c r="O2266" s="44"/>
      <c r="P2266" s="193">
        <f t="shared" si="21"/>
        <v>0</v>
      </c>
      <c r="Q2266" s="193">
        <v>0.69</v>
      </c>
      <c r="R2266" s="193">
        <f t="shared" si="22"/>
        <v>0.69</v>
      </c>
      <c r="S2266" s="193">
        <v>0</v>
      </c>
      <c r="T2266" s="194">
        <f t="shared" si="23"/>
        <v>0</v>
      </c>
      <c r="AR2266" s="25" t="s">
        <v>259</v>
      </c>
      <c r="AT2266" s="25" t="s">
        <v>154</v>
      </c>
      <c r="AU2266" s="25" t="s">
        <v>89</v>
      </c>
      <c r="AY2266" s="25" t="s">
        <v>152</v>
      </c>
      <c r="BE2266" s="195">
        <f t="shared" si="24"/>
        <v>0</v>
      </c>
      <c r="BF2266" s="195">
        <f t="shared" si="25"/>
        <v>0</v>
      </c>
      <c r="BG2266" s="195">
        <f t="shared" si="26"/>
        <v>0</v>
      </c>
      <c r="BH2266" s="195">
        <f t="shared" si="27"/>
        <v>0</v>
      </c>
      <c r="BI2266" s="195">
        <f t="shared" si="28"/>
        <v>0</v>
      </c>
      <c r="BJ2266" s="25" t="s">
        <v>45</v>
      </c>
      <c r="BK2266" s="195">
        <f t="shared" si="29"/>
        <v>0</v>
      </c>
      <c r="BL2266" s="25" t="s">
        <v>259</v>
      </c>
      <c r="BM2266" s="25" t="s">
        <v>4254</v>
      </c>
    </row>
    <row r="2267" spans="2:65" s="1" customFormat="1" ht="31.5" customHeight="1">
      <c r="B2267" s="183"/>
      <c r="C2267" s="184" t="s">
        <v>4255</v>
      </c>
      <c r="D2267" s="184" t="s">
        <v>154</v>
      </c>
      <c r="E2267" s="185" t="s">
        <v>4256</v>
      </c>
      <c r="F2267" s="186" t="s">
        <v>4245</v>
      </c>
      <c r="G2267" s="187" t="s">
        <v>2772</v>
      </c>
      <c r="H2267" s="188">
        <v>93.01</v>
      </c>
      <c r="I2267" s="189"/>
      <c r="J2267" s="190">
        <f t="shared" si="20"/>
        <v>0</v>
      </c>
      <c r="K2267" s="186" t="s">
        <v>5</v>
      </c>
      <c r="L2267" s="43"/>
      <c r="M2267" s="191" t="s">
        <v>5</v>
      </c>
      <c r="N2267" s="192" t="s">
        <v>53</v>
      </c>
      <c r="O2267" s="44"/>
      <c r="P2267" s="193">
        <f t="shared" si="21"/>
        <v>0</v>
      </c>
      <c r="Q2267" s="193">
        <v>1E-3</v>
      </c>
      <c r="R2267" s="193">
        <f t="shared" si="22"/>
        <v>9.3010000000000009E-2</v>
      </c>
      <c r="S2267" s="193">
        <v>0</v>
      </c>
      <c r="T2267" s="194">
        <f t="shared" si="23"/>
        <v>0</v>
      </c>
      <c r="AR2267" s="25" t="s">
        <v>259</v>
      </c>
      <c r="AT2267" s="25" t="s">
        <v>154</v>
      </c>
      <c r="AU2267" s="25" t="s">
        <v>89</v>
      </c>
      <c r="AY2267" s="25" t="s">
        <v>152</v>
      </c>
      <c r="BE2267" s="195">
        <f t="shared" si="24"/>
        <v>0</v>
      </c>
      <c r="BF2267" s="195">
        <f t="shared" si="25"/>
        <v>0</v>
      </c>
      <c r="BG2267" s="195">
        <f t="shared" si="26"/>
        <v>0</v>
      </c>
      <c r="BH2267" s="195">
        <f t="shared" si="27"/>
        <v>0</v>
      </c>
      <c r="BI2267" s="195">
        <f t="shared" si="28"/>
        <v>0</v>
      </c>
      <c r="BJ2267" s="25" t="s">
        <v>45</v>
      </c>
      <c r="BK2267" s="195">
        <f t="shared" si="29"/>
        <v>0</v>
      </c>
      <c r="BL2267" s="25" t="s">
        <v>259</v>
      </c>
      <c r="BM2267" s="25" t="s">
        <v>4257</v>
      </c>
    </row>
    <row r="2268" spans="2:65" s="1" customFormat="1" ht="31.5" customHeight="1">
      <c r="B2268" s="183"/>
      <c r="C2268" s="184" t="s">
        <v>4258</v>
      </c>
      <c r="D2268" s="184" t="s">
        <v>154</v>
      </c>
      <c r="E2268" s="185" t="s">
        <v>4259</v>
      </c>
      <c r="F2268" s="186" t="s">
        <v>4245</v>
      </c>
      <c r="G2268" s="187" t="s">
        <v>2772</v>
      </c>
      <c r="H2268" s="188">
        <v>72.668000000000006</v>
      </c>
      <c r="I2268" s="189"/>
      <c r="J2268" s="190">
        <f t="shared" si="20"/>
        <v>0</v>
      </c>
      <c r="K2268" s="186" t="s">
        <v>5</v>
      </c>
      <c r="L2268" s="43"/>
      <c r="M2268" s="191" t="s">
        <v>5</v>
      </c>
      <c r="N2268" s="192" t="s">
        <v>53</v>
      </c>
      <c r="O2268" s="44"/>
      <c r="P2268" s="193">
        <f t="shared" si="21"/>
        <v>0</v>
      </c>
      <c r="Q2268" s="193">
        <v>1E-3</v>
      </c>
      <c r="R2268" s="193">
        <f t="shared" si="22"/>
        <v>7.266800000000001E-2</v>
      </c>
      <c r="S2268" s="193">
        <v>0</v>
      </c>
      <c r="T2268" s="194">
        <f t="shared" si="23"/>
        <v>0</v>
      </c>
      <c r="AR2268" s="25" t="s">
        <v>259</v>
      </c>
      <c r="AT2268" s="25" t="s">
        <v>154</v>
      </c>
      <c r="AU2268" s="25" t="s">
        <v>89</v>
      </c>
      <c r="AY2268" s="25" t="s">
        <v>152</v>
      </c>
      <c r="BE2268" s="195">
        <f t="shared" si="24"/>
        <v>0</v>
      </c>
      <c r="BF2268" s="195">
        <f t="shared" si="25"/>
        <v>0</v>
      </c>
      <c r="BG2268" s="195">
        <f t="shared" si="26"/>
        <v>0</v>
      </c>
      <c r="BH2268" s="195">
        <f t="shared" si="27"/>
        <v>0</v>
      </c>
      <c r="BI2268" s="195">
        <f t="shared" si="28"/>
        <v>0</v>
      </c>
      <c r="BJ2268" s="25" t="s">
        <v>45</v>
      </c>
      <c r="BK2268" s="195">
        <f t="shared" si="29"/>
        <v>0</v>
      </c>
      <c r="BL2268" s="25" t="s">
        <v>259</v>
      </c>
      <c r="BM2268" s="25" t="s">
        <v>4260</v>
      </c>
    </row>
    <row r="2269" spans="2:65" s="1" customFormat="1" ht="31.5" customHeight="1">
      <c r="B2269" s="183"/>
      <c r="C2269" s="184" t="s">
        <v>4261</v>
      </c>
      <c r="D2269" s="184" t="s">
        <v>154</v>
      </c>
      <c r="E2269" s="185" t="s">
        <v>4262</v>
      </c>
      <c r="F2269" s="186" t="s">
        <v>4263</v>
      </c>
      <c r="G2269" s="187" t="s">
        <v>293</v>
      </c>
      <c r="H2269" s="188">
        <v>1</v>
      </c>
      <c r="I2269" s="189"/>
      <c r="J2269" s="190">
        <f t="shared" si="20"/>
        <v>0</v>
      </c>
      <c r="K2269" s="186" t="s">
        <v>5</v>
      </c>
      <c r="L2269" s="43"/>
      <c r="M2269" s="191" t="s">
        <v>5</v>
      </c>
      <c r="N2269" s="192" t="s">
        <v>53</v>
      </c>
      <c r="O2269" s="44"/>
      <c r="P2269" s="193">
        <f t="shared" si="21"/>
        <v>0</v>
      </c>
      <c r="Q2269" s="193">
        <v>0</v>
      </c>
      <c r="R2269" s="193">
        <f t="shared" si="22"/>
        <v>0</v>
      </c>
      <c r="S2269" s="193">
        <v>0</v>
      </c>
      <c r="T2269" s="194">
        <f t="shared" si="23"/>
        <v>0</v>
      </c>
      <c r="AR2269" s="25" t="s">
        <v>259</v>
      </c>
      <c r="AT2269" s="25" t="s">
        <v>154</v>
      </c>
      <c r="AU2269" s="25" t="s">
        <v>89</v>
      </c>
      <c r="AY2269" s="25" t="s">
        <v>152</v>
      </c>
      <c r="BE2269" s="195">
        <f t="shared" si="24"/>
        <v>0</v>
      </c>
      <c r="BF2269" s="195">
        <f t="shared" si="25"/>
        <v>0</v>
      </c>
      <c r="BG2269" s="195">
        <f t="shared" si="26"/>
        <v>0</v>
      </c>
      <c r="BH2269" s="195">
        <f t="shared" si="27"/>
        <v>0</v>
      </c>
      <c r="BI2269" s="195">
        <f t="shared" si="28"/>
        <v>0</v>
      </c>
      <c r="BJ2269" s="25" t="s">
        <v>45</v>
      </c>
      <c r="BK2269" s="195">
        <f t="shared" si="29"/>
        <v>0</v>
      </c>
      <c r="BL2269" s="25" t="s">
        <v>259</v>
      </c>
      <c r="BM2269" s="25" t="s">
        <v>4264</v>
      </c>
    </row>
    <row r="2270" spans="2:65" s="1" customFormat="1" ht="31.5" customHeight="1">
      <c r="B2270" s="183"/>
      <c r="C2270" s="184" t="s">
        <v>4265</v>
      </c>
      <c r="D2270" s="184" t="s">
        <v>154</v>
      </c>
      <c r="E2270" s="185" t="s">
        <v>4266</v>
      </c>
      <c r="F2270" s="186" t="s">
        <v>4267</v>
      </c>
      <c r="G2270" s="187" t="s">
        <v>2772</v>
      </c>
      <c r="H2270" s="188">
        <v>81.5</v>
      </c>
      <c r="I2270" s="189"/>
      <c r="J2270" s="190">
        <f t="shared" si="20"/>
        <v>0</v>
      </c>
      <c r="K2270" s="186" t="s">
        <v>5</v>
      </c>
      <c r="L2270" s="43"/>
      <c r="M2270" s="191" t="s">
        <v>5</v>
      </c>
      <c r="N2270" s="192" t="s">
        <v>53</v>
      </c>
      <c r="O2270" s="44"/>
      <c r="P2270" s="193">
        <f t="shared" si="21"/>
        <v>0</v>
      </c>
      <c r="Q2270" s="193">
        <v>1E-3</v>
      </c>
      <c r="R2270" s="193">
        <f t="shared" si="22"/>
        <v>8.1500000000000003E-2</v>
      </c>
      <c r="S2270" s="193">
        <v>0</v>
      </c>
      <c r="T2270" s="194">
        <f t="shared" si="23"/>
        <v>0</v>
      </c>
      <c r="AR2270" s="25" t="s">
        <v>259</v>
      </c>
      <c r="AT2270" s="25" t="s">
        <v>154</v>
      </c>
      <c r="AU2270" s="25" t="s">
        <v>89</v>
      </c>
      <c r="AY2270" s="25" t="s">
        <v>152</v>
      </c>
      <c r="BE2270" s="195">
        <f t="shared" si="24"/>
        <v>0</v>
      </c>
      <c r="BF2270" s="195">
        <f t="shared" si="25"/>
        <v>0</v>
      </c>
      <c r="BG2270" s="195">
        <f t="shared" si="26"/>
        <v>0</v>
      </c>
      <c r="BH2270" s="195">
        <f t="shared" si="27"/>
        <v>0</v>
      </c>
      <c r="BI2270" s="195">
        <f t="shared" si="28"/>
        <v>0</v>
      </c>
      <c r="BJ2270" s="25" t="s">
        <v>45</v>
      </c>
      <c r="BK2270" s="195">
        <f t="shared" si="29"/>
        <v>0</v>
      </c>
      <c r="BL2270" s="25" t="s">
        <v>259</v>
      </c>
      <c r="BM2270" s="25" t="s">
        <v>4268</v>
      </c>
    </row>
    <row r="2271" spans="2:65" s="1" customFormat="1" ht="31.5" customHeight="1">
      <c r="B2271" s="183"/>
      <c r="C2271" s="184" t="s">
        <v>4269</v>
      </c>
      <c r="D2271" s="184" t="s">
        <v>154</v>
      </c>
      <c r="E2271" s="185" t="s">
        <v>4270</v>
      </c>
      <c r="F2271" s="186" t="s">
        <v>4271</v>
      </c>
      <c r="G2271" s="187" t="s">
        <v>2772</v>
      </c>
      <c r="H2271" s="188">
        <v>184</v>
      </c>
      <c r="I2271" s="189"/>
      <c r="J2271" s="190">
        <f t="shared" si="20"/>
        <v>0</v>
      </c>
      <c r="K2271" s="186" t="s">
        <v>5</v>
      </c>
      <c r="L2271" s="43"/>
      <c r="M2271" s="191" t="s">
        <v>5</v>
      </c>
      <c r="N2271" s="192" t="s">
        <v>53</v>
      </c>
      <c r="O2271" s="44"/>
      <c r="P2271" s="193">
        <f t="shared" si="21"/>
        <v>0</v>
      </c>
      <c r="Q2271" s="193">
        <v>1E-3</v>
      </c>
      <c r="R2271" s="193">
        <f t="shared" si="22"/>
        <v>0.184</v>
      </c>
      <c r="S2271" s="193">
        <v>0</v>
      </c>
      <c r="T2271" s="194">
        <f t="shared" si="23"/>
        <v>0</v>
      </c>
      <c r="AR2271" s="25" t="s">
        <v>259</v>
      </c>
      <c r="AT2271" s="25" t="s">
        <v>154</v>
      </c>
      <c r="AU2271" s="25" t="s">
        <v>89</v>
      </c>
      <c r="AY2271" s="25" t="s">
        <v>152</v>
      </c>
      <c r="BE2271" s="195">
        <f t="shared" si="24"/>
        <v>0</v>
      </c>
      <c r="BF2271" s="195">
        <f t="shared" si="25"/>
        <v>0</v>
      </c>
      <c r="BG2271" s="195">
        <f t="shared" si="26"/>
        <v>0</v>
      </c>
      <c r="BH2271" s="195">
        <f t="shared" si="27"/>
        <v>0</v>
      </c>
      <c r="BI2271" s="195">
        <f t="shared" si="28"/>
        <v>0</v>
      </c>
      <c r="BJ2271" s="25" t="s">
        <v>45</v>
      </c>
      <c r="BK2271" s="195">
        <f t="shared" si="29"/>
        <v>0</v>
      </c>
      <c r="BL2271" s="25" t="s">
        <v>259</v>
      </c>
      <c r="BM2271" s="25" t="s">
        <v>4272</v>
      </c>
    </row>
    <row r="2272" spans="2:65" s="1" customFormat="1" ht="31.5" customHeight="1">
      <c r="B2272" s="183"/>
      <c r="C2272" s="184" t="s">
        <v>4273</v>
      </c>
      <c r="D2272" s="184" t="s">
        <v>154</v>
      </c>
      <c r="E2272" s="185" t="s">
        <v>4274</v>
      </c>
      <c r="F2272" s="186" t="s">
        <v>4275</v>
      </c>
      <c r="G2272" s="187" t="s">
        <v>2772</v>
      </c>
      <c r="H2272" s="188">
        <v>807</v>
      </c>
      <c r="I2272" s="189"/>
      <c r="J2272" s="190">
        <f t="shared" si="20"/>
        <v>0</v>
      </c>
      <c r="K2272" s="186" t="s">
        <v>5</v>
      </c>
      <c r="L2272" s="43"/>
      <c r="M2272" s="191" t="s">
        <v>5</v>
      </c>
      <c r="N2272" s="192" t="s">
        <v>53</v>
      </c>
      <c r="O2272" s="44"/>
      <c r="P2272" s="193">
        <f t="shared" si="21"/>
        <v>0</v>
      </c>
      <c r="Q2272" s="193">
        <v>1E-3</v>
      </c>
      <c r="R2272" s="193">
        <f t="shared" si="22"/>
        <v>0.80700000000000005</v>
      </c>
      <c r="S2272" s="193">
        <v>0</v>
      </c>
      <c r="T2272" s="194">
        <f t="shared" si="23"/>
        <v>0</v>
      </c>
      <c r="AR2272" s="25" t="s">
        <v>259</v>
      </c>
      <c r="AT2272" s="25" t="s">
        <v>154</v>
      </c>
      <c r="AU2272" s="25" t="s">
        <v>89</v>
      </c>
      <c r="AY2272" s="25" t="s">
        <v>152</v>
      </c>
      <c r="BE2272" s="195">
        <f t="shared" si="24"/>
        <v>0</v>
      </c>
      <c r="BF2272" s="195">
        <f t="shared" si="25"/>
        <v>0</v>
      </c>
      <c r="BG2272" s="195">
        <f t="shared" si="26"/>
        <v>0</v>
      </c>
      <c r="BH2272" s="195">
        <f t="shared" si="27"/>
        <v>0</v>
      </c>
      <c r="BI2272" s="195">
        <f t="shared" si="28"/>
        <v>0</v>
      </c>
      <c r="BJ2272" s="25" t="s">
        <v>45</v>
      </c>
      <c r="BK2272" s="195">
        <f t="shared" si="29"/>
        <v>0</v>
      </c>
      <c r="BL2272" s="25" t="s">
        <v>259</v>
      </c>
      <c r="BM2272" s="25" t="s">
        <v>4276</v>
      </c>
    </row>
    <row r="2273" spans="2:65" s="1" customFormat="1" ht="31.5" customHeight="1">
      <c r="B2273" s="183"/>
      <c r="C2273" s="184" t="s">
        <v>4277</v>
      </c>
      <c r="D2273" s="184" t="s">
        <v>154</v>
      </c>
      <c r="E2273" s="185" t="s">
        <v>4278</v>
      </c>
      <c r="F2273" s="186" t="s">
        <v>4279</v>
      </c>
      <c r="G2273" s="187" t="s">
        <v>293</v>
      </c>
      <c r="H2273" s="188">
        <v>1</v>
      </c>
      <c r="I2273" s="189"/>
      <c r="J2273" s="190">
        <f t="shared" si="20"/>
        <v>0</v>
      </c>
      <c r="K2273" s="186" t="s">
        <v>5</v>
      </c>
      <c r="L2273" s="43"/>
      <c r="M2273" s="191" t="s">
        <v>5</v>
      </c>
      <c r="N2273" s="192" t="s">
        <v>53</v>
      </c>
      <c r="O2273" s="44"/>
      <c r="P2273" s="193">
        <f t="shared" si="21"/>
        <v>0</v>
      </c>
      <c r="Q2273" s="193">
        <v>0.03</v>
      </c>
      <c r="R2273" s="193">
        <f t="shared" si="22"/>
        <v>0.03</v>
      </c>
      <c r="S2273" s="193">
        <v>0</v>
      </c>
      <c r="T2273" s="194">
        <f t="shared" si="23"/>
        <v>0</v>
      </c>
      <c r="AR2273" s="25" t="s">
        <v>259</v>
      </c>
      <c r="AT2273" s="25" t="s">
        <v>154</v>
      </c>
      <c r="AU2273" s="25" t="s">
        <v>89</v>
      </c>
      <c r="AY2273" s="25" t="s">
        <v>152</v>
      </c>
      <c r="BE2273" s="195">
        <f t="shared" si="24"/>
        <v>0</v>
      </c>
      <c r="BF2273" s="195">
        <f t="shared" si="25"/>
        <v>0</v>
      </c>
      <c r="BG2273" s="195">
        <f t="shared" si="26"/>
        <v>0</v>
      </c>
      <c r="BH2273" s="195">
        <f t="shared" si="27"/>
        <v>0</v>
      </c>
      <c r="BI2273" s="195">
        <f t="shared" si="28"/>
        <v>0</v>
      </c>
      <c r="BJ2273" s="25" t="s">
        <v>45</v>
      </c>
      <c r="BK2273" s="195">
        <f t="shared" si="29"/>
        <v>0</v>
      </c>
      <c r="BL2273" s="25" t="s">
        <v>259</v>
      </c>
      <c r="BM2273" s="25" t="s">
        <v>4280</v>
      </c>
    </row>
    <row r="2274" spans="2:65" s="1" customFormat="1" ht="31.5" customHeight="1">
      <c r="B2274" s="183"/>
      <c r="C2274" s="184" t="s">
        <v>4281</v>
      </c>
      <c r="D2274" s="184" t="s">
        <v>154</v>
      </c>
      <c r="E2274" s="185" t="s">
        <v>4282</v>
      </c>
      <c r="F2274" s="186" t="s">
        <v>4283</v>
      </c>
      <c r="G2274" s="187" t="s">
        <v>293</v>
      </c>
      <c r="H2274" s="188">
        <v>2</v>
      </c>
      <c r="I2274" s="189"/>
      <c r="J2274" s="190">
        <f t="shared" si="20"/>
        <v>0</v>
      </c>
      <c r="K2274" s="186" t="s">
        <v>5</v>
      </c>
      <c r="L2274" s="43"/>
      <c r="M2274" s="191" t="s">
        <v>5</v>
      </c>
      <c r="N2274" s="192" t="s">
        <v>53</v>
      </c>
      <c r="O2274" s="44"/>
      <c r="P2274" s="193">
        <f t="shared" si="21"/>
        <v>0</v>
      </c>
      <c r="Q2274" s="193">
        <v>4.4999999999999998E-2</v>
      </c>
      <c r="R2274" s="193">
        <f t="shared" si="22"/>
        <v>0.09</v>
      </c>
      <c r="S2274" s="193">
        <v>0</v>
      </c>
      <c r="T2274" s="194">
        <f t="shared" si="23"/>
        <v>0</v>
      </c>
      <c r="AR2274" s="25" t="s">
        <v>259</v>
      </c>
      <c r="AT2274" s="25" t="s">
        <v>154</v>
      </c>
      <c r="AU2274" s="25" t="s">
        <v>89</v>
      </c>
      <c r="AY2274" s="25" t="s">
        <v>152</v>
      </c>
      <c r="BE2274" s="195">
        <f t="shared" si="24"/>
        <v>0</v>
      </c>
      <c r="BF2274" s="195">
        <f t="shared" si="25"/>
        <v>0</v>
      </c>
      <c r="BG2274" s="195">
        <f t="shared" si="26"/>
        <v>0</v>
      </c>
      <c r="BH2274" s="195">
        <f t="shared" si="27"/>
        <v>0</v>
      </c>
      <c r="BI2274" s="195">
        <f t="shared" si="28"/>
        <v>0</v>
      </c>
      <c r="BJ2274" s="25" t="s">
        <v>45</v>
      </c>
      <c r="BK2274" s="195">
        <f t="shared" si="29"/>
        <v>0</v>
      </c>
      <c r="BL2274" s="25" t="s">
        <v>259</v>
      </c>
      <c r="BM2274" s="25" t="s">
        <v>4284</v>
      </c>
    </row>
    <row r="2275" spans="2:65" s="1" customFormat="1" ht="31.5" customHeight="1">
      <c r="B2275" s="183"/>
      <c r="C2275" s="184" t="s">
        <v>4285</v>
      </c>
      <c r="D2275" s="184" t="s">
        <v>154</v>
      </c>
      <c r="E2275" s="185" t="s">
        <v>4286</v>
      </c>
      <c r="F2275" s="186" t="s">
        <v>4287</v>
      </c>
      <c r="G2275" s="187" t="s">
        <v>293</v>
      </c>
      <c r="H2275" s="188">
        <v>1</v>
      </c>
      <c r="I2275" s="189"/>
      <c r="J2275" s="190">
        <f t="shared" si="20"/>
        <v>0</v>
      </c>
      <c r="K2275" s="186" t="s">
        <v>5</v>
      </c>
      <c r="L2275" s="43"/>
      <c r="M2275" s="191" t="s">
        <v>5</v>
      </c>
      <c r="N2275" s="192" t="s">
        <v>53</v>
      </c>
      <c r="O2275" s="44"/>
      <c r="P2275" s="193">
        <f t="shared" si="21"/>
        <v>0</v>
      </c>
      <c r="Q2275" s="193">
        <v>4.7E-2</v>
      </c>
      <c r="R2275" s="193">
        <f t="shared" si="22"/>
        <v>4.7E-2</v>
      </c>
      <c r="S2275" s="193">
        <v>0</v>
      </c>
      <c r="T2275" s="194">
        <f t="shared" si="23"/>
        <v>0</v>
      </c>
      <c r="AR2275" s="25" t="s">
        <v>259</v>
      </c>
      <c r="AT2275" s="25" t="s">
        <v>154</v>
      </c>
      <c r="AU2275" s="25" t="s">
        <v>89</v>
      </c>
      <c r="AY2275" s="25" t="s">
        <v>152</v>
      </c>
      <c r="BE2275" s="195">
        <f t="shared" si="24"/>
        <v>0</v>
      </c>
      <c r="BF2275" s="195">
        <f t="shared" si="25"/>
        <v>0</v>
      </c>
      <c r="BG2275" s="195">
        <f t="shared" si="26"/>
        <v>0</v>
      </c>
      <c r="BH2275" s="195">
        <f t="shared" si="27"/>
        <v>0</v>
      </c>
      <c r="BI2275" s="195">
        <f t="shared" si="28"/>
        <v>0</v>
      </c>
      <c r="BJ2275" s="25" t="s">
        <v>45</v>
      </c>
      <c r="BK2275" s="195">
        <f t="shared" si="29"/>
        <v>0</v>
      </c>
      <c r="BL2275" s="25" t="s">
        <v>259</v>
      </c>
      <c r="BM2275" s="25" t="s">
        <v>4288</v>
      </c>
    </row>
    <row r="2276" spans="2:65" s="1" customFormat="1" ht="31.5" customHeight="1">
      <c r="B2276" s="183"/>
      <c r="C2276" s="184" t="s">
        <v>4289</v>
      </c>
      <c r="D2276" s="184" t="s">
        <v>154</v>
      </c>
      <c r="E2276" s="185" t="s">
        <v>4290</v>
      </c>
      <c r="F2276" s="186" t="s">
        <v>4291</v>
      </c>
      <c r="G2276" s="187" t="s">
        <v>293</v>
      </c>
      <c r="H2276" s="188">
        <v>2</v>
      </c>
      <c r="I2276" s="189"/>
      <c r="J2276" s="190">
        <f t="shared" si="20"/>
        <v>0</v>
      </c>
      <c r="K2276" s="186" t="s">
        <v>5</v>
      </c>
      <c r="L2276" s="43"/>
      <c r="M2276" s="191" t="s">
        <v>5</v>
      </c>
      <c r="N2276" s="192" t="s">
        <v>53</v>
      </c>
      <c r="O2276" s="44"/>
      <c r="P2276" s="193">
        <f t="shared" si="21"/>
        <v>0</v>
      </c>
      <c r="Q2276" s="193">
        <v>9.5399999999999999E-2</v>
      </c>
      <c r="R2276" s="193">
        <f t="shared" si="22"/>
        <v>0.1908</v>
      </c>
      <c r="S2276" s="193">
        <v>0</v>
      </c>
      <c r="T2276" s="194">
        <f t="shared" si="23"/>
        <v>0</v>
      </c>
      <c r="AR2276" s="25" t="s">
        <v>259</v>
      </c>
      <c r="AT2276" s="25" t="s">
        <v>154</v>
      </c>
      <c r="AU2276" s="25" t="s">
        <v>89</v>
      </c>
      <c r="AY2276" s="25" t="s">
        <v>152</v>
      </c>
      <c r="BE2276" s="195">
        <f t="shared" si="24"/>
        <v>0</v>
      </c>
      <c r="BF2276" s="195">
        <f t="shared" si="25"/>
        <v>0</v>
      </c>
      <c r="BG2276" s="195">
        <f t="shared" si="26"/>
        <v>0</v>
      </c>
      <c r="BH2276" s="195">
        <f t="shared" si="27"/>
        <v>0</v>
      </c>
      <c r="BI2276" s="195">
        <f t="shared" si="28"/>
        <v>0</v>
      </c>
      <c r="BJ2276" s="25" t="s">
        <v>45</v>
      </c>
      <c r="BK2276" s="195">
        <f t="shared" si="29"/>
        <v>0</v>
      </c>
      <c r="BL2276" s="25" t="s">
        <v>259</v>
      </c>
      <c r="BM2276" s="25" t="s">
        <v>4292</v>
      </c>
    </row>
    <row r="2277" spans="2:65" s="1" customFormat="1" ht="22.5" customHeight="1">
      <c r="B2277" s="183"/>
      <c r="C2277" s="184" t="s">
        <v>4293</v>
      </c>
      <c r="D2277" s="184" t="s">
        <v>154</v>
      </c>
      <c r="E2277" s="185" t="s">
        <v>4294</v>
      </c>
      <c r="F2277" s="186" t="s">
        <v>4295</v>
      </c>
      <c r="G2277" s="187" t="s">
        <v>293</v>
      </c>
      <c r="H2277" s="188">
        <v>1</v>
      </c>
      <c r="I2277" s="189"/>
      <c r="J2277" s="190">
        <f t="shared" si="20"/>
        <v>0</v>
      </c>
      <c r="K2277" s="186" t="s">
        <v>5</v>
      </c>
      <c r="L2277" s="43"/>
      <c r="M2277" s="191" t="s">
        <v>5</v>
      </c>
      <c r="N2277" s="192" t="s">
        <v>53</v>
      </c>
      <c r="O2277" s="44"/>
      <c r="P2277" s="193">
        <f t="shared" si="21"/>
        <v>0</v>
      </c>
      <c r="Q2277" s="193">
        <v>4.4999999999999998E-2</v>
      </c>
      <c r="R2277" s="193">
        <f t="shared" si="22"/>
        <v>4.4999999999999998E-2</v>
      </c>
      <c r="S2277" s="193">
        <v>0</v>
      </c>
      <c r="T2277" s="194">
        <f t="shared" si="23"/>
        <v>0</v>
      </c>
      <c r="AR2277" s="25" t="s">
        <v>259</v>
      </c>
      <c r="AT2277" s="25" t="s">
        <v>154</v>
      </c>
      <c r="AU2277" s="25" t="s">
        <v>89</v>
      </c>
      <c r="AY2277" s="25" t="s">
        <v>152</v>
      </c>
      <c r="BE2277" s="195">
        <f t="shared" si="24"/>
        <v>0</v>
      </c>
      <c r="BF2277" s="195">
        <f t="shared" si="25"/>
        <v>0</v>
      </c>
      <c r="BG2277" s="195">
        <f t="shared" si="26"/>
        <v>0</v>
      </c>
      <c r="BH2277" s="195">
        <f t="shared" si="27"/>
        <v>0</v>
      </c>
      <c r="BI2277" s="195">
        <f t="shared" si="28"/>
        <v>0</v>
      </c>
      <c r="BJ2277" s="25" t="s">
        <v>45</v>
      </c>
      <c r="BK2277" s="195">
        <f t="shared" si="29"/>
        <v>0</v>
      </c>
      <c r="BL2277" s="25" t="s">
        <v>259</v>
      </c>
      <c r="BM2277" s="25" t="s">
        <v>4296</v>
      </c>
    </row>
    <row r="2278" spans="2:65" s="1" customFormat="1" ht="22.5" customHeight="1">
      <c r="B2278" s="183"/>
      <c r="C2278" s="184" t="s">
        <v>4297</v>
      </c>
      <c r="D2278" s="184" t="s">
        <v>154</v>
      </c>
      <c r="E2278" s="185" t="s">
        <v>4298</v>
      </c>
      <c r="F2278" s="186" t="s">
        <v>4299</v>
      </c>
      <c r="G2278" s="187" t="s">
        <v>293</v>
      </c>
      <c r="H2278" s="188">
        <v>2</v>
      </c>
      <c r="I2278" s="189"/>
      <c r="J2278" s="190">
        <f t="shared" si="20"/>
        <v>0</v>
      </c>
      <c r="K2278" s="186" t="s">
        <v>5</v>
      </c>
      <c r="L2278" s="43"/>
      <c r="M2278" s="191" t="s">
        <v>5</v>
      </c>
      <c r="N2278" s="192" t="s">
        <v>53</v>
      </c>
      <c r="O2278" s="44"/>
      <c r="P2278" s="193">
        <f t="shared" si="21"/>
        <v>0</v>
      </c>
      <c r="Q2278" s="193">
        <v>3.5000000000000003E-2</v>
      </c>
      <c r="R2278" s="193">
        <f t="shared" si="22"/>
        <v>7.0000000000000007E-2</v>
      </c>
      <c r="S2278" s="193">
        <v>0</v>
      </c>
      <c r="T2278" s="194">
        <f t="shared" si="23"/>
        <v>0</v>
      </c>
      <c r="AR2278" s="25" t="s">
        <v>259</v>
      </c>
      <c r="AT2278" s="25" t="s">
        <v>154</v>
      </c>
      <c r="AU2278" s="25" t="s">
        <v>89</v>
      </c>
      <c r="AY2278" s="25" t="s">
        <v>152</v>
      </c>
      <c r="BE2278" s="195">
        <f t="shared" si="24"/>
        <v>0</v>
      </c>
      <c r="BF2278" s="195">
        <f t="shared" si="25"/>
        <v>0</v>
      </c>
      <c r="BG2278" s="195">
        <f t="shared" si="26"/>
        <v>0</v>
      </c>
      <c r="BH2278" s="195">
        <f t="shared" si="27"/>
        <v>0</v>
      </c>
      <c r="BI2278" s="195">
        <f t="shared" si="28"/>
        <v>0</v>
      </c>
      <c r="BJ2278" s="25" t="s">
        <v>45</v>
      </c>
      <c r="BK2278" s="195">
        <f t="shared" si="29"/>
        <v>0</v>
      </c>
      <c r="BL2278" s="25" t="s">
        <v>259</v>
      </c>
      <c r="BM2278" s="25" t="s">
        <v>4300</v>
      </c>
    </row>
    <row r="2279" spans="2:65" s="1" customFormat="1" ht="22.5" customHeight="1">
      <c r="B2279" s="183"/>
      <c r="C2279" s="184" t="s">
        <v>4301</v>
      </c>
      <c r="D2279" s="184" t="s">
        <v>154</v>
      </c>
      <c r="E2279" s="185" t="s">
        <v>4302</v>
      </c>
      <c r="F2279" s="186" t="s">
        <v>4303</v>
      </c>
      <c r="G2279" s="187" t="s">
        <v>293</v>
      </c>
      <c r="H2279" s="188">
        <v>1</v>
      </c>
      <c r="I2279" s="189"/>
      <c r="J2279" s="190">
        <f t="shared" si="20"/>
        <v>0</v>
      </c>
      <c r="K2279" s="186" t="s">
        <v>5</v>
      </c>
      <c r="L2279" s="43"/>
      <c r="M2279" s="191" t="s">
        <v>5</v>
      </c>
      <c r="N2279" s="192" t="s">
        <v>53</v>
      </c>
      <c r="O2279" s="44"/>
      <c r="P2279" s="193">
        <f t="shared" si="21"/>
        <v>0</v>
      </c>
      <c r="Q2279" s="193">
        <v>0</v>
      </c>
      <c r="R2279" s="193">
        <f t="shared" si="22"/>
        <v>0</v>
      </c>
      <c r="S2279" s="193">
        <v>0</v>
      </c>
      <c r="T2279" s="194">
        <f t="shared" si="23"/>
        <v>0</v>
      </c>
      <c r="AR2279" s="25" t="s">
        <v>259</v>
      </c>
      <c r="AT2279" s="25" t="s">
        <v>154</v>
      </c>
      <c r="AU2279" s="25" t="s">
        <v>89</v>
      </c>
      <c r="AY2279" s="25" t="s">
        <v>152</v>
      </c>
      <c r="BE2279" s="195">
        <f t="shared" si="24"/>
        <v>0</v>
      </c>
      <c r="BF2279" s="195">
        <f t="shared" si="25"/>
        <v>0</v>
      </c>
      <c r="BG2279" s="195">
        <f t="shared" si="26"/>
        <v>0</v>
      </c>
      <c r="BH2279" s="195">
        <f t="shared" si="27"/>
        <v>0</v>
      </c>
      <c r="BI2279" s="195">
        <f t="shared" si="28"/>
        <v>0</v>
      </c>
      <c r="BJ2279" s="25" t="s">
        <v>45</v>
      </c>
      <c r="BK2279" s="195">
        <f t="shared" si="29"/>
        <v>0</v>
      </c>
      <c r="BL2279" s="25" t="s">
        <v>259</v>
      </c>
      <c r="BM2279" s="25" t="s">
        <v>4304</v>
      </c>
    </row>
    <row r="2280" spans="2:65" s="1" customFormat="1" ht="81">
      <c r="B2280" s="43"/>
      <c r="D2280" s="225" t="s">
        <v>642</v>
      </c>
      <c r="F2280" s="236" t="s">
        <v>4305</v>
      </c>
      <c r="I2280" s="198"/>
      <c r="L2280" s="43"/>
      <c r="M2280" s="199"/>
      <c r="N2280" s="44"/>
      <c r="O2280" s="44"/>
      <c r="P2280" s="44"/>
      <c r="Q2280" s="44"/>
      <c r="R2280" s="44"/>
      <c r="S2280" s="44"/>
      <c r="T2280" s="72"/>
      <c r="AT2280" s="25" t="s">
        <v>642</v>
      </c>
      <c r="AU2280" s="25" t="s">
        <v>89</v>
      </c>
    </row>
    <row r="2281" spans="2:65" s="1" customFormat="1" ht="31.5" customHeight="1">
      <c r="B2281" s="183"/>
      <c r="C2281" s="184" t="s">
        <v>4306</v>
      </c>
      <c r="D2281" s="184" t="s">
        <v>154</v>
      </c>
      <c r="E2281" s="185" t="s">
        <v>4307</v>
      </c>
      <c r="F2281" s="186" t="s">
        <v>4308</v>
      </c>
      <c r="G2281" s="187" t="s">
        <v>193</v>
      </c>
      <c r="H2281" s="188">
        <v>30.384</v>
      </c>
      <c r="I2281" s="189"/>
      <c r="J2281" s="190">
        <f>ROUND(I2281*H2281,2)</f>
        <v>0</v>
      </c>
      <c r="K2281" s="186" t="s">
        <v>158</v>
      </c>
      <c r="L2281" s="43"/>
      <c r="M2281" s="191" t="s">
        <v>5</v>
      </c>
      <c r="N2281" s="192" t="s">
        <v>53</v>
      </c>
      <c r="O2281" s="44"/>
      <c r="P2281" s="193">
        <f>O2281*H2281</f>
        <v>0</v>
      </c>
      <c r="Q2281" s="193">
        <v>0</v>
      </c>
      <c r="R2281" s="193">
        <f>Q2281*H2281</f>
        <v>0</v>
      </c>
      <c r="S2281" s="193">
        <v>0</v>
      </c>
      <c r="T2281" s="194">
        <f>S2281*H2281</f>
        <v>0</v>
      </c>
      <c r="AR2281" s="25" t="s">
        <v>259</v>
      </c>
      <c r="AT2281" s="25" t="s">
        <v>154</v>
      </c>
      <c r="AU2281" s="25" t="s">
        <v>89</v>
      </c>
      <c r="AY2281" s="25" t="s">
        <v>152</v>
      </c>
      <c r="BE2281" s="195">
        <f>IF(N2281="základní",J2281,0)</f>
        <v>0</v>
      </c>
      <c r="BF2281" s="195">
        <f>IF(N2281="snížená",J2281,0)</f>
        <v>0</v>
      </c>
      <c r="BG2281" s="195">
        <f>IF(N2281="zákl. přenesená",J2281,0)</f>
        <v>0</v>
      </c>
      <c r="BH2281" s="195">
        <f>IF(N2281="sníž. přenesená",J2281,0)</f>
        <v>0</v>
      </c>
      <c r="BI2281" s="195">
        <f>IF(N2281="nulová",J2281,0)</f>
        <v>0</v>
      </c>
      <c r="BJ2281" s="25" t="s">
        <v>45</v>
      </c>
      <c r="BK2281" s="195">
        <f>ROUND(I2281*H2281,2)</f>
        <v>0</v>
      </c>
      <c r="BL2281" s="25" t="s">
        <v>259</v>
      </c>
      <c r="BM2281" s="25" t="s">
        <v>4309</v>
      </c>
    </row>
    <row r="2282" spans="2:65" s="1" customFormat="1" ht="121.5">
      <c r="B2282" s="43"/>
      <c r="D2282" s="225" t="s">
        <v>161</v>
      </c>
      <c r="F2282" s="236" t="s">
        <v>1359</v>
      </c>
      <c r="I2282" s="198"/>
      <c r="L2282" s="43"/>
      <c r="M2282" s="199"/>
      <c r="N2282" s="44"/>
      <c r="O2282" s="44"/>
      <c r="P2282" s="44"/>
      <c r="Q2282" s="44"/>
      <c r="R2282" s="44"/>
      <c r="S2282" s="44"/>
      <c r="T2282" s="72"/>
      <c r="AT2282" s="25" t="s">
        <v>161</v>
      </c>
      <c r="AU2282" s="25" t="s">
        <v>89</v>
      </c>
    </row>
    <row r="2283" spans="2:65" s="1" customFormat="1" ht="44.25" customHeight="1">
      <c r="B2283" s="183"/>
      <c r="C2283" s="184" t="s">
        <v>4310</v>
      </c>
      <c r="D2283" s="184" t="s">
        <v>154</v>
      </c>
      <c r="E2283" s="185" t="s">
        <v>2248</v>
      </c>
      <c r="F2283" s="186" t="s">
        <v>2249</v>
      </c>
      <c r="G2283" s="187" t="s">
        <v>193</v>
      </c>
      <c r="H2283" s="188">
        <v>30.384</v>
      </c>
      <c r="I2283" s="189"/>
      <c r="J2283" s="190">
        <f>ROUND(I2283*H2283,2)</f>
        <v>0</v>
      </c>
      <c r="K2283" s="186" t="s">
        <v>158</v>
      </c>
      <c r="L2283" s="43"/>
      <c r="M2283" s="191" t="s">
        <v>5</v>
      </c>
      <c r="N2283" s="192" t="s">
        <v>53</v>
      </c>
      <c r="O2283" s="44"/>
      <c r="P2283" s="193">
        <f>O2283*H2283</f>
        <v>0</v>
      </c>
      <c r="Q2283" s="193">
        <v>0</v>
      </c>
      <c r="R2283" s="193">
        <f>Q2283*H2283</f>
        <v>0</v>
      </c>
      <c r="S2283" s="193">
        <v>0</v>
      </c>
      <c r="T2283" s="194">
        <f>S2283*H2283</f>
        <v>0</v>
      </c>
      <c r="AR2283" s="25" t="s">
        <v>259</v>
      </c>
      <c r="AT2283" s="25" t="s">
        <v>154</v>
      </c>
      <c r="AU2283" s="25" t="s">
        <v>89</v>
      </c>
      <c r="AY2283" s="25" t="s">
        <v>152</v>
      </c>
      <c r="BE2283" s="195">
        <f>IF(N2283="základní",J2283,0)</f>
        <v>0</v>
      </c>
      <c r="BF2283" s="195">
        <f>IF(N2283="snížená",J2283,0)</f>
        <v>0</v>
      </c>
      <c r="BG2283" s="195">
        <f>IF(N2283="zákl. přenesená",J2283,0)</f>
        <v>0</v>
      </c>
      <c r="BH2283" s="195">
        <f>IF(N2283="sníž. přenesená",J2283,0)</f>
        <v>0</v>
      </c>
      <c r="BI2283" s="195">
        <f>IF(N2283="nulová",J2283,0)</f>
        <v>0</v>
      </c>
      <c r="BJ2283" s="25" t="s">
        <v>45</v>
      </c>
      <c r="BK2283" s="195">
        <f>ROUND(I2283*H2283,2)</f>
        <v>0</v>
      </c>
      <c r="BL2283" s="25" t="s">
        <v>259</v>
      </c>
      <c r="BM2283" s="25" t="s">
        <v>4311</v>
      </c>
    </row>
    <row r="2284" spans="2:65" s="1" customFormat="1" ht="121.5">
      <c r="B2284" s="43"/>
      <c r="D2284" s="196" t="s">
        <v>161</v>
      </c>
      <c r="F2284" s="197" t="s">
        <v>1359</v>
      </c>
      <c r="I2284" s="198"/>
      <c r="L2284" s="43"/>
      <c r="M2284" s="199"/>
      <c r="N2284" s="44"/>
      <c r="O2284" s="44"/>
      <c r="P2284" s="44"/>
      <c r="Q2284" s="44"/>
      <c r="R2284" s="44"/>
      <c r="S2284" s="44"/>
      <c r="T2284" s="72"/>
      <c r="AT2284" s="25" t="s">
        <v>161</v>
      </c>
      <c r="AU2284" s="25" t="s">
        <v>89</v>
      </c>
    </row>
    <row r="2285" spans="2:65" s="11" customFormat="1" ht="29.85" customHeight="1">
      <c r="B2285" s="169"/>
      <c r="D2285" s="180" t="s">
        <v>81</v>
      </c>
      <c r="E2285" s="181" t="s">
        <v>1364</v>
      </c>
      <c r="F2285" s="181" t="s">
        <v>1365</v>
      </c>
      <c r="I2285" s="172"/>
      <c r="J2285" s="182">
        <f>BK2285</f>
        <v>0</v>
      </c>
      <c r="L2285" s="169"/>
      <c r="M2285" s="174"/>
      <c r="N2285" s="175"/>
      <c r="O2285" s="175"/>
      <c r="P2285" s="176">
        <f>SUM(P2286:P2311)</f>
        <v>0</v>
      </c>
      <c r="Q2285" s="175"/>
      <c r="R2285" s="176">
        <f>SUM(R2286:R2311)</f>
        <v>80.024799999999999</v>
      </c>
      <c r="S2285" s="175"/>
      <c r="T2285" s="177">
        <f>SUM(T2286:T2311)</f>
        <v>0</v>
      </c>
      <c r="AR2285" s="170" t="s">
        <v>89</v>
      </c>
      <c r="AT2285" s="178" t="s">
        <v>81</v>
      </c>
      <c r="AU2285" s="178" t="s">
        <v>45</v>
      </c>
      <c r="AY2285" s="170" t="s">
        <v>152</v>
      </c>
      <c r="BK2285" s="179">
        <f>SUM(BK2286:BK2311)</f>
        <v>0</v>
      </c>
    </row>
    <row r="2286" spans="2:65" s="1" customFormat="1" ht="22.5" customHeight="1">
      <c r="B2286" s="183"/>
      <c r="C2286" s="184" t="s">
        <v>4312</v>
      </c>
      <c r="D2286" s="184" t="s">
        <v>154</v>
      </c>
      <c r="E2286" s="185" t="s">
        <v>4313</v>
      </c>
      <c r="F2286" s="186" t="s">
        <v>4314</v>
      </c>
      <c r="G2286" s="187" t="s">
        <v>201</v>
      </c>
      <c r="H2286" s="188">
        <v>51</v>
      </c>
      <c r="I2286" s="189"/>
      <c r="J2286" s="190">
        <f t="shared" ref="J2286:J2292" si="30">ROUND(I2286*H2286,2)</f>
        <v>0</v>
      </c>
      <c r="K2286" s="186" t="s">
        <v>5</v>
      </c>
      <c r="L2286" s="43"/>
      <c r="M2286" s="191" t="s">
        <v>5</v>
      </c>
      <c r="N2286" s="192" t="s">
        <v>53</v>
      </c>
      <c r="O2286" s="44"/>
      <c r="P2286" s="193">
        <f t="shared" ref="P2286:P2292" si="31">O2286*H2286</f>
        <v>0</v>
      </c>
      <c r="Q2286" s="193">
        <v>0</v>
      </c>
      <c r="R2286" s="193">
        <f t="shared" ref="R2286:R2292" si="32">Q2286*H2286</f>
        <v>0</v>
      </c>
      <c r="S2286" s="193">
        <v>0</v>
      </c>
      <c r="T2286" s="194">
        <f t="shared" ref="T2286:T2292" si="33">S2286*H2286</f>
        <v>0</v>
      </c>
      <c r="AR2286" s="25" t="s">
        <v>259</v>
      </c>
      <c r="AT2286" s="25" t="s">
        <v>154</v>
      </c>
      <c r="AU2286" s="25" t="s">
        <v>89</v>
      </c>
      <c r="AY2286" s="25" t="s">
        <v>152</v>
      </c>
      <c r="BE2286" s="195">
        <f t="shared" ref="BE2286:BE2292" si="34">IF(N2286="základní",J2286,0)</f>
        <v>0</v>
      </c>
      <c r="BF2286" s="195">
        <f t="shared" ref="BF2286:BF2292" si="35">IF(N2286="snížená",J2286,0)</f>
        <v>0</v>
      </c>
      <c r="BG2286" s="195">
        <f t="shared" ref="BG2286:BG2292" si="36">IF(N2286="zákl. přenesená",J2286,0)</f>
        <v>0</v>
      </c>
      <c r="BH2286" s="195">
        <f t="shared" ref="BH2286:BH2292" si="37">IF(N2286="sníž. přenesená",J2286,0)</f>
        <v>0</v>
      </c>
      <c r="BI2286" s="195">
        <f t="shared" ref="BI2286:BI2292" si="38">IF(N2286="nulová",J2286,0)</f>
        <v>0</v>
      </c>
      <c r="BJ2286" s="25" t="s">
        <v>45</v>
      </c>
      <c r="BK2286" s="195">
        <f t="shared" ref="BK2286:BK2292" si="39">ROUND(I2286*H2286,2)</f>
        <v>0</v>
      </c>
      <c r="BL2286" s="25" t="s">
        <v>259</v>
      </c>
      <c r="BM2286" s="25" t="s">
        <v>4315</v>
      </c>
    </row>
    <row r="2287" spans="2:65" s="1" customFormat="1" ht="22.5" customHeight="1">
      <c r="B2287" s="183"/>
      <c r="C2287" s="184" t="s">
        <v>4316</v>
      </c>
      <c r="D2287" s="184" t="s">
        <v>154</v>
      </c>
      <c r="E2287" s="185" t="s">
        <v>4317</v>
      </c>
      <c r="F2287" s="186" t="s">
        <v>4318</v>
      </c>
      <c r="G2287" s="187" t="s">
        <v>247</v>
      </c>
      <c r="H2287" s="188">
        <v>435</v>
      </c>
      <c r="I2287" s="189"/>
      <c r="J2287" s="190">
        <f t="shared" si="30"/>
        <v>0</v>
      </c>
      <c r="K2287" s="186" t="s">
        <v>5</v>
      </c>
      <c r="L2287" s="43"/>
      <c r="M2287" s="191" t="s">
        <v>5</v>
      </c>
      <c r="N2287" s="192" t="s">
        <v>53</v>
      </c>
      <c r="O2287" s="44"/>
      <c r="P2287" s="193">
        <f t="shared" si="31"/>
        <v>0</v>
      </c>
      <c r="Q2287" s="193">
        <v>0.02</v>
      </c>
      <c r="R2287" s="193">
        <f t="shared" si="32"/>
        <v>8.7000000000000011</v>
      </c>
      <c r="S2287" s="193">
        <v>0</v>
      </c>
      <c r="T2287" s="194">
        <f t="shared" si="33"/>
        <v>0</v>
      </c>
      <c r="AR2287" s="25" t="s">
        <v>259</v>
      </c>
      <c r="AT2287" s="25" t="s">
        <v>154</v>
      </c>
      <c r="AU2287" s="25" t="s">
        <v>89</v>
      </c>
      <c r="AY2287" s="25" t="s">
        <v>152</v>
      </c>
      <c r="BE2287" s="195">
        <f t="shared" si="34"/>
        <v>0</v>
      </c>
      <c r="BF2287" s="195">
        <f t="shared" si="35"/>
        <v>0</v>
      </c>
      <c r="BG2287" s="195">
        <f t="shared" si="36"/>
        <v>0</v>
      </c>
      <c r="BH2287" s="195">
        <f t="shared" si="37"/>
        <v>0</v>
      </c>
      <c r="BI2287" s="195">
        <f t="shared" si="38"/>
        <v>0</v>
      </c>
      <c r="BJ2287" s="25" t="s">
        <v>45</v>
      </c>
      <c r="BK2287" s="195">
        <f t="shared" si="39"/>
        <v>0</v>
      </c>
      <c r="BL2287" s="25" t="s">
        <v>259</v>
      </c>
      <c r="BM2287" s="25" t="s">
        <v>4319</v>
      </c>
    </row>
    <row r="2288" spans="2:65" s="1" customFormat="1" ht="22.5" customHeight="1">
      <c r="B2288" s="183"/>
      <c r="C2288" s="184" t="s">
        <v>4320</v>
      </c>
      <c r="D2288" s="184" t="s">
        <v>154</v>
      </c>
      <c r="E2288" s="185" t="s">
        <v>4321</v>
      </c>
      <c r="F2288" s="186" t="s">
        <v>4322</v>
      </c>
      <c r="G2288" s="187" t="s">
        <v>201</v>
      </c>
      <c r="H2288" s="188">
        <v>165</v>
      </c>
      <c r="I2288" s="189"/>
      <c r="J2288" s="190">
        <f t="shared" si="30"/>
        <v>0</v>
      </c>
      <c r="K2288" s="186" t="s">
        <v>5</v>
      </c>
      <c r="L2288" s="43"/>
      <c r="M2288" s="191" t="s">
        <v>5</v>
      </c>
      <c r="N2288" s="192" t="s">
        <v>53</v>
      </c>
      <c r="O2288" s="44"/>
      <c r="P2288" s="193">
        <f t="shared" si="31"/>
        <v>0</v>
      </c>
      <c r="Q2288" s="193">
        <v>0</v>
      </c>
      <c r="R2288" s="193">
        <f t="shared" si="32"/>
        <v>0</v>
      </c>
      <c r="S2288" s="193">
        <v>0</v>
      </c>
      <c r="T2288" s="194">
        <f t="shared" si="33"/>
        <v>0</v>
      </c>
      <c r="AR2288" s="25" t="s">
        <v>259</v>
      </c>
      <c r="AT2288" s="25" t="s">
        <v>154</v>
      </c>
      <c r="AU2288" s="25" t="s">
        <v>89</v>
      </c>
      <c r="AY2288" s="25" t="s">
        <v>152</v>
      </c>
      <c r="BE2288" s="195">
        <f t="shared" si="34"/>
        <v>0</v>
      </c>
      <c r="BF2288" s="195">
        <f t="shared" si="35"/>
        <v>0</v>
      </c>
      <c r="BG2288" s="195">
        <f t="shared" si="36"/>
        <v>0</v>
      </c>
      <c r="BH2288" s="195">
        <f t="shared" si="37"/>
        <v>0</v>
      </c>
      <c r="BI2288" s="195">
        <f t="shared" si="38"/>
        <v>0</v>
      </c>
      <c r="BJ2288" s="25" t="s">
        <v>45</v>
      </c>
      <c r="BK2288" s="195">
        <f t="shared" si="39"/>
        <v>0</v>
      </c>
      <c r="BL2288" s="25" t="s">
        <v>259</v>
      </c>
      <c r="BM2288" s="25" t="s">
        <v>4323</v>
      </c>
    </row>
    <row r="2289" spans="2:65" s="1" customFormat="1" ht="22.5" customHeight="1">
      <c r="B2289" s="183"/>
      <c r="C2289" s="184" t="s">
        <v>4324</v>
      </c>
      <c r="D2289" s="184" t="s">
        <v>154</v>
      </c>
      <c r="E2289" s="185" t="s">
        <v>4325</v>
      </c>
      <c r="F2289" s="186" t="s">
        <v>4326</v>
      </c>
      <c r="G2289" s="187" t="s">
        <v>247</v>
      </c>
      <c r="H2289" s="188">
        <v>1009</v>
      </c>
      <c r="I2289" s="189"/>
      <c r="J2289" s="190">
        <f t="shared" si="30"/>
        <v>0</v>
      </c>
      <c r="K2289" s="186" t="s">
        <v>5</v>
      </c>
      <c r="L2289" s="43"/>
      <c r="M2289" s="191" t="s">
        <v>5</v>
      </c>
      <c r="N2289" s="192" t="s">
        <v>53</v>
      </c>
      <c r="O2289" s="44"/>
      <c r="P2289" s="193">
        <f t="shared" si="31"/>
        <v>0</v>
      </c>
      <c r="Q2289" s="193">
        <v>0.02</v>
      </c>
      <c r="R2289" s="193">
        <f t="shared" si="32"/>
        <v>20.18</v>
      </c>
      <c r="S2289" s="193">
        <v>0</v>
      </c>
      <c r="T2289" s="194">
        <f t="shared" si="33"/>
        <v>0</v>
      </c>
      <c r="AR2289" s="25" t="s">
        <v>259</v>
      </c>
      <c r="AT2289" s="25" t="s">
        <v>154</v>
      </c>
      <c r="AU2289" s="25" t="s">
        <v>89</v>
      </c>
      <c r="AY2289" s="25" t="s">
        <v>152</v>
      </c>
      <c r="BE2289" s="195">
        <f t="shared" si="34"/>
        <v>0</v>
      </c>
      <c r="BF2289" s="195">
        <f t="shared" si="35"/>
        <v>0</v>
      </c>
      <c r="BG2289" s="195">
        <f t="shared" si="36"/>
        <v>0</v>
      </c>
      <c r="BH2289" s="195">
        <f t="shared" si="37"/>
        <v>0</v>
      </c>
      <c r="BI2289" s="195">
        <f t="shared" si="38"/>
        <v>0</v>
      </c>
      <c r="BJ2289" s="25" t="s">
        <v>45</v>
      </c>
      <c r="BK2289" s="195">
        <f t="shared" si="39"/>
        <v>0</v>
      </c>
      <c r="BL2289" s="25" t="s">
        <v>259</v>
      </c>
      <c r="BM2289" s="25" t="s">
        <v>4327</v>
      </c>
    </row>
    <row r="2290" spans="2:65" s="1" customFormat="1" ht="22.5" customHeight="1">
      <c r="B2290" s="183"/>
      <c r="C2290" s="184" t="s">
        <v>4328</v>
      </c>
      <c r="D2290" s="184" t="s">
        <v>154</v>
      </c>
      <c r="E2290" s="185" t="s">
        <v>4329</v>
      </c>
      <c r="F2290" s="186" t="s">
        <v>4330</v>
      </c>
      <c r="G2290" s="187" t="s">
        <v>247</v>
      </c>
      <c r="H2290" s="188">
        <v>133</v>
      </c>
      <c r="I2290" s="189"/>
      <c r="J2290" s="190">
        <f t="shared" si="30"/>
        <v>0</v>
      </c>
      <c r="K2290" s="186" t="s">
        <v>5</v>
      </c>
      <c r="L2290" s="43"/>
      <c r="M2290" s="191" t="s">
        <v>5</v>
      </c>
      <c r="N2290" s="192" t="s">
        <v>53</v>
      </c>
      <c r="O2290" s="44"/>
      <c r="P2290" s="193">
        <f t="shared" si="31"/>
        <v>0</v>
      </c>
      <c r="Q2290" s="193">
        <v>0.02</v>
      </c>
      <c r="R2290" s="193">
        <f t="shared" si="32"/>
        <v>2.66</v>
      </c>
      <c r="S2290" s="193">
        <v>0</v>
      </c>
      <c r="T2290" s="194">
        <f t="shared" si="33"/>
        <v>0</v>
      </c>
      <c r="AR2290" s="25" t="s">
        <v>259</v>
      </c>
      <c r="AT2290" s="25" t="s">
        <v>154</v>
      </c>
      <c r="AU2290" s="25" t="s">
        <v>89</v>
      </c>
      <c r="AY2290" s="25" t="s">
        <v>152</v>
      </c>
      <c r="BE2290" s="195">
        <f t="shared" si="34"/>
        <v>0</v>
      </c>
      <c r="BF2290" s="195">
        <f t="shared" si="35"/>
        <v>0</v>
      </c>
      <c r="BG2290" s="195">
        <f t="shared" si="36"/>
        <v>0</v>
      </c>
      <c r="BH2290" s="195">
        <f t="shared" si="37"/>
        <v>0</v>
      </c>
      <c r="BI2290" s="195">
        <f t="shared" si="38"/>
        <v>0</v>
      </c>
      <c r="BJ2290" s="25" t="s">
        <v>45</v>
      </c>
      <c r="BK2290" s="195">
        <f t="shared" si="39"/>
        <v>0</v>
      </c>
      <c r="BL2290" s="25" t="s">
        <v>259</v>
      </c>
      <c r="BM2290" s="25" t="s">
        <v>4331</v>
      </c>
    </row>
    <row r="2291" spans="2:65" s="1" customFormat="1" ht="22.5" customHeight="1">
      <c r="B2291" s="183"/>
      <c r="C2291" s="184" t="s">
        <v>4332</v>
      </c>
      <c r="D2291" s="184" t="s">
        <v>154</v>
      </c>
      <c r="E2291" s="185" t="s">
        <v>4333</v>
      </c>
      <c r="F2291" s="186" t="s">
        <v>4334</v>
      </c>
      <c r="G2291" s="187" t="s">
        <v>247</v>
      </c>
      <c r="H2291" s="188">
        <v>225</v>
      </c>
      <c r="I2291" s="189"/>
      <c r="J2291" s="190">
        <f t="shared" si="30"/>
        <v>0</v>
      </c>
      <c r="K2291" s="186" t="s">
        <v>5</v>
      </c>
      <c r="L2291" s="43"/>
      <c r="M2291" s="191" t="s">
        <v>5</v>
      </c>
      <c r="N2291" s="192" t="s">
        <v>53</v>
      </c>
      <c r="O2291" s="44"/>
      <c r="P2291" s="193">
        <f t="shared" si="31"/>
        <v>0</v>
      </c>
      <c r="Q2291" s="193">
        <v>0.02</v>
      </c>
      <c r="R2291" s="193">
        <f t="shared" si="32"/>
        <v>4.5</v>
      </c>
      <c r="S2291" s="193">
        <v>0</v>
      </c>
      <c r="T2291" s="194">
        <f t="shared" si="33"/>
        <v>0</v>
      </c>
      <c r="AR2291" s="25" t="s">
        <v>259</v>
      </c>
      <c r="AT2291" s="25" t="s">
        <v>154</v>
      </c>
      <c r="AU2291" s="25" t="s">
        <v>89</v>
      </c>
      <c r="AY2291" s="25" t="s">
        <v>152</v>
      </c>
      <c r="BE2291" s="195">
        <f t="shared" si="34"/>
        <v>0</v>
      </c>
      <c r="BF2291" s="195">
        <f t="shared" si="35"/>
        <v>0</v>
      </c>
      <c r="BG2291" s="195">
        <f t="shared" si="36"/>
        <v>0</v>
      </c>
      <c r="BH2291" s="195">
        <f t="shared" si="37"/>
        <v>0</v>
      </c>
      <c r="BI2291" s="195">
        <f t="shared" si="38"/>
        <v>0</v>
      </c>
      <c r="BJ2291" s="25" t="s">
        <v>45</v>
      </c>
      <c r="BK2291" s="195">
        <f t="shared" si="39"/>
        <v>0</v>
      </c>
      <c r="BL2291" s="25" t="s">
        <v>259</v>
      </c>
      <c r="BM2291" s="25" t="s">
        <v>4335</v>
      </c>
    </row>
    <row r="2292" spans="2:65" s="1" customFormat="1" ht="22.5" customHeight="1">
      <c r="B2292" s="183"/>
      <c r="C2292" s="184" t="s">
        <v>4336</v>
      </c>
      <c r="D2292" s="184" t="s">
        <v>154</v>
      </c>
      <c r="E2292" s="185" t="s">
        <v>4337</v>
      </c>
      <c r="F2292" s="186" t="s">
        <v>4338</v>
      </c>
      <c r="G2292" s="187" t="s">
        <v>247</v>
      </c>
      <c r="H2292" s="188">
        <v>1099.6199999999999</v>
      </c>
      <c r="I2292" s="189"/>
      <c r="J2292" s="190">
        <f t="shared" si="30"/>
        <v>0</v>
      </c>
      <c r="K2292" s="186" t="s">
        <v>5</v>
      </c>
      <c r="L2292" s="43"/>
      <c r="M2292" s="191" t="s">
        <v>5</v>
      </c>
      <c r="N2292" s="192" t="s">
        <v>53</v>
      </c>
      <c r="O2292" s="44"/>
      <c r="P2292" s="193">
        <f t="shared" si="31"/>
        <v>0</v>
      </c>
      <c r="Q2292" s="193">
        <v>0.04</v>
      </c>
      <c r="R2292" s="193">
        <f t="shared" si="32"/>
        <v>43.9848</v>
      </c>
      <c r="S2292" s="193">
        <v>0</v>
      </c>
      <c r="T2292" s="194">
        <f t="shared" si="33"/>
        <v>0</v>
      </c>
      <c r="AR2292" s="25" t="s">
        <v>259</v>
      </c>
      <c r="AT2292" s="25" t="s">
        <v>154</v>
      </c>
      <c r="AU2292" s="25" t="s">
        <v>89</v>
      </c>
      <c r="AY2292" s="25" t="s">
        <v>152</v>
      </c>
      <c r="BE2292" s="195">
        <f t="shared" si="34"/>
        <v>0</v>
      </c>
      <c r="BF2292" s="195">
        <f t="shared" si="35"/>
        <v>0</v>
      </c>
      <c r="BG2292" s="195">
        <f t="shared" si="36"/>
        <v>0</v>
      </c>
      <c r="BH2292" s="195">
        <f t="shared" si="37"/>
        <v>0</v>
      </c>
      <c r="BI2292" s="195">
        <f t="shared" si="38"/>
        <v>0</v>
      </c>
      <c r="BJ2292" s="25" t="s">
        <v>45</v>
      </c>
      <c r="BK2292" s="195">
        <f t="shared" si="39"/>
        <v>0</v>
      </c>
      <c r="BL2292" s="25" t="s">
        <v>259</v>
      </c>
      <c r="BM2292" s="25" t="s">
        <v>4339</v>
      </c>
    </row>
    <row r="2293" spans="2:65" s="12" customFormat="1">
      <c r="B2293" s="200"/>
      <c r="D2293" s="196" t="s">
        <v>163</v>
      </c>
      <c r="E2293" s="201" t="s">
        <v>5</v>
      </c>
      <c r="F2293" s="202" t="s">
        <v>1555</v>
      </c>
      <c r="H2293" s="203" t="s">
        <v>5</v>
      </c>
      <c r="I2293" s="204"/>
      <c r="L2293" s="200"/>
      <c r="M2293" s="205"/>
      <c r="N2293" s="206"/>
      <c r="O2293" s="206"/>
      <c r="P2293" s="206"/>
      <c r="Q2293" s="206"/>
      <c r="R2293" s="206"/>
      <c r="S2293" s="206"/>
      <c r="T2293" s="207"/>
      <c r="AT2293" s="203" t="s">
        <v>163</v>
      </c>
      <c r="AU2293" s="203" t="s">
        <v>89</v>
      </c>
      <c r="AV2293" s="12" t="s">
        <v>45</v>
      </c>
      <c r="AW2293" s="12" t="s">
        <v>42</v>
      </c>
      <c r="AX2293" s="12" t="s">
        <v>82</v>
      </c>
      <c r="AY2293" s="203" t="s">
        <v>152</v>
      </c>
    </row>
    <row r="2294" spans="2:65" s="12" customFormat="1">
      <c r="B2294" s="200"/>
      <c r="D2294" s="196" t="s">
        <v>163</v>
      </c>
      <c r="E2294" s="201" t="s">
        <v>5</v>
      </c>
      <c r="F2294" s="202" t="s">
        <v>4340</v>
      </c>
      <c r="H2294" s="203" t="s">
        <v>5</v>
      </c>
      <c r="I2294" s="204"/>
      <c r="L2294" s="200"/>
      <c r="M2294" s="205"/>
      <c r="N2294" s="206"/>
      <c r="O2294" s="206"/>
      <c r="P2294" s="206"/>
      <c r="Q2294" s="206"/>
      <c r="R2294" s="206"/>
      <c r="S2294" s="206"/>
      <c r="T2294" s="207"/>
      <c r="AT2294" s="203" t="s">
        <v>163</v>
      </c>
      <c r="AU2294" s="203" t="s">
        <v>89</v>
      </c>
      <c r="AV2294" s="12" t="s">
        <v>45</v>
      </c>
      <c r="AW2294" s="12" t="s">
        <v>42</v>
      </c>
      <c r="AX2294" s="12" t="s">
        <v>82</v>
      </c>
      <c r="AY2294" s="203" t="s">
        <v>152</v>
      </c>
    </row>
    <row r="2295" spans="2:65" s="13" customFormat="1" ht="27">
      <c r="B2295" s="208"/>
      <c r="D2295" s="196" t="s">
        <v>163</v>
      </c>
      <c r="E2295" s="209" t="s">
        <v>5</v>
      </c>
      <c r="F2295" s="210" t="s">
        <v>4341</v>
      </c>
      <c r="H2295" s="211">
        <v>268.83999999999997</v>
      </c>
      <c r="I2295" s="212"/>
      <c r="L2295" s="208"/>
      <c r="M2295" s="213"/>
      <c r="N2295" s="214"/>
      <c r="O2295" s="214"/>
      <c r="P2295" s="214"/>
      <c r="Q2295" s="214"/>
      <c r="R2295" s="214"/>
      <c r="S2295" s="214"/>
      <c r="T2295" s="215"/>
      <c r="AT2295" s="209" t="s">
        <v>163</v>
      </c>
      <c r="AU2295" s="209" t="s">
        <v>89</v>
      </c>
      <c r="AV2295" s="13" t="s">
        <v>89</v>
      </c>
      <c r="AW2295" s="13" t="s">
        <v>42</v>
      </c>
      <c r="AX2295" s="13" t="s">
        <v>82</v>
      </c>
      <c r="AY2295" s="209" t="s">
        <v>152</v>
      </c>
    </row>
    <row r="2296" spans="2:65" s="14" customFormat="1">
      <c r="B2296" s="216"/>
      <c r="D2296" s="196" t="s">
        <v>163</v>
      </c>
      <c r="E2296" s="217" t="s">
        <v>5</v>
      </c>
      <c r="F2296" s="218" t="s">
        <v>1507</v>
      </c>
      <c r="H2296" s="219">
        <v>268.83999999999997</v>
      </c>
      <c r="I2296" s="220"/>
      <c r="L2296" s="216"/>
      <c r="M2296" s="221"/>
      <c r="N2296" s="222"/>
      <c r="O2296" s="222"/>
      <c r="P2296" s="222"/>
      <c r="Q2296" s="222"/>
      <c r="R2296" s="222"/>
      <c r="S2296" s="222"/>
      <c r="T2296" s="223"/>
      <c r="AT2296" s="217" t="s">
        <v>163</v>
      </c>
      <c r="AU2296" s="217" t="s">
        <v>89</v>
      </c>
      <c r="AV2296" s="14" t="s">
        <v>169</v>
      </c>
      <c r="AW2296" s="14" t="s">
        <v>42</v>
      </c>
      <c r="AX2296" s="14" t="s">
        <v>82</v>
      </c>
      <c r="AY2296" s="217" t="s">
        <v>152</v>
      </c>
    </row>
    <row r="2297" spans="2:65" s="12" customFormat="1">
      <c r="B2297" s="200"/>
      <c r="D2297" s="196" t="s">
        <v>163</v>
      </c>
      <c r="E2297" s="201" t="s">
        <v>5</v>
      </c>
      <c r="F2297" s="202" t="s">
        <v>3555</v>
      </c>
      <c r="H2297" s="203" t="s">
        <v>5</v>
      </c>
      <c r="I2297" s="204"/>
      <c r="L2297" s="200"/>
      <c r="M2297" s="205"/>
      <c r="N2297" s="206"/>
      <c r="O2297" s="206"/>
      <c r="P2297" s="206"/>
      <c r="Q2297" s="206"/>
      <c r="R2297" s="206"/>
      <c r="S2297" s="206"/>
      <c r="T2297" s="207"/>
      <c r="AT2297" s="203" t="s">
        <v>163</v>
      </c>
      <c r="AU2297" s="203" t="s">
        <v>89</v>
      </c>
      <c r="AV2297" s="12" t="s">
        <v>45</v>
      </c>
      <c r="AW2297" s="12" t="s">
        <v>42</v>
      </c>
      <c r="AX2297" s="12" t="s">
        <v>82</v>
      </c>
      <c r="AY2297" s="203" t="s">
        <v>152</v>
      </c>
    </row>
    <row r="2298" spans="2:65" s="12" customFormat="1">
      <c r="B2298" s="200"/>
      <c r="D2298" s="196" t="s">
        <v>163</v>
      </c>
      <c r="E2298" s="201" t="s">
        <v>5</v>
      </c>
      <c r="F2298" s="202" t="s">
        <v>4342</v>
      </c>
      <c r="H2298" s="203" t="s">
        <v>5</v>
      </c>
      <c r="I2298" s="204"/>
      <c r="L2298" s="200"/>
      <c r="M2298" s="205"/>
      <c r="N2298" s="206"/>
      <c r="O2298" s="206"/>
      <c r="P2298" s="206"/>
      <c r="Q2298" s="206"/>
      <c r="R2298" s="206"/>
      <c r="S2298" s="206"/>
      <c r="T2298" s="207"/>
      <c r="AT2298" s="203" t="s">
        <v>163</v>
      </c>
      <c r="AU2298" s="203" t="s">
        <v>89</v>
      </c>
      <c r="AV2298" s="12" t="s">
        <v>45</v>
      </c>
      <c r="AW2298" s="12" t="s">
        <v>42</v>
      </c>
      <c r="AX2298" s="12" t="s">
        <v>82</v>
      </c>
      <c r="AY2298" s="203" t="s">
        <v>152</v>
      </c>
    </row>
    <row r="2299" spans="2:65" s="13" customFormat="1" ht="27">
      <c r="B2299" s="208"/>
      <c r="D2299" s="196" t="s">
        <v>163</v>
      </c>
      <c r="E2299" s="209" t="s">
        <v>5</v>
      </c>
      <c r="F2299" s="210" t="s">
        <v>4343</v>
      </c>
      <c r="H2299" s="211">
        <v>630.08000000000004</v>
      </c>
      <c r="I2299" s="212"/>
      <c r="L2299" s="208"/>
      <c r="M2299" s="213"/>
      <c r="N2299" s="214"/>
      <c r="O2299" s="214"/>
      <c r="P2299" s="214"/>
      <c r="Q2299" s="214"/>
      <c r="R2299" s="214"/>
      <c r="S2299" s="214"/>
      <c r="T2299" s="215"/>
      <c r="AT2299" s="209" t="s">
        <v>163</v>
      </c>
      <c r="AU2299" s="209" t="s">
        <v>89</v>
      </c>
      <c r="AV2299" s="13" t="s">
        <v>89</v>
      </c>
      <c r="AW2299" s="13" t="s">
        <v>42</v>
      </c>
      <c r="AX2299" s="13" t="s">
        <v>82</v>
      </c>
      <c r="AY2299" s="209" t="s">
        <v>152</v>
      </c>
    </row>
    <row r="2300" spans="2:65" s="12" customFormat="1">
      <c r="B2300" s="200"/>
      <c r="D2300" s="196" t="s">
        <v>163</v>
      </c>
      <c r="E2300" s="201" t="s">
        <v>5</v>
      </c>
      <c r="F2300" s="202" t="s">
        <v>4344</v>
      </c>
      <c r="H2300" s="203" t="s">
        <v>5</v>
      </c>
      <c r="I2300" s="204"/>
      <c r="L2300" s="200"/>
      <c r="M2300" s="205"/>
      <c r="N2300" s="206"/>
      <c r="O2300" s="206"/>
      <c r="P2300" s="206"/>
      <c r="Q2300" s="206"/>
      <c r="R2300" s="206"/>
      <c r="S2300" s="206"/>
      <c r="T2300" s="207"/>
      <c r="AT2300" s="203" t="s">
        <v>163</v>
      </c>
      <c r="AU2300" s="203" t="s">
        <v>89</v>
      </c>
      <c r="AV2300" s="12" t="s">
        <v>45</v>
      </c>
      <c r="AW2300" s="12" t="s">
        <v>42</v>
      </c>
      <c r="AX2300" s="12" t="s">
        <v>82</v>
      </c>
      <c r="AY2300" s="203" t="s">
        <v>152</v>
      </c>
    </row>
    <row r="2301" spans="2:65" s="13" customFormat="1" ht="27">
      <c r="B2301" s="208"/>
      <c r="D2301" s="196" t="s">
        <v>163</v>
      </c>
      <c r="E2301" s="209" t="s">
        <v>5</v>
      </c>
      <c r="F2301" s="210" t="s">
        <v>4345</v>
      </c>
      <c r="H2301" s="211">
        <v>186.7</v>
      </c>
      <c r="I2301" s="212"/>
      <c r="L2301" s="208"/>
      <c r="M2301" s="213"/>
      <c r="N2301" s="214"/>
      <c r="O2301" s="214"/>
      <c r="P2301" s="214"/>
      <c r="Q2301" s="214"/>
      <c r="R2301" s="214"/>
      <c r="S2301" s="214"/>
      <c r="T2301" s="215"/>
      <c r="AT2301" s="209" t="s">
        <v>163</v>
      </c>
      <c r="AU2301" s="209" t="s">
        <v>89</v>
      </c>
      <c r="AV2301" s="13" t="s">
        <v>89</v>
      </c>
      <c r="AW2301" s="13" t="s">
        <v>42</v>
      </c>
      <c r="AX2301" s="13" t="s">
        <v>82</v>
      </c>
      <c r="AY2301" s="209" t="s">
        <v>152</v>
      </c>
    </row>
    <row r="2302" spans="2:65" s="14" customFormat="1">
      <c r="B2302" s="216"/>
      <c r="D2302" s="196" t="s">
        <v>163</v>
      </c>
      <c r="E2302" s="217" t="s">
        <v>5</v>
      </c>
      <c r="F2302" s="218" t="s">
        <v>1510</v>
      </c>
      <c r="H2302" s="219">
        <v>816.78</v>
      </c>
      <c r="I2302" s="220"/>
      <c r="L2302" s="216"/>
      <c r="M2302" s="221"/>
      <c r="N2302" s="222"/>
      <c r="O2302" s="222"/>
      <c r="P2302" s="222"/>
      <c r="Q2302" s="222"/>
      <c r="R2302" s="222"/>
      <c r="S2302" s="222"/>
      <c r="T2302" s="223"/>
      <c r="AT2302" s="217" t="s">
        <v>163</v>
      </c>
      <c r="AU2302" s="217" t="s">
        <v>89</v>
      </c>
      <c r="AV2302" s="14" t="s">
        <v>169</v>
      </c>
      <c r="AW2302" s="14" t="s">
        <v>42</v>
      </c>
      <c r="AX2302" s="14" t="s">
        <v>82</v>
      </c>
      <c r="AY2302" s="217" t="s">
        <v>152</v>
      </c>
    </row>
    <row r="2303" spans="2:65" s="12" customFormat="1">
      <c r="B2303" s="200"/>
      <c r="D2303" s="196" t="s">
        <v>163</v>
      </c>
      <c r="E2303" s="201" t="s">
        <v>5</v>
      </c>
      <c r="F2303" s="202" t="s">
        <v>4346</v>
      </c>
      <c r="H2303" s="203" t="s">
        <v>5</v>
      </c>
      <c r="I2303" s="204"/>
      <c r="L2303" s="200"/>
      <c r="M2303" s="205"/>
      <c r="N2303" s="206"/>
      <c r="O2303" s="206"/>
      <c r="P2303" s="206"/>
      <c r="Q2303" s="206"/>
      <c r="R2303" s="206"/>
      <c r="S2303" s="206"/>
      <c r="T2303" s="207"/>
      <c r="AT2303" s="203" t="s">
        <v>163</v>
      </c>
      <c r="AU2303" s="203" t="s">
        <v>89</v>
      </c>
      <c r="AV2303" s="12" t="s">
        <v>45</v>
      </c>
      <c r="AW2303" s="12" t="s">
        <v>42</v>
      </c>
      <c r="AX2303" s="12" t="s">
        <v>82</v>
      </c>
      <c r="AY2303" s="203" t="s">
        <v>152</v>
      </c>
    </row>
    <row r="2304" spans="2:65" s="12" customFormat="1">
      <c r="B2304" s="200"/>
      <c r="D2304" s="196" t="s">
        <v>163</v>
      </c>
      <c r="E2304" s="201" t="s">
        <v>5</v>
      </c>
      <c r="F2304" s="202" t="s">
        <v>4347</v>
      </c>
      <c r="H2304" s="203" t="s">
        <v>5</v>
      </c>
      <c r="I2304" s="204"/>
      <c r="L2304" s="200"/>
      <c r="M2304" s="205"/>
      <c r="N2304" s="206"/>
      <c r="O2304" s="206"/>
      <c r="P2304" s="206"/>
      <c r="Q2304" s="206"/>
      <c r="R2304" s="206"/>
      <c r="S2304" s="206"/>
      <c r="T2304" s="207"/>
      <c r="AT2304" s="203" t="s">
        <v>163</v>
      </c>
      <c r="AU2304" s="203" t="s">
        <v>89</v>
      </c>
      <c r="AV2304" s="12" t="s">
        <v>45</v>
      </c>
      <c r="AW2304" s="12" t="s">
        <v>42</v>
      </c>
      <c r="AX2304" s="12" t="s">
        <v>82</v>
      </c>
      <c r="AY2304" s="203" t="s">
        <v>152</v>
      </c>
    </row>
    <row r="2305" spans="2:65" s="13" customFormat="1">
      <c r="B2305" s="208"/>
      <c r="D2305" s="196" t="s">
        <v>163</v>
      </c>
      <c r="E2305" s="209" t="s">
        <v>5</v>
      </c>
      <c r="F2305" s="210" t="s">
        <v>4348</v>
      </c>
      <c r="H2305" s="211">
        <v>14</v>
      </c>
      <c r="I2305" s="212"/>
      <c r="L2305" s="208"/>
      <c r="M2305" s="213"/>
      <c r="N2305" s="214"/>
      <c r="O2305" s="214"/>
      <c r="P2305" s="214"/>
      <c r="Q2305" s="214"/>
      <c r="R2305" s="214"/>
      <c r="S2305" s="214"/>
      <c r="T2305" s="215"/>
      <c r="AT2305" s="209" t="s">
        <v>163</v>
      </c>
      <c r="AU2305" s="209" t="s">
        <v>89</v>
      </c>
      <c r="AV2305" s="13" t="s">
        <v>89</v>
      </c>
      <c r="AW2305" s="13" t="s">
        <v>42</v>
      </c>
      <c r="AX2305" s="13" t="s">
        <v>82</v>
      </c>
      <c r="AY2305" s="209" t="s">
        <v>152</v>
      </c>
    </row>
    <row r="2306" spans="2:65" s="14" customFormat="1">
      <c r="B2306" s="216"/>
      <c r="D2306" s="196" t="s">
        <v>163</v>
      </c>
      <c r="E2306" s="217" t="s">
        <v>5</v>
      </c>
      <c r="F2306" s="218" t="s">
        <v>3165</v>
      </c>
      <c r="H2306" s="219">
        <v>14</v>
      </c>
      <c r="I2306" s="220"/>
      <c r="L2306" s="216"/>
      <c r="M2306" s="221"/>
      <c r="N2306" s="222"/>
      <c r="O2306" s="222"/>
      <c r="P2306" s="222"/>
      <c r="Q2306" s="222"/>
      <c r="R2306" s="222"/>
      <c r="S2306" s="222"/>
      <c r="T2306" s="223"/>
      <c r="AT2306" s="217" t="s">
        <v>163</v>
      </c>
      <c r="AU2306" s="217" t="s">
        <v>89</v>
      </c>
      <c r="AV2306" s="14" t="s">
        <v>169</v>
      </c>
      <c r="AW2306" s="14" t="s">
        <v>42</v>
      </c>
      <c r="AX2306" s="14" t="s">
        <v>82</v>
      </c>
      <c r="AY2306" s="217" t="s">
        <v>152</v>
      </c>
    </row>
    <row r="2307" spans="2:65" s="15" customFormat="1">
      <c r="B2307" s="224"/>
      <c r="D2307" s="225" t="s">
        <v>163</v>
      </c>
      <c r="E2307" s="226" t="s">
        <v>5</v>
      </c>
      <c r="F2307" s="227" t="s">
        <v>170</v>
      </c>
      <c r="H2307" s="228">
        <v>1099.6199999999999</v>
      </c>
      <c r="I2307" s="229"/>
      <c r="L2307" s="224"/>
      <c r="M2307" s="230"/>
      <c r="N2307" s="231"/>
      <c r="O2307" s="231"/>
      <c r="P2307" s="231"/>
      <c r="Q2307" s="231"/>
      <c r="R2307" s="231"/>
      <c r="S2307" s="231"/>
      <c r="T2307" s="232"/>
      <c r="AT2307" s="233" t="s">
        <v>163</v>
      </c>
      <c r="AU2307" s="233" t="s">
        <v>89</v>
      </c>
      <c r="AV2307" s="15" t="s">
        <v>159</v>
      </c>
      <c r="AW2307" s="15" t="s">
        <v>42</v>
      </c>
      <c r="AX2307" s="15" t="s">
        <v>45</v>
      </c>
      <c r="AY2307" s="233" t="s">
        <v>152</v>
      </c>
    </row>
    <row r="2308" spans="2:65" s="1" customFormat="1" ht="31.5" customHeight="1">
      <c r="B2308" s="183"/>
      <c r="C2308" s="184" t="s">
        <v>4349</v>
      </c>
      <c r="D2308" s="184" t="s">
        <v>154</v>
      </c>
      <c r="E2308" s="185" t="s">
        <v>4350</v>
      </c>
      <c r="F2308" s="186" t="s">
        <v>4351</v>
      </c>
      <c r="G2308" s="187" t="s">
        <v>193</v>
      </c>
      <c r="H2308" s="188">
        <v>80.025000000000006</v>
      </c>
      <c r="I2308" s="189"/>
      <c r="J2308" s="190">
        <f>ROUND(I2308*H2308,2)</f>
        <v>0</v>
      </c>
      <c r="K2308" s="186" t="s">
        <v>158</v>
      </c>
      <c r="L2308" s="43"/>
      <c r="M2308" s="191" t="s">
        <v>5</v>
      </c>
      <c r="N2308" s="192" t="s">
        <v>53</v>
      </c>
      <c r="O2308" s="44"/>
      <c r="P2308" s="193">
        <f>O2308*H2308</f>
        <v>0</v>
      </c>
      <c r="Q2308" s="193">
        <v>0</v>
      </c>
      <c r="R2308" s="193">
        <f>Q2308*H2308</f>
        <v>0</v>
      </c>
      <c r="S2308" s="193">
        <v>0</v>
      </c>
      <c r="T2308" s="194">
        <f>S2308*H2308</f>
        <v>0</v>
      </c>
      <c r="AR2308" s="25" t="s">
        <v>259</v>
      </c>
      <c r="AT2308" s="25" t="s">
        <v>154</v>
      </c>
      <c r="AU2308" s="25" t="s">
        <v>89</v>
      </c>
      <c r="AY2308" s="25" t="s">
        <v>152</v>
      </c>
      <c r="BE2308" s="195">
        <f>IF(N2308="základní",J2308,0)</f>
        <v>0</v>
      </c>
      <c r="BF2308" s="195">
        <f>IF(N2308="snížená",J2308,0)</f>
        <v>0</v>
      </c>
      <c r="BG2308" s="195">
        <f>IF(N2308="zákl. přenesená",J2308,0)</f>
        <v>0</v>
      </c>
      <c r="BH2308" s="195">
        <f>IF(N2308="sníž. přenesená",J2308,0)</f>
        <v>0</v>
      </c>
      <c r="BI2308" s="195">
        <f>IF(N2308="nulová",J2308,0)</f>
        <v>0</v>
      </c>
      <c r="BJ2308" s="25" t="s">
        <v>45</v>
      </c>
      <c r="BK2308" s="195">
        <f>ROUND(I2308*H2308,2)</f>
        <v>0</v>
      </c>
      <c r="BL2308" s="25" t="s">
        <v>259</v>
      </c>
      <c r="BM2308" s="25" t="s">
        <v>4352</v>
      </c>
    </row>
    <row r="2309" spans="2:65" s="1" customFormat="1" ht="121.5">
      <c r="B2309" s="43"/>
      <c r="D2309" s="225" t="s">
        <v>161</v>
      </c>
      <c r="F2309" s="236" t="s">
        <v>684</v>
      </c>
      <c r="I2309" s="198"/>
      <c r="L2309" s="43"/>
      <c r="M2309" s="199"/>
      <c r="N2309" s="44"/>
      <c r="O2309" s="44"/>
      <c r="P2309" s="44"/>
      <c r="Q2309" s="44"/>
      <c r="R2309" s="44"/>
      <c r="S2309" s="44"/>
      <c r="T2309" s="72"/>
      <c r="AT2309" s="25" t="s">
        <v>161</v>
      </c>
      <c r="AU2309" s="25" t="s">
        <v>89</v>
      </c>
    </row>
    <row r="2310" spans="2:65" s="1" customFormat="1" ht="44.25" customHeight="1">
      <c r="B2310" s="183"/>
      <c r="C2310" s="184" t="s">
        <v>4353</v>
      </c>
      <c r="D2310" s="184" t="s">
        <v>154</v>
      </c>
      <c r="E2310" s="185" t="s">
        <v>2308</v>
      </c>
      <c r="F2310" s="186" t="s">
        <v>2309</v>
      </c>
      <c r="G2310" s="187" t="s">
        <v>193</v>
      </c>
      <c r="H2310" s="188">
        <v>80.025000000000006</v>
      </c>
      <c r="I2310" s="189"/>
      <c r="J2310" s="190">
        <f>ROUND(I2310*H2310,2)</f>
        <v>0</v>
      </c>
      <c r="K2310" s="186" t="s">
        <v>158</v>
      </c>
      <c r="L2310" s="43"/>
      <c r="M2310" s="191" t="s">
        <v>5</v>
      </c>
      <c r="N2310" s="192" t="s">
        <v>53</v>
      </c>
      <c r="O2310" s="44"/>
      <c r="P2310" s="193">
        <f>O2310*H2310</f>
        <v>0</v>
      </c>
      <c r="Q2310" s="193">
        <v>0</v>
      </c>
      <c r="R2310" s="193">
        <f>Q2310*H2310</f>
        <v>0</v>
      </c>
      <c r="S2310" s="193">
        <v>0</v>
      </c>
      <c r="T2310" s="194">
        <f>S2310*H2310</f>
        <v>0</v>
      </c>
      <c r="AR2310" s="25" t="s">
        <v>259</v>
      </c>
      <c r="AT2310" s="25" t="s">
        <v>154</v>
      </c>
      <c r="AU2310" s="25" t="s">
        <v>89</v>
      </c>
      <c r="AY2310" s="25" t="s">
        <v>152</v>
      </c>
      <c r="BE2310" s="195">
        <f>IF(N2310="základní",J2310,0)</f>
        <v>0</v>
      </c>
      <c r="BF2310" s="195">
        <f>IF(N2310="snížená",J2310,0)</f>
        <v>0</v>
      </c>
      <c r="BG2310" s="195">
        <f>IF(N2310="zákl. přenesená",J2310,0)</f>
        <v>0</v>
      </c>
      <c r="BH2310" s="195">
        <f>IF(N2310="sníž. přenesená",J2310,0)</f>
        <v>0</v>
      </c>
      <c r="BI2310" s="195">
        <f>IF(N2310="nulová",J2310,0)</f>
        <v>0</v>
      </c>
      <c r="BJ2310" s="25" t="s">
        <v>45</v>
      </c>
      <c r="BK2310" s="195">
        <f>ROUND(I2310*H2310,2)</f>
        <v>0</v>
      </c>
      <c r="BL2310" s="25" t="s">
        <v>259</v>
      </c>
      <c r="BM2310" s="25" t="s">
        <v>4354</v>
      </c>
    </row>
    <row r="2311" spans="2:65" s="1" customFormat="1" ht="121.5">
      <c r="B2311" s="43"/>
      <c r="D2311" s="196" t="s">
        <v>161</v>
      </c>
      <c r="F2311" s="197" t="s">
        <v>684</v>
      </c>
      <c r="I2311" s="198"/>
      <c r="L2311" s="43"/>
      <c r="M2311" s="199"/>
      <c r="N2311" s="44"/>
      <c r="O2311" s="44"/>
      <c r="P2311" s="44"/>
      <c r="Q2311" s="44"/>
      <c r="R2311" s="44"/>
      <c r="S2311" s="44"/>
      <c r="T2311" s="72"/>
      <c r="AT2311" s="25" t="s">
        <v>161</v>
      </c>
      <c r="AU2311" s="25" t="s">
        <v>89</v>
      </c>
    </row>
    <row r="2312" spans="2:65" s="11" customFormat="1" ht="29.85" customHeight="1">
      <c r="B2312" s="169"/>
      <c r="D2312" s="180" t="s">
        <v>81</v>
      </c>
      <c r="E2312" s="181" t="s">
        <v>4355</v>
      </c>
      <c r="F2312" s="181" t="s">
        <v>4356</v>
      </c>
      <c r="I2312" s="172"/>
      <c r="J2312" s="182">
        <f>BK2312</f>
        <v>0</v>
      </c>
      <c r="L2312" s="169"/>
      <c r="M2312" s="174"/>
      <c r="N2312" s="175"/>
      <c r="O2312" s="175"/>
      <c r="P2312" s="176">
        <f>SUM(P2313:P2374)</f>
        <v>0</v>
      </c>
      <c r="Q2312" s="175"/>
      <c r="R2312" s="176">
        <f>SUM(R2313:R2374)</f>
        <v>2.7430021099999999</v>
      </c>
      <c r="S2312" s="175"/>
      <c r="T2312" s="177">
        <f>SUM(T2313:T2374)</f>
        <v>0</v>
      </c>
      <c r="AR2312" s="170" t="s">
        <v>89</v>
      </c>
      <c r="AT2312" s="178" t="s">
        <v>81</v>
      </c>
      <c r="AU2312" s="178" t="s">
        <v>45</v>
      </c>
      <c r="AY2312" s="170" t="s">
        <v>152</v>
      </c>
      <c r="BK2312" s="179">
        <f>SUM(BK2313:BK2374)</f>
        <v>0</v>
      </c>
    </row>
    <row r="2313" spans="2:65" s="1" customFormat="1" ht="22.5" customHeight="1">
      <c r="B2313" s="183"/>
      <c r="C2313" s="184" t="s">
        <v>4357</v>
      </c>
      <c r="D2313" s="184" t="s">
        <v>154</v>
      </c>
      <c r="E2313" s="185" t="s">
        <v>4358</v>
      </c>
      <c r="F2313" s="186" t="s">
        <v>4359</v>
      </c>
      <c r="G2313" s="187" t="s">
        <v>247</v>
      </c>
      <c r="H2313" s="188">
        <v>237.58</v>
      </c>
      <c r="I2313" s="189"/>
      <c r="J2313" s="190">
        <f>ROUND(I2313*H2313,2)</f>
        <v>0</v>
      </c>
      <c r="K2313" s="186" t="s">
        <v>158</v>
      </c>
      <c r="L2313" s="43"/>
      <c r="M2313" s="191" t="s">
        <v>5</v>
      </c>
      <c r="N2313" s="192" t="s">
        <v>53</v>
      </c>
      <c r="O2313" s="44"/>
      <c r="P2313" s="193">
        <f>O2313*H2313</f>
        <v>0</v>
      </c>
      <c r="Q2313" s="193">
        <v>0</v>
      </c>
      <c r="R2313" s="193">
        <f>Q2313*H2313</f>
        <v>0</v>
      </c>
      <c r="S2313" s="193">
        <v>0</v>
      </c>
      <c r="T2313" s="194">
        <f>S2313*H2313</f>
        <v>0</v>
      </c>
      <c r="AR2313" s="25" t="s">
        <v>259</v>
      </c>
      <c r="AT2313" s="25" t="s">
        <v>154</v>
      </c>
      <c r="AU2313" s="25" t="s">
        <v>89</v>
      </c>
      <c r="AY2313" s="25" t="s">
        <v>152</v>
      </c>
      <c r="BE2313" s="195">
        <f>IF(N2313="základní",J2313,0)</f>
        <v>0</v>
      </c>
      <c r="BF2313" s="195">
        <f>IF(N2313="snížená",J2313,0)</f>
        <v>0</v>
      </c>
      <c r="BG2313" s="195">
        <f>IF(N2313="zákl. přenesená",J2313,0)</f>
        <v>0</v>
      </c>
      <c r="BH2313" s="195">
        <f>IF(N2313="sníž. přenesená",J2313,0)</f>
        <v>0</v>
      </c>
      <c r="BI2313" s="195">
        <f>IF(N2313="nulová",J2313,0)</f>
        <v>0</v>
      </c>
      <c r="BJ2313" s="25" t="s">
        <v>45</v>
      </c>
      <c r="BK2313" s="195">
        <f>ROUND(I2313*H2313,2)</f>
        <v>0</v>
      </c>
      <c r="BL2313" s="25" t="s">
        <v>259</v>
      </c>
      <c r="BM2313" s="25" t="s">
        <v>4360</v>
      </c>
    </row>
    <row r="2314" spans="2:65" s="1" customFormat="1" ht="67.5">
      <c r="B2314" s="43"/>
      <c r="D2314" s="196" t="s">
        <v>161</v>
      </c>
      <c r="F2314" s="197" t="s">
        <v>4361</v>
      </c>
      <c r="I2314" s="198"/>
      <c r="L2314" s="43"/>
      <c r="M2314" s="199"/>
      <c r="N2314" s="44"/>
      <c r="O2314" s="44"/>
      <c r="P2314" s="44"/>
      <c r="Q2314" s="44"/>
      <c r="R2314" s="44"/>
      <c r="S2314" s="44"/>
      <c r="T2314" s="72"/>
      <c r="AT2314" s="25" t="s">
        <v>161</v>
      </c>
      <c r="AU2314" s="25" t="s">
        <v>89</v>
      </c>
    </row>
    <row r="2315" spans="2:65" s="12" customFormat="1">
      <c r="B2315" s="200"/>
      <c r="D2315" s="196" t="s">
        <v>163</v>
      </c>
      <c r="E2315" s="201" t="s">
        <v>5</v>
      </c>
      <c r="F2315" s="202" t="s">
        <v>2775</v>
      </c>
      <c r="H2315" s="203" t="s">
        <v>5</v>
      </c>
      <c r="I2315" s="204"/>
      <c r="L2315" s="200"/>
      <c r="M2315" s="205"/>
      <c r="N2315" s="206"/>
      <c r="O2315" s="206"/>
      <c r="P2315" s="206"/>
      <c r="Q2315" s="206"/>
      <c r="R2315" s="206"/>
      <c r="S2315" s="206"/>
      <c r="T2315" s="207"/>
      <c r="AT2315" s="203" t="s">
        <v>163</v>
      </c>
      <c r="AU2315" s="203" t="s">
        <v>89</v>
      </c>
      <c r="AV2315" s="12" t="s">
        <v>45</v>
      </c>
      <c r="AW2315" s="12" t="s">
        <v>42</v>
      </c>
      <c r="AX2315" s="12" t="s">
        <v>82</v>
      </c>
      <c r="AY2315" s="203" t="s">
        <v>152</v>
      </c>
    </row>
    <row r="2316" spans="2:65" s="12" customFormat="1">
      <c r="B2316" s="200"/>
      <c r="D2316" s="196" t="s">
        <v>163</v>
      </c>
      <c r="E2316" s="201" t="s">
        <v>5</v>
      </c>
      <c r="F2316" s="202" t="s">
        <v>2777</v>
      </c>
      <c r="H2316" s="203" t="s">
        <v>5</v>
      </c>
      <c r="I2316" s="204"/>
      <c r="L2316" s="200"/>
      <c r="M2316" s="205"/>
      <c r="N2316" s="206"/>
      <c r="O2316" s="206"/>
      <c r="P2316" s="206"/>
      <c r="Q2316" s="206"/>
      <c r="R2316" s="206"/>
      <c r="S2316" s="206"/>
      <c r="T2316" s="207"/>
      <c r="AT2316" s="203" t="s">
        <v>163</v>
      </c>
      <c r="AU2316" s="203" t="s">
        <v>89</v>
      </c>
      <c r="AV2316" s="12" t="s">
        <v>45</v>
      </c>
      <c r="AW2316" s="12" t="s">
        <v>42</v>
      </c>
      <c r="AX2316" s="12" t="s">
        <v>82</v>
      </c>
      <c r="AY2316" s="203" t="s">
        <v>152</v>
      </c>
    </row>
    <row r="2317" spans="2:65" s="13" customFormat="1">
      <c r="B2317" s="208"/>
      <c r="D2317" s="196" t="s">
        <v>163</v>
      </c>
      <c r="E2317" s="209" t="s">
        <v>5</v>
      </c>
      <c r="F2317" s="210" t="s">
        <v>3803</v>
      </c>
      <c r="H2317" s="211">
        <v>27.89</v>
      </c>
      <c r="I2317" s="212"/>
      <c r="L2317" s="208"/>
      <c r="M2317" s="213"/>
      <c r="N2317" s="214"/>
      <c r="O2317" s="214"/>
      <c r="P2317" s="214"/>
      <c r="Q2317" s="214"/>
      <c r="R2317" s="214"/>
      <c r="S2317" s="214"/>
      <c r="T2317" s="215"/>
      <c r="AT2317" s="209" t="s">
        <v>163</v>
      </c>
      <c r="AU2317" s="209" t="s">
        <v>89</v>
      </c>
      <c r="AV2317" s="13" t="s">
        <v>89</v>
      </c>
      <c r="AW2317" s="13" t="s">
        <v>42</v>
      </c>
      <c r="AX2317" s="13" t="s">
        <v>82</v>
      </c>
      <c r="AY2317" s="209" t="s">
        <v>152</v>
      </c>
    </row>
    <row r="2318" spans="2:65" s="13" customFormat="1">
      <c r="B2318" s="208"/>
      <c r="D2318" s="196" t="s">
        <v>163</v>
      </c>
      <c r="E2318" s="209" t="s">
        <v>5</v>
      </c>
      <c r="F2318" s="210" t="s">
        <v>3804</v>
      </c>
      <c r="H2318" s="211">
        <v>20.170000000000002</v>
      </c>
      <c r="I2318" s="212"/>
      <c r="L2318" s="208"/>
      <c r="M2318" s="213"/>
      <c r="N2318" s="214"/>
      <c r="O2318" s="214"/>
      <c r="P2318" s="214"/>
      <c r="Q2318" s="214"/>
      <c r="R2318" s="214"/>
      <c r="S2318" s="214"/>
      <c r="T2318" s="215"/>
      <c r="AT2318" s="209" t="s">
        <v>163</v>
      </c>
      <c r="AU2318" s="209" t="s">
        <v>89</v>
      </c>
      <c r="AV2318" s="13" t="s">
        <v>89</v>
      </c>
      <c r="AW2318" s="13" t="s">
        <v>42</v>
      </c>
      <c r="AX2318" s="13" t="s">
        <v>82</v>
      </c>
      <c r="AY2318" s="209" t="s">
        <v>152</v>
      </c>
    </row>
    <row r="2319" spans="2:65" s="13" customFormat="1">
      <c r="B2319" s="208"/>
      <c r="D2319" s="196" t="s">
        <v>163</v>
      </c>
      <c r="E2319" s="209" t="s">
        <v>5</v>
      </c>
      <c r="F2319" s="210" t="s">
        <v>3655</v>
      </c>
      <c r="H2319" s="211">
        <v>113.66</v>
      </c>
      <c r="I2319" s="212"/>
      <c r="L2319" s="208"/>
      <c r="M2319" s="213"/>
      <c r="N2319" s="214"/>
      <c r="O2319" s="214"/>
      <c r="P2319" s="214"/>
      <c r="Q2319" s="214"/>
      <c r="R2319" s="214"/>
      <c r="S2319" s="214"/>
      <c r="T2319" s="215"/>
      <c r="AT2319" s="209" t="s">
        <v>163</v>
      </c>
      <c r="AU2319" s="209" t="s">
        <v>89</v>
      </c>
      <c r="AV2319" s="13" t="s">
        <v>89</v>
      </c>
      <c r="AW2319" s="13" t="s">
        <v>42</v>
      </c>
      <c r="AX2319" s="13" t="s">
        <v>82</v>
      </c>
      <c r="AY2319" s="209" t="s">
        <v>152</v>
      </c>
    </row>
    <row r="2320" spans="2:65" s="13" customFormat="1">
      <c r="B2320" s="208"/>
      <c r="D2320" s="196" t="s">
        <v>163</v>
      </c>
      <c r="E2320" s="209" t="s">
        <v>5</v>
      </c>
      <c r="F2320" s="210" t="s">
        <v>3807</v>
      </c>
      <c r="H2320" s="211">
        <v>7.83</v>
      </c>
      <c r="I2320" s="212"/>
      <c r="L2320" s="208"/>
      <c r="M2320" s="213"/>
      <c r="N2320" s="214"/>
      <c r="O2320" s="214"/>
      <c r="P2320" s="214"/>
      <c r="Q2320" s="214"/>
      <c r="R2320" s="214"/>
      <c r="S2320" s="214"/>
      <c r="T2320" s="215"/>
      <c r="AT2320" s="209" t="s">
        <v>163</v>
      </c>
      <c r="AU2320" s="209" t="s">
        <v>89</v>
      </c>
      <c r="AV2320" s="13" t="s">
        <v>89</v>
      </c>
      <c r="AW2320" s="13" t="s">
        <v>42</v>
      </c>
      <c r="AX2320" s="13" t="s">
        <v>82</v>
      </c>
      <c r="AY2320" s="209" t="s">
        <v>152</v>
      </c>
    </row>
    <row r="2321" spans="2:65" s="13" customFormat="1">
      <c r="B2321" s="208"/>
      <c r="D2321" s="196" t="s">
        <v>163</v>
      </c>
      <c r="E2321" s="209" t="s">
        <v>5</v>
      </c>
      <c r="F2321" s="210" t="s">
        <v>3808</v>
      </c>
      <c r="H2321" s="211">
        <v>13.86</v>
      </c>
      <c r="I2321" s="212"/>
      <c r="L2321" s="208"/>
      <c r="M2321" s="213"/>
      <c r="N2321" s="214"/>
      <c r="O2321" s="214"/>
      <c r="P2321" s="214"/>
      <c r="Q2321" s="214"/>
      <c r="R2321" s="214"/>
      <c r="S2321" s="214"/>
      <c r="T2321" s="215"/>
      <c r="AT2321" s="209" t="s">
        <v>163</v>
      </c>
      <c r="AU2321" s="209" t="s">
        <v>89</v>
      </c>
      <c r="AV2321" s="13" t="s">
        <v>89</v>
      </c>
      <c r="AW2321" s="13" t="s">
        <v>42</v>
      </c>
      <c r="AX2321" s="13" t="s">
        <v>82</v>
      </c>
      <c r="AY2321" s="209" t="s">
        <v>152</v>
      </c>
    </row>
    <row r="2322" spans="2:65" s="13" customFormat="1">
      <c r="B2322" s="208"/>
      <c r="D2322" s="196" t="s">
        <v>163</v>
      </c>
      <c r="E2322" s="209" t="s">
        <v>5</v>
      </c>
      <c r="F2322" s="210" t="s">
        <v>3810</v>
      </c>
      <c r="H2322" s="211">
        <v>27.35</v>
      </c>
      <c r="I2322" s="212"/>
      <c r="L2322" s="208"/>
      <c r="M2322" s="213"/>
      <c r="N2322" s="214"/>
      <c r="O2322" s="214"/>
      <c r="P2322" s="214"/>
      <c r="Q2322" s="214"/>
      <c r="R2322" s="214"/>
      <c r="S2322" s="214"/>
      <c r="T2322" s="215"/>
      <c r="AT2322" s="209" t="s">
        <v>163</v>
      </c>
      <c r="AU2322" s="209" t="s">
        <v>89</v>
      </c>
      <c r="AV2322" s="13" t="s">
        <v>89</v>
      </c>
      <c r="AW2322" s="13" t="s">
        <v>42</v>
      </c>
      <c r="AX2322" s="13" t="s">
        <v>82</v>
      </c>
      <c r="AY2322" s="209" t="s">
        <v>152</v>
      </c>
    </row>
    <row r="2323" spans="2:65" s="13" customFormat="1">
      <c r="B2323" s="208"/>
      <c r="D2323" s="196" t="s">
        <v>163</v>
      </c>
      <c r="E2323" s="209" t="s">
        <v>5</v>
      </c>
      <c r="F2323" s="210" t="s">
        <v>3811</v>
      </c>
      <c r="H2323" s="211">
        <v>14.27</v>
      </c>
      <c r="I2323" s="212"/>
      <c r="L2323" s="208"/>
      <c r="M2323" s="213"/>
      <c r="N2323" s="214"/>
      <c r="O2323" s="214"/>
      <c r="P2323" s="214"/>
      <c r="Q2323" s="214"/>
      <c r="R2323" s="214"/>
      <c r="S2323" s="214"/>
      <c r="T2323" s="215"/>
      <c r="AT2323" s="209" t="s">
        <v>163</v>
      </c>
      <c r="AU2323" s="209" t="s">
        <v>89</v>
      </c>
      <c r="AV2323" s="13" t="s">
        <v>89</v>
      </c>
      <c r="AW2323" s="13" t="s">
        <v>42</v>
      </c>
      <c r="AX2323" s="13" t="s">
        <v>82</v>
      </c>
      <c r="AY2323" s="209" t="s">
        <v>152</v>
      </c>
    </row>
    <row r="2324" spans="2:65" s="13" customFormat="1">
      <c r="B2324" s="208"/>
      <c r="D2324" s="196" t="s">
        <v>163</v>
      </c>
      <c r="E2324" s="209" t="s">
        <v>5</v>
      </c>
      <c r="F2324" s="210" t="s">
        <v>3812</v>
      </c>
      <c r="H2324" s="211">
        <v>12.55</v>
      </c>
      <c r="I2324" s="212"/>
      <c r="L2324" s="208"/>
      <c r="M2324" s="213"/>
      <c r="N2324" s="214"/>
      <c r="O2324" s="214"/>
      <c r="P2324" s="214"/>
      <c r="Q2324" s="214"/>
      <c r="R2324" s="214"/>
      <c r="S2324" s="214"/>
      <c r="T2324" s="215"/>
      <c r="AT2324" s="209" t="s">
        <v>163</v>
      </c>
      <c r="AU2324" s="209" t="s">
        <v>89</v>
      </c>
      <c r="AV2324" s="13" t="s">
        <v>89</v>
      </c>
      <c r="AW2324" s="13" t="s">
        <v>42</v>
      </c>
      <c r="AX2324" s="13" t="s">
        <v>82</v>
      </c>
      <c r="AY2324" s="209" t="s">
        <v>152</v>
      </c>
    </row>
    <row r="2325" spans="2:65" s="15" customFormat="1">
      <c r="B2325" s="224"/>
      <c r="D2325" s="225" t="s">
        <v>163</v>
      </c>
      <c r="E2325" s="226" t="s">
        <v>5</v>
      </c>
      <c r="F2325" s="227" t="s">
        <v>170</v>
      </c>
      <c r="H2325" s="228">
        <v>237.58</v>
      </c>
      <c r="I2325" s="229"/>
      <c r="L2325" s="224"/>
      <c r="M2325" s="230"/>
      <c r="N2325" s="231"/>
      <c r="O2325" s="231"/>
      <c r="P2325" s="231"/>
      <c r="Q2325" s="231"/>
      <c r="R2325" s="231"/>
      <c r="S2325" s="231"/>
      <c r="T2325" s="232"/>
      <c r="AT2325" s="233" t="s">
        <v>163</v>
      </c>
      <c r="AU2325" s="233" t="s">
        <v>89</v>
      </c>
      <c r="AV2325" s="15" t="s">
        <v>159</v>
      </c>
      <c r="AW2325" s="15" t="s">
        <v>42</v>
      </c>
      <c r="AX2325" s="15" t="s">
        <v>45</v>
      </c>
      <c r="AY2325" s="233" t="s">
        <v>152</v>
      </c>
    </row>
    <row r="2326" spans="2:65" s="1" customFormat="1" ht="22.5" customHeight="1">
      <c r="B2326" s="183"/>
      <c r="C2326" s="184" t="s">
        <v>4362</v>
      </c>
      <c r="D2326" s="184" t="s">
        <v>154</v>
      </c>
      <c r="E2326" s="185" t="s">
        <v>4363</v>
      </c>
      <c r="F2326" s="186" t="s">
        <v>4364</v>
      </c>
      <c r="G2326" s="187" t="s">
        <v>247</v>
      </c>
      <c r="H2326" s="188">
        <v>237.58</v>
      </c>
      <c r="I2326" s="189"/>
      <c r="J2326" s="190">
        <f>ROUND(I2326*H2326,2)</f>
        <v>0</v>
      </c>
      <c r="K2326" s="186" t="s">
        <v>158</v>
      </c>
      <c r="L2326" s="43"/>
      <c r="M2326" s="191" t="s">
        <v>5</v>
      </c>
      <c r="N2326" s="192" t="s">
        <v>53</v>
      </c>
      <c r="O2326" s="44"/>
      <c r="P2326" s="193">
        <f>O2326*H2326</f>
        <v>0</v>
      </c>
      <c r="Q2326" s="193">
        <v>0</v>
      </c>
      <c r="R2326" s="193">
        <f>Q2326*H2326</f>
        <v>0</v>
      </c>
      <c r="S2326" s="193">
        <v>0</v>
      </c>
      <c r="T2326" s="194">
        <f>S2326*H2326</f>
        <v>0</v>
      </c>
      <c r="AR2326" s="25" t="s">
        <v>259</v>
      </c>
      <c r="AT2326" s="25" t="s">
        <v>154</v>
      </c>
      <c r="AU2326" s="25" t="s">
        <v>89</v>
      </c>
      <c r="AY2326" s="25" t="s">
        <v>152</v>
      </c>
      <c r="BE2326" s="195">
        <f>IF(N2326="základní",J2326,0)</f>
        <v>0</v>
      </c>
      <c r="BF2326" s="195">
        <f>IF(N2326="snížená",J2326,0)</f>
        <v>0</v>
      </c>
      <c r="BG2326" s="195">
        <f>IF(N2326="zákl. přenesená",J2326,0)</f>
        <v>0</v>
      </c>
      <c r="BH2326" s="195">
        <f>IF(N2326="sníž. přenesená",J2326,0)</f>
        <v>0</v>
      </c>
      <c r="BI2326" s="195">
        <f>IF(N2326="nulová",J2326,0)</f>
        <v>0</v>
      </c>
      <c r="BJ2326" s="25" t="s">
        <v>45</v>
      </c>
      <c r="BK2326" s="195">
        <f>ROUND(I2326*H2326,2)</f>
        <v>0</v>
      </c>
      <c r="BL2326" s="25" t="s">
        <v>259</v>
      </c>
      <c r="BM2326" s="25" t="s">
        <v>4365</v>
      </c>
    </row>
    <row r="2327" spans="2:65" s="1" customFormat="1" ht="67.5">
      <c r="B2327" s="43"/>
      <c r="D2327" s="225" t="s">
        <v>161</v>
      </c>
      <c r="F2327" s="236" t="s">
        <v>4361</v>
      </c>
      <c r="I2327" s="198"/>
      <c r="L2327" s="43"/>
      <c r="M2327" s="199"/>
      <c r="N2327" s="44"/>
      <c r="O2327" s="44"/>
      <c r="P2327" s="44"/>
      <c r="Q2327" s="44"/>
      <c r="R2327" s="44"/>
      <c r="S2327" s="44"/>
      <c r="T2327" s="72"/>
      <c r="AT2327" s="25" t="s">
        <v>161</v>
      </c>
      <c r="AU2327" s="25" t="s">
        <v>89</v>
      </c>
    </row>
    <row r="2328" spans="2:65" s="1" customFormat="1" ht="31.5" customHeight="1">
      <c r="B2328" s="183"/>
      <c r="C2328" s="184" t="s">
        <v>4366</v>
      </c>
      <c r="D2328" s="184" t="s">
        <v>154</v>
      </c>
      <c r="E2328" s="185" t="s">
        <v>4367</v>
      </c>
      <c r="F2328" s="186" t="s">
        <v>4368</v>
      </c>
      <c r="G2328" s="187" t="s">
        <v>247</v>
      </c>
      <c r="H2328" s="188">
        <v>237.58</v>
      </c>
      <c r="I2328" s="189"/>
      <c r="J2328" s="190">
        <f>ROUND(I2328*H2328,2)</f>
        <v>0</v>
      </c>
      <c r="K2328" s="186" t="s">
        <v>158</v>
      </c>
      <c r="L2328" s="43"/>
      <c r="M2328" s="191" t="s">
        <v>5</v>
      </c>
      <c r="N2328" s="192" t="s">
        <v>53</v>
      </c>
      <c r="O2328" s="44"/>
      <c r="P2328" s="193">
        <f>O2328*H2328</f>
        <v>0</v>
      </c>
      <c r="Q2328" s="193">
        <v>6.9999999999999994E-5</v>
      </c>
      <c r="R2328" s="193">
        <f>Q2328*H2328</f>
        <v>1.6630599999999999E-2</v>
      </c>
      <c r="S2328" s="193">
        <v>0</v>
      </c>
      <c r="T2328" s="194">
        <f>S2328*H2328</f>
        <v>0</v>
      </c>
      <c r="AR2328" s="25" t="s">
        <v>259</v>
      </c>
      <c r="AT2328" s="25" t="s">
        <v>154</v>
      </c>
      <c r="AU2328" s="25" t="s">
        <v>89</v>
      </c>
      <c r="AY2328" s="25" t="s">
        <v>152</v>
      </c>
      <c r="BE2328" s="195">
        <f>IF(N2328="základní",J2328,0)</f>
        <v>0</v>
      </c>
      <c r="BF2328" s="195">
        <f>IF(N2328="snížená",J2328,0)</f>
        <v>0</v>
      </c>
      <c r="BG2328" s="195">
        <f>IF(N2328="zákl. přenesená",J2328,0)</f>
        <v>0</v>
      </c>
      <c r="BH2328" s="195">
        <f>IF(N2328="sníž. přenesená",J2328,0)</f>
        <v>0</v>
      </c>
      <c r="BI2328" s="195">
        <f>IF(N2328="nulová",J2328,0)</f>
        <v>0</v>
      </c>
      <c r="BJ2328" s="25" t="s">
        <v>45</v>
      </c>
      <c r="BK2328" s="195">
        <f>ROUND(I2328*H2328,2)</f>
        <v>0</v>
      </c>
      <c r="BL2328" s="25" t="s">
        <v>259</v>
      </c>
      <c r="BM2328" s="25" t="s">
        <v>4369</v>
      </c>
    </row>
    <row r="2329" spans="2:65" s="1" customFormat="1" ht="67.5">
      <c r="B2329" s="43"/>
      <c r="D2329" s="225" t="s">
        <v>161</v>
      </c>
      <c r="F2329" s="236" t="s">
        <v>4361</v>
      </c>
      <c r="I2329" s="198"/>
      <c r="L2329" s="43"/>
      <c r="M2329" s="199"/>
      <c r="N2329" s="44"/>
      <c r="O2329" s="44"/>
      <c r="P2329" s="44"/>
      <c r="Q2329" s="44"/>
      <c r="R2329" s="44"/>
      <c r="S2329" s="44"/>
      <c r="T2329" s="72"/>
      <c r="AT2329" s="25" t="s">
        <v>161</v>
      </c>
      <c r="AU2329" s="25" t="s">
        <v>89</v>
      </c>
    </row>
    <row r="2330" spans="2:65" s="1" customFormat="1" ht="31.5" customHeight="1">
      <c r="B2330" s="183"/>
      <c r="C2330" s="184" t="s">
        <v>4370</v>
      </c>
      <c r="D2330" s="184" t="s">
        <v>154</v>
      </c>
      <c r="E2330" s="185" t="s">
        <v>4371</v>
      </c>
      <c r="F2330" s="186" t="s">
        <v>4372</v>
      </c>
      <c r="G2330" s="187" t="s">
        <v>247</v>
      </c>
      <c r="H2330" s="188">
        <v>237.58</v>
      </c>
      <c r="I2330" s="189"/>
      <c r="J2330" s="190">
        <f>ROUND(I2330*H2330,2)</f>
        <v>0</v>
      </c>
      <c r="K2330" s="186" t="s">
        <v>158</v>
      </c>
      <c r="L2330" s="43"/>
      <c r="M2330" s="191" t="s">
        <v>5</v>
      </c>
      <c r="N2330" s="192" t="s">
        <v>53</v>
      </c>
      <c r="O2330" s="44"/>
      <c r="P2330" s="193">
        <f>O2330*H2330</f>
        <v>0</v>
      </c>
      <c r="Q2330" s="193">
        <v>7.5799999999999999E-3</v>
      </c>
      <c r="R2330" s="193">
        <f>Q2330*H2330</f>
        <v>1.8008564</v>
      </c>
      <c r="S2330" s="193">
        <v>0</v>
      </c>
      <c r="T2330" s="194">
        <f>S2330*H2330</f>
        <v>0</v>
      </c>
      <c r="AR2330" s="25" t="s">
        <v>259</v>
      </c>
      <c r="AT2330" s="25" t="s">
        <v>154</v>
      </c>
      <c r="AU2330" s="25" t="s">
        <v>89</v>
      </c>
      <c r="AY2330" s="25" t="s">
        <v>152</v>
      </c>
      <c r="BE2330" s="195">
        <f>IF(N2330="základní",J2330,0)</f>
        <v>0</v>
      </c>
      <c r="BF2330" s="195">
        <f>IF(N2330="snížená",J2330,0)</f>
        <v>0</v>
      </c>
      <c r="BG2330" s="195">
        <f>IF(N2330="zákl. přenesená",J2330,0)</f>
        <v>0</v>
      </c>
      <c r="BH2330" s="195">
        <f>IF(N2330="sníž. přenesená",J2330,0)</f>
        <v>0</v>
      </c>
      <c r="BI2330" s="195">
        <f>IF(N2330="nulová",J2330,0)</f>
        <v>0</v>
      </c>
      <c r="BJ2330" s="25" t="s">
        <v>45</v>
      </c>
      <c r="BK2330" s="195">
        <f>ROUND(I2330*H2330,2)</f>
        <v>0</v>
      </c>
      <c r="BL2330" s="25" t="s">
        <v>259</v>
      </c>
      <c r="BM2330" s="25" t="s">
        <v>4373</v>
      </c>
    </row>
    <row r="2331" spans="2:65" s="1" customFormat="1" ht="67.5">
      <c r="B2331" s="43"/>
      <c r="D2331" s="225" t="s">
        <v>161</v>
      </c>
      <c r="F2331" s="236" t="s">
        <v>4361</v>
      </c>
      <c r="I2331" s="198"/>
      <c r="L2331" s="43"/>
      <c r="M2331" s="199"/>
      <c r="N2331" s="44"/>
      <c r="O2331" s="44"/>
      <c r="P2331" s="44"/>
      <c r="Q2331" s="44"/>
      <c r="R2331" s="44"/>
      <c r="S2331" s="44"/>
      <c r="T2331" s="72"/>
      <c r="AT2331" s="25" t="s">
        <v>161</v>
      </c>
      <c r="AU2331" s="25" t="s">
        <v>89</v>
      </c>
    </row>
    <row r="2332" spans="2:65" s="1" customFormat="1" ht="22.5" customHeight="1">
      <c r="B2332" s="183"/>
      <c r="C2332" s="184" t="s">
        <v>4374</v>
      </c>
      <c r="D2332" s="184" t="s">
        <v>154</v>
      </c>
      <c r="E2332" s="185" t="s">
        <v>4375</v>
      </c>
      <c r="F2332" s="186" t="s">
        <v>4376</v>
      </c>
      <c r="G2332" s="187" t="s">
        <v>247</v>
      </c>
      <c r="H2332" s="188">
        <v>237.58</v>
      </c>
      <c r="I2332" s="189"/>
      <c r="J2332" s="190">
        <f>ROUND(I2332*H2332,2)</f>
        <v>0</v>
      </c>
      <c r="K2332" s="186" t="s">
        <v>158</v>
      </c>
      <c r="L2332" s="43"/>
      <c r="M2332" s="191" t="s">
        <v>5</v>
      </c>
      <c r="N2332" s="192" t="s">
        <v>53</v>
      </c>
      <c r="O2332" s="44"/>
      <c r="P2332" s="193">
        <f>O2332*H2332</f>
        <v>0</v>
      </c>
      <c r="Q2332" s="193">
        <v>2.9999999999999997E-4</v>
      </c>
      <c r="R2332" s="193">
        <f>Q2332*H2332</f>
        <v>7.1274000000000004E-2</v>
      </c>
      <c r="S2332" s="193">
        <v>0</v>
      </c>
      <c r="T2332" s="194">
        <f>S2332*H2332</f>
        <v>0</v>
      </c>
      <c r="AR2332" s="25" t="s">
        <v>259</v>
      </c>
      <c r="AT2332" s="25" t="s">
        <v>154</v>
      </c>
      <c r="AU2332" s="25" t="s">
        <v>89</v>
      </c>
      <c r="AY2332" s="25" t="s">
        <v>152</v>
      </c>
      <c r="BE2332" s="195">
        <f>IF(N2332="základní",J2332,0)</f>
        <v>0</v>
      </c>
      <c r="BF2332" s="195">
        <f>IF(N2332="snížená",J2332,0)</f>
        <v>0</v>
      </c>
      <c r="BG2332" s="195">
        <f>IF(N2332="zákl. přenesená",J2332,0)</f>
        <v>0</v>
      </c>
      <c r="BH2332" s="195">
        <f>IF(N2332="sníž. přenesená",J2332,0)</f>
        <v>0</v>
      </c>
      <c r="BI2332" s="195">
        <f>IF(N2332="nulová",J2332,0)</f>
        <v>0</v>
      </c>
      <c r="BJ2332" s="25" t="s">
        <v>45</v>
      </c>
      <c r="BK2332" s="195">
        <f>ROUND(I2332*H2332,2)</f>
        <v>0</v>
      </c>
      <c r="BL2332" s="25" t="s">
        <v>259</v>
      </c>
      <c r="BM2332" s="25" t="s">
        <v>4377</v>
      </c>
    </row>
    <row r="2333" spans="2:65" s="1" customFormat="1" ht="31.5" customHeight="1">
      <c r="B2333" s="183"/>
      <c r="C2333" s="237" t="s">
        <v>4378</v>
      </c>
      <c r="D2333" s="237" t="s">
        <v>266</v>
      </c>
      <c r="E2333" s="238" t="s">
        <v>4379</v>
      </c>
      <c r="F2333" s="239" t="s">
        <v>4380</v>
      </c>
      <c r="G2333" s="240" t="s">
        <v>247</v>
      </c>
      <c r="H2333" s="241">
        <v>261.33800000000002</v>
      </c>
      <c r="I2333" s="242"/>
      <c r="J2333" s="243">
        <f>ROUND(I2333*H2333,2)</f>
        <v>0</v>
      </c>
      <c r="K2333" s="239" t="s">
        <v>158</v>
      </c>
      <c r="L2333" s="244"/>
      <c r="M2333" s="245" t="s">
        <v>5</v>
      </c>
      <c r="N2333" s="246" t="s">
        <v>53</v>
      </c>
      <c r="O2333" s="44"/>
      <c r="P2333" s="193">
        <f>O2333*H2333</f>
        <v>0</v>
      </c>
      <c r="Q2333" s="193">
        <v>2.7000000000000001E-3</v>
      </c>
      <c r="R2333" s="193">
        <f>Q2333*H2333</f>
        <v>0.70561260000000015</v>
      </c>
      <c r="S2333" s="193">
        <v>0</v>
      </c>
      <c r="T2333" s="194">
        <f>S2333*H2333</f>
        <v>0</v>
      </c>
      <c r="AR2333" s="25" t="s">
        <v>377</v>
      </c>
      <c r="AT2333" s="25" t="s">
        <v>266</v>
      </c>
      <c r="AU2333" s="25" t="s">
        <v>89</v>
      </c>
      <c r="AY2333" s="25" t="s">
        <v>152</v>
      </c>
      <c r="BE2333" s="195">
        <f>IF(N2333="základní",J2333,0)</f>
        <v>0</v>
      </c>
      <c r="BF2333" s="195">
        <f>IF(N2333="snížená",J2333,0)</f>
        <v>0</v>
      </c>
      <c r="BG2333" s="195">
        <f>IF(N2333="zákl. přenesená",J2333,0)</f>
        <v>0</v>
      </c>
      <c r="BH2333" s="195">
        <f>IF(N2333="sníž. přenesená",J2333,0)</f>
        <v>0</v>
      </c>
      <c r="BI2333" s="195">
        <f>IF(N2333="nulová",J2333,0)</f>
        <v>0</v>
      </c>
      <c r="BJ2333" s="25" t="s">
        <v>45</v>
      </c>
      <c r="BK2333" s="195">
        <f>ROUND(I2333*H2333,2)</f>
        <v>0</v>
      </c>
      <c r="BL2333" s="25" t="s">
        <v>259</v>
      </c>
      <c r="BM2333" s="25" t="s">
        <v>4381</v>
      </c>
    </row>
    <row r="2334" spans="2:65" s="13" customFormat="1">
      <c r="B2334" s="208"/>
      <c r="D2334" s="225" t="s">
        <v>163</v>
      </c>
      <c r="F2334" s="234" t="s">
        <v>4382</v>
      </c>
      <c r="H2334" s="235">
        <v>261.33800000000002</v>
      </c>
      <c r="I2334" s="212"/>
      <c r="L2334" s="208"/>
      <c r="M2334" s="213"/>
      <c r="N2334" s="214"/>
      <c r="O2334" s="214"/>
      <c r="P2334" s="214"/>
      <c r="Q2334" s="214"/>
      <c r="R2334" s="214"/>
      <c r="S2334" s="214"/>
      <c r="T2334" s="215"/>
      <c r="AT2334" s="209" t="s">
        <v>163</v>
      </c>
      <c r="AU2334" s="209" t="s">
        <v>89</v>
      </c>
      <c r="AV2334" s="13" t="s">
        <v>89</v>
      </c>
      <c r="AW2334" s="13" t="s">
        <v>6</v>
      </c>
      <c r="AX2334" s="13" t="s">
        <v>45</v>
      </c>
      <c r="AY2334" s="209" t="s">
        <v>152</v>
      </c>
    </row>
    <row r="2335" spans="2:65" s="1" customFormat="1" ht="22.5" customHeight="1">
      <c r="B2335" s="183"/>
      <c r="C2335" s="184" t="s">
        <v>4383</v>
      </c>
      <c r="D2335" s="184" t="s">
        <v>154</v>
      </c>
      <c r="E2335" s="185" t="s">
        <v>4384</v>
      </c>
      <c r="F2335" s="186" t="s">
        <v>4385</v>
      </c>
      <c r="G2335" s="187" t="s">
        <v>201</v>
      </c>
      <c r="H2335" s="188">
        <v>118.79</v>
      </c>
      <c r="I2335" s="189"/>
      <c r="J2335" s="190">
        <f>ROUND(I2335*H2335,2)</f>
        <v>0</v>
      </c>
      <c r="K2335" s="186" t="s">
        <v>158</v>
      </c>
      <c r="L2335" s="43"/>
      <c r="M2335" s="191" t="s">
        <v>5</v>
      </c>
      <c r="N2335" s="192" t="s">
        <v>53</v>
      </c>
      <c r="O2335" s="44"/>
      <c r="P2335" s="193">
        <f>O2335*H2335</f>
        <v>0</v>
      </c>
      <c r="Q2335" s="193">
        <v>2.0000000000000002E-5</v>
      </c>
      <c r="R2335" s="193">
        <f>Q2335*H2335</f>
        <v>2.3758000000000004E-3</v>
      </c>
      <c r="S2335" s="193">
        <v>0</v>
      </c>
      <c r="T2335" s="194">
        <f>S2335*H2335</f>
        <v>0</v>
      </c>
      <c r="AR2335" s="25" t="s">
        <v>259</v>
      </c>
      <c r="AT2335" s="25" t="s">
        <v>154</v>
      </c>
      <c r="AU2335" s="25" t="s">
        <v>89</v>
      </c>
      <c r="AY2335" s="25" t="s">
        <v>152</v>
      </c>
      <c r="BE2335" s="195">
        <f>IF(N2335="základní",J2335,0)</f>
        <v>0</v>
      </c>
      <c r="BF2335" s="195">
        <f>IF(N2335="snížená",J2335,0)</f>
        <v>0</v>
      </c>
      <c r="BG2335" s="195">
        <f>IF(N2335="zákl. přenesená",J2335,0)</f>
        <v>0</v>
      </c>
      <c r="BH2335" s="195">
        <f>IF(N2335="sníž. přenesená",J2335,0)</f>
        <v>0</v>
      </c>
      <c r="BI2335" s="195">
        <f>IF(N2335="nulová",J2335,0)</f>
        <v>0</v>
      </c>
      <c r="BJ2335" s="25" t="s">
        <v>45</v>
      </c>
      <c r="BK2335" s="195">
        <f>ROUND(I2335*H2335,2)</f>
        <v>0</v>
      </c>
      <c r="BL2335" s="25" t="s">
        <v>259</v>
      </c>
      <c r="BM2335" s="25" t="s">
        <v>4386</v>
      </c>
    </row>
    <row r="2336" spans="2:65" s="12" customFormat="1">
      <c r="B2336" s="200"/>
      <c r="D2336" s="196" t="s">
        <v>163</v>
      </c>
      <c r="E2336" s="201" t="s">
        <v>5</v>
      </c>
      <c r="F2336" s="202" t="s">
        <v>4387</v>
      </c>
      <c r="H2336" s="203" t="s">
        <v>5</v>
      </c>
      <c r="I2336" s="204"/>
      <c r="L2336" s="200"/>
      <c r="M2336" s="205"/>
      <c r="N2336" s="206"/>
      <c r="O2336" s="206"/>
      <c r="P2336" s="206"/>
      <c r="Q2336" s="206"/>
      <c r="R2336" s="206"/>
      <c r="S2336" s="206"/>
      <c r="T2336" s="207"/>
      <c r="AT2336" s="203" t="s">
        <v>163</v>
      </c>
      <c r="AU2336" s="203" t="s">
        <v>89</v>
      </c>
      <c r="AV2336" s="12" t="s">
        <v>45</v>
      </c>
      <c r="AW2336" s="12" t="s">
        <v>42</v>
      </c>
      <c r="AX2336" s="12" t="s">
        <v>82</v>
      </c>
      <c r="AY2336" s="203" t="s">
        <v>152</v>
      </c>
    </row>
    <row r="2337" spans="2:65" s="13" customFormat="1">
      <c r="B2337" s="208"/>
      <c r="D2337" s="225" t="s">
        <v>163</v>
      </c>
      <c r="E2337" s="250" t="s">
        <v>5</v>
      </c>
      <c r="F2337" s="234" t="s">
        <v>4388</v>
      </c>
      <c r="H2337" s="235">
        <v>118.79</v>
      </c>
      <c r="I2337" s="212"/>
      <c r="L2337" s="208"/>
      <c r="M2337" s="213"/>
      <c r="N2337" s="214"/>
      <c r="O2337" s="214"/>
      <c r="P2337" s="214"/>
      <c r="Q2337" s="214"/>
      <c r="R2337" s="214"/>
      <c r="S2337" s="214"/>
      <c r="T2337" s="215"/>
      <c r="AT2337" s="209" t="s">
        <v>163</v>
      </c>
      <c r="AU2337" s="209" t="s">
        <v>89</v>
      </c>
      <c r="AV2337" s="13" t="s">
        <v>89</v>
      </c>
      <c r="AW2337" s="13" t="s">
        <v>42</v>
      </c>
      <c r="AX2337" s="13" t="s">
        <v>45</v>
      </c>
      <c r="AY2337" s="209" t="s">
        <v>152</v>
      </c>
    </row>
    <row r="2338" spans="2:65" s="1" customFormat="1" ht="22.5" customHeight="1">
      <c r="B2338" s="183"/>
      <c r="C2338" s="184" t="s">
        <v>4389</v>
      </c>
      <c r="D2338" s="184" t="s">
        <v>154</v>
      </c>
      <c r="E2338" s="185" t="s">
        <v>4390</v>
      </c>
      <c r="F2338" s="186" t="s">
        <v>4391</v>
      </c>
      <c r="G2338" s="187" t="s">
        <v>201</v>
      </c>
      <c r="H2338" s="188">
        <v>237.505</v>
      </c>
      <c r="I2338" s="189"/>
      <c r="J2338" s="190">
        <f>ROUND(I2338*H2338,2)</f>
        <v>0</v>
      </c>
      <c r="K2338" s="186" t="s">
        <v>158</v>
      </c>
      <c r="L2338" s="43"/>
      <c r="M2338" s="191" t="s">
        <v>5</v>
      </c>
      <c r="N2338" s="192" t="s">
        <v>53</v>
      </c>
      <c r="O2338" s="44"/>
      <c r="P2338" s="193">
        <f>O2338*H2338</f>
        <v>0</v>
      </c>
      <c r="Q2338" s="193">
        <v>1.0000000000000001E-5</v>
      </c>
      <c r="R2338" s="193">
        <f>Q2338*H2338</f>
        <v>2.3750500000000001E-3</v>
      </c>
      <c r="S2338" s="193">
        <v>0</v>
      </c>
      <c r="T2338" s="194">
        <f>S2338*H2338</f>
        <v>0</v>
      </c>
      <c r="AR2338" s="25" t="s">
        <v>259</v>
      </c>
      <c r="AT2338" s="25" t="s">
        <v>154</v>
      </c>
      <c r="AU2338" s="25" t="s">
        <v>89</v>
      </c>
      <c r="AY2338" s="25" t="s">
        <v>152</v>
      </c>
      <c r="BE2338" s="195">
        <f>IF(N2338="základní",J2338,0)</f>
        <v>0</v>
      </c>
      <c r="BF2338" s="195">
        <f>IF(N2338="snížená",J2338,0)</f>
        <v>0</v>
      </c>
      <c r="BG2338" s="195">
        <f>IF(N2338="zákl. přenesená",J2338,0)</f>
        <v>0</v>
      </c>
      <c r="BH2338" s="195">
        <f>IF(N2338="sníž. přenesená",J2338,0)</f>
        <v>0</v>
      </c>
      <c r="BI2338" s="195">
        <f>IF(N2338="nulová",J2338,0)</f>
        <v>0</v>
      </c>
      <c r="BJ2338" s="25" t="s">
        <v>45</v>
      </c>
      <c r="BK2338" s="195">
        <f>ROUND(I2338*H2338,2)</f>
        <v>0</v>
      </c>
      <c r="BL2338" s="25" t="s">
        <v>259</v>
      </c>
      <c r="BM2338" s="25" t="s">
        <v>4392</v>
      </c>
    </row>
    <row r="2339" spans="2:65" s="12" customFormat="1">
      <c r="B2339" s="200"/>
      <c r="D2339" s="196" t="s">
        <v>163</v>
      </c>
      <c r="E2339" s="201" t="s">
        <v>5</v>
      </c>
      <c r="F2339" s="202" t="s">
        <v>2775</v>
      </c>
      <c r="H2339" s="203" t="s">
        <v>5</v>
      </c>
      <c r="I2339" s="204"/>
      <c r="L2339" s="200"/>
      <c r="M2339" s="205"/>
      <c r="N2339" s="206"/>
      <c r="O2339" s="206"/>
      <c r="P2339" s="206"/>
      <c r="Q2339" s="206"/>
      <c r="R2339" s="206"/>
      <c r="S2339" s="206"/>
      <c r="T2339" s="207"/>
      <c r="AT2339" s="203" t="s">
        <v>163</v>
      </c>
      <c r="AU2339" s="203" t="s">
        <v>89</v>
      </c>
      <c r="AV2339" s="12" t="s">
        <v>45</v>
      </c>
      <c r="AW2339" s="12" t="s">
        <v>42</v>
      </c>
      <c r="AX2339" s="12" t="s">
        <v>82</v>
      </c>
      <c r="AY2339" s="203" t="s">
        <v>152</v>
      </c>
    </row>
    <row r="2340" spans="2:65" s="12" customFormat="1">
      <c r="B2340" s="200"/>
      <c r="D2340" s="196" t="s">
        <v>163</v>
      </c>
      <c r="E2340" s="201" t="s">
        <v>5</v>
      </c>
      <c r="F2340" s="202" t="s">
        <v>2777</v>
      </c>
      <c r="H2340" s="203" t="s">
        <v>5</v>
      </c>
      <c r="I2340" s="204"/>
      <c r="L2340" s="200"/>
      <c r="M2340" s="205"/>
      <c r="N2340" s="206"/>
      <c r="O2340" s="206"/>
      <c r="P2340" s="206"/>
      <c r="Q2340" s="206"/>
      <c r="R2340" s="206"/>
      <c r="S2340" s="206"/>
      <c r="T2340" s="207"/>
      <c r="AT2340" s="203" t="s">
        <v>163</v>
      </c>
      <c r="AU2340" s="203" t="s">
        <v>89</v>
      </c>
      <c r="AV2340" s="12" t="s">
        <v>45</v>
      </c>
      <c r="AW2340" s="12" t="s">
        <v>42</v>
      </c>
      <c r="AX2340" s="12" t="s">
        <v>82</v>
      </c>
      <c r="AY2340" s="203" t="s">
        <v>152</v>
      </c>
    </row>
    <row r="2341" spans="2:65" s="13" customFormat="1">
      <c r="B2341" s="208"/>
      <c r="D2341" s="196" t="s">
        <v>163</v>
      </c>
      <c r="E2341" s="209" t="s">
        <v>5</v>
      </c>
      <c r="F2341" s="210" t="s">
        <v>4393</v>
      </c>
      <c r="H2341" s="211">
        <v>20.6</v>
      </c>
      <c r="I2341" s="212"/>
      <c r="L2341" s="208"/>
      <c r="M2341" s="213"/>
      <c r="N2341" s="214"/>
      <c r="O2341" s="214"/>
      <c r="P2341" s="214"/>
      <c r="Q2341" s="214"/>
      <c r="R2341" s="214"/>
      <c r="S2341" s="214"/>
      <c r="T2341" s="215"/>
      <c r="AT2341" s="209" t="s">
        <v>163</v>
      </c>
      <c r="AU2341" s="209" t="s">
        <v>89</v>
      </c>
      <c r="AV2341" s="13" t="s">
        <v>89</v>
      </c>
      <c r="AW2341" s="13" t="s">
        <v>42</v>
      </c>
      <c r="AX2341" s="13" t="s">
        <v>82</v>
      </c>
      <c r="AY2341" s="209" t="s">
        <v>152</v>
      </c>
    </row>
    <row r="2342" spans="2:65" s="13" customFormat="1">
      <c r="B2342" s="208"/>
      <c r="D2342" s="196" t="s">
        <v>163</v>
      </c>
      <c r="E2342" s="209" t="s">
        <v>5</v>
      </c>
      <c r="F2342" s="210" t="s">
        <v>4394</v>
      </c>
      <c r="H2342" s="211">
        <v>17.309999999999999</v>
      </c>
      <c r="I2342" s="212"/>
      <c r="L2342" s="208"/>
      <c r="M2342" s="213"/>
      <c r="N2342" s="214"/>
      <c r="O2342" s="214"/>
      <c r="P2342" s="214"/>
      <c r="Q2342" s="214"/>
      <c r="R2342" s="214"/>
      <c r="S2342" s="214"/>
      <c r="T2342" s="215"/>
      <c r="AT2342" s="209" t="s">
        <v>163</v>
      </c>
      <c r="AU2342" s="209" t="s">
        <v>89</v>
      </c>
      <c r="AV2342" s="13" t="s">
        <v>89</v>
      </c>
      <c r="AW2342" s="13" t="s">
        <v>42</v>
      </c>
      <c r="AX2342" s="13" t="s">
        <v>82</v>
      </c>
      <c r="AY2342" s="209" t="s">
        <v>152</v>
      </c>
    </row>
    <row r="2343" spans="2:65" s="13" customFormat="1" ht="40.5">
      <c r="B2343" s="208"/>
      <c r="D2343" s="196" t="s">
        <v>163</v>
      </c>
      <c r="E2343" s="209" t="s">
        <v>5</v>
      </c>
      <c r="F2343" s="210" t="s">
        <v>4395</v>
      </c>
      <c r="H2343" s="211">
        <v>126.285</v>
      </c>
      <c r="I2343" s="212"/>
      <c r="L2343" s="208"/>
      <c r="M2343" s="213"/>
      <c r="N2343" s="214"/>
      <c r="O2343" s="214"/>
      <c r="P2343" s="214"/>
      <c r="Q2343" s="214"/>
      <c r="R2343" s="214"/>
      <c r="S2343" s="214"/>
      <c r="T2343" s="215"/>
      <c r="AT2343" s="209" t="s">
        <v>163</v>
      </c>
      <c r="AU2343" s="209" t="s">
        <v>89</v>
      </c>
      <c r="AV2343" s="13" t="s">
        <v>89</v>
      </c>
      <c r="AW2343" s="13" t="s">
        <v>42</v>
      </c>
      <c r="AX2343" s="13" t="s">
        <v>82</v>
      </c>
      <c r="AY2343" s="209" t="s">
        <v>152</v>
      </c>
    </row>
    <row r="2344" spans="2:65" s="13" customFormat="1">
      <c r="B2344" s="208"/>
      <c r="D2344" s="196" t="s">
        <v>163</v>
      </c>
      <c r="E2344" s="209" t="s">
        <v>5</v>
      </c>
      <c r="F2344" s="210" t="s">
        <v>4396</v>
      </c>
      <c r="H2344" s="211">
        <v>11.43</v>
      </c>
      <c r="I2344" s="212"/>
      <c r="L2344" s="208"/>
      <c r="M2344" s="213"/>
      <c r="N2344" s="214"/>
      <c r="O2344" s="214"/>
      <c r="P2344" s="214"/>
      <c r="Q2344" s="214"/>
      <c r="R2344" s="214"/>
      <c r="S2344" s="214"/>
      <c r="T2344" s="215"/>
      <c r="AT2344" s="209" t="s">
        <v>163</v>
      </c>
      <c r="AU2344" s="209" t="s">
        <v>89</v>
      </c>
      <c r="AV2344" s="13" t="s">
        <v>89</v>
      </c>
      <c r="AW2344" s="13" t="s">
        <v>42</v>
      </c>
      <c r="AX2344" s="13" t="s">
        <v>82</v>
      </c>
      <c r="AY2344" s="209" t="s">
        <v>152</v>
      </c>
    </row>
    <row r="2345" spans="2:65" s="13" customFormat="1">
      <c r="B2345" s="208"/>
      <c r="D2345" s="196" t="s">
        <v>163</v>
      </c>
      <c r="E2345" s="209" t="s">
        <v>5</v>
      </c>
      <c r="F2345" s="210" t="s">
        <v>4397</v>
      </c>
      <c r="H2345" s="211">
        <v>14.49</v>
      </c>
      <c r="I2345" s="212"/>
      <c r="L2345" s="208"/>
      <c r="M2345" s="213"/>
      <c r="N2345" s="214"/>
      <c r="O2345" s="214"/>
      <c r="P2345" s="214"/>
      <c r="Q2345" s="214"/>
      <c r="R2345" s="214"/>
      <c r="S2345" s="214"/>
      <c r="T2345" s="215"/>
      <c r="AT2345" s="209" t="s">
        <v>163</v>
      </c>
      <c r="AU2345" s="209" t="s">
        <v>89</v>
      </c>
      <c r="AV2345" s="13" t="s">
        <v>89</v>
      </c>
      <c r="AW2345" s="13" t="s">
        <v>42</v>
      </c>
      <c r="AX2345" s="13" t="s">
        <v>82</v>
      </c>
      <c r="AY2345" s="209" t="s">
        <v>152</v>
      </c>
    </row>
    <row r="2346" spans="2:65" s="13" customFormat="1">
      <c r="B2346" s="208"/>
      <c r="D2346" s="196" t="s">
        <v>163</v>
      </c>
      <c r="E2346" s="209" t="s">
        <v>5</v>
      </c>
      <c r="F2346" s="210" t="s">
        <v>4398</v>
      </c>
      <c r="H2346" s="211">
        <v>19.489999999999998</v>
      </c>
      <c r="I2346" s="212"/>
      <c r="L2346" s="208"/>
      <c r="M2346" s="213"/>
      <c r="N2346" s="214"/>
      <c r="O2346" s="214"/>
      <c r="P2346" s="214"/>
      <c r="Q2346" s="214"/>
      <c r="R2346" s="214"/>
      <c r="S2346" s="214"/>
      <c r="T2346" s="215"/>
      <c r="AT2346" s="209" t="s">
        <v>163</v>
      </c>
      <c r="AU2346" s="209" t="s">
        <v>89</v>
      </c>
      <c r="AV2346" s="13" t="s">
        <v>89</v>
      </c>
      <c r="AW2346" s="13" t="s">
        <v>42</v>
      </c>
      <c r="AX2346" s="13" t="s">
        <v>82</v>
      </c>
      <c r="AY2346" s="209" t="s">
        <v>152</v>
      </c>
    </row>
    <row r="2347" spans="2:65" s="13" customFormat="1">
      <c r="B2347" s="208"/>
      <c r="D2347" s="196" t="s">
        <v>163</v>
      </c>
      <c r="E2347" s="209" t="s">
        <v>5</v>
      </c>
      <c r="F2347" s="210" t="s">
        <v>4399</v>
      </c>
      <c r="H2347" s="211">
        <v>13.91</v>
      </c>
      <c r="I2347" s="212"/>
      <c r="L2347" s="208"/>
      <c r="M2347" s="213"/>
      <c r="N2347" s="214"/>
      <c r="O2347" s="214"/>
      <c r="P2347" s="214"/>
      <c r="Q2347" s="214"/>
      <c r="R2347" s="214"/>
      <c r="S2347" s="214"/>
      <c r="T2347" s="215"/>
      <c r="AT2347" s="209" t="s">
        <v>163</v>
      </c>
      <c r="AU2347" s="209" t="s">
        <v>89</v>
      </c>
      <c r="AV2347" s="13" t="s">
        <v>89</v>
      </c>
      <c r="AW2347" s="13" t="s">
        <v>42</v>
      </c>
      <c r="AX2347" s="13" t="s">
        <v>82</v>
      </c>
      <c r="AY2347" s="209" t="s">
        <v>152</v>
      </c>
    </row>
    <row r="2348" spans="2:65" s="13" customFormat="1">
      <c r="B2348" s="208"/>
      <c r="D2348" s="196" t="s">
        <v>163</v>
      </c>
      <c r="E2348" s="209" t="s">
        <v>5</v>
      </c>
      <c r="F2348" s="210" t="s">
        <v>4400</v>
      </c>
      <c r="H2348" s="211">
        <v>13.99</v>
      </c>
      <c r="I2348" s="212"/>
      <c r="L2348" s="208"/>
      <c r="M2348" s="213"/>
      <c r="N2348" s="214"/>
      <c r="O2348" s="214"/>
      <c r="P2348" s="214"/>
      <c r="Q2348" s="214"/>
      <c r="R2348" s="214"/>
      <c r="S2348" s="214"/>
      <c r="T2348" s="215"/>
      <c r="AT2348" s="209" t="s">
        <v>163</v>
      </c>
      <c r="AU2348" s="209" t="s">
        <v>89</v>
      </c>
      <c r="AV2348" s="13" t="s">
        <v>89</v>
      </c>
      <c r="AW2348" s="13" t="s">
        <v>42</v>
      </c>
      <c r="AX2348" s="13" t="s">
        <v>82</v>
      </c>
      <c r="AY2348" s="209" t="s">
        <v>152</v>
      </c>
    </row>
    <row r="2349" spans="2:65" s="15" customFormat="1">
      <c r="B2349" s="224"/>
      <c r="D2349" s="225" t="s">
        <v>163</v>
      </c>
      <c r="E2349" s="226" t="s">
        <v>5</v>
      </c>
      <c r="F2349" s="227" t="s">
        <v>170</v>
      </c>
      <c r="H2349" s="228">
        <v>237.505</v>
      </c>
      <c r="I2349" s="229"/>
      <c r="L2349" s="224"/>
      <c r="M2349" s="230"/>
      <c r="N2349" s="231"/>
      <c r="O2349" s="231"/>
      <c r="P2349" s="231"/>
      <c r="Q2349" s="231"/>
      <c r="R2349" s="231"/>
      <c r="S2349" s="231"/>
      <c r="T2349" s="232"/>
      <c r="AT2349" s="233" t="s">
        <v>163</v>
      </c>
      <c r="AU2349" s="233" t="s">
        <v>89</v>
      </c>
      <c r="AV2349" s="15" t="s">
        <v>159</v>
      </c>
      <c r="AW2349" s="15" t="s">
        <v>42</v>
      </c>
      <c r="AX2349" s="15" t="s">
        <v>45</v>
      </c>
      <c r="AY2349" s="233" t="s">
        <v>152</v>
      </c>
    </row>
    <row r="2350" spans="2:65" s="1" customFormat="1" ht="22.5" customHeight="1">
      <c r="B2350" s="183"/>
      <c r="C2350" s="237" t="s">
        <v>4401</v>
      </c>
      <c r="D2350" s="237" t="s">
        <v>266</v>
      </c>
      <c r="E2350" s="238" t="s">
        <v>4402</v>
      </c>
      <c r="F2350" s="239" t="s">
        <v>4403</v>
      </c>
      <c r="G2350" s="240" t="s">
        <v>201</v>
      </c>
      <c r="H2350" s="241">
        <v>242.255</v>
      </c>
      <c r="I2350" s="242"/>
      <c r="J2350" s="243">
        <f>ROUND(I2350*H2350,2)</f>
        <v>0</v>
      </c>
      <c r="K2350" s="239" t="s">
        <v>158</v>
      </c>
      <c r="L2350" s="244"/>
      <c r="M2350" s="245" t="s">
        <v>5</v>
      </c>
      <c r="N2350" s="246" t="s">
        <v>53</v>
      </c>
      <c r="O2350" s="44"/>
      <c r="P2350" s="193">
        <f>O2350*H2350</f>
        <v>0</v>
      </c>
      <c r="Q2350" s="193">
        <v>2.9999999999999997E-4</v>
      </c>
      <c r="R2350" s="193">
        <f>Q2350*H2350</f>
        <v>7.2676499999999991E-2</v>
      </c>
      <c r="S2350" s="193">
        <v>0</v>
      </c>
      <c r="T2350" s="194">
        <f>S2350*H2350</f>
        <v>0</v>
      </c>
      <c r="AR2350" s="25" t="s">
        <v>377</v>
      </c>
      <c r="AT2350" s="25" t="s">
        <v>266</v>
      </c>
      <c r="AU2350" s="25" t="s">
        <v>89</v>
      </c>
      <c r="AY2350" s="25" t="s">
        <v>152</v>
      </c>
      <c r="BE2350" s="195">
        <f>IF(N2350="základní",J2350,0)</f>
        <v>0</v>
      </c>
      <c r="BF2350" s="195">
        <f>IF(N2350="snížená",J2350,0)</f>
        <v>0</v>
      </c>
      <c r="BG2350" s="195">
        <f>IF(N2350="zákl. přenesená",J2350,0)</f>
        <v>0</v>
      </c>
      <c r="BH2350" s="195">
        <f>IF(N2350="sníž. přenesená",J2350,0)</f>
        <v>0</v>
      </c>
      <c r="BI2350" s="195">
        <f>IF(N2350="nulová",J2350,0)</f>
        <v>0</v>
      </c>
      <c r="BJ2350" s="25" t="s">
        <v>45</v>
      </c>
      <c r="BK2350" s="195">
        <f>ROUND(I2350*H2350,2)</f>
        <v>0</v>
      </c>
      <c r="BL2350" s="25" t="s">
        <v>259</v>
      </c>
      <c r="BM2350" s="25" t="s">
        <v>4404</v>
      </c>
    </row>
    <row r="2351" spans="2:65" s="13" customFormat="1">
      <c r="B2351" s="208"/>
      <c r="D2351" s="225" t="s">
        <v>163</v>
      </c>
      <c r="F2351" s="234" t="s">
        <v>4405</v>
      </c>
      <c r="H2351" s="235">
        <v>242.255</v>
      </c>
      <c r="I2351" s="212"/>
      <c r="L2351" s="208"/>
      <c r="M2351" s="213"/>
      <c r="N2351" s="214"/>
      <c r="O2351" s="214"/>
      <c r="P2351" s="214"/>
      <c r="Q2351" s="214"/>
      <c r="R2351" s="214"/>
      <c r="S2351" s="214"/>
      <c r="T2351" s="215"/>
      <c r="AT2351" s="209" t="s">
        <v>163</v>
      </c>
      <c r="AU2351" s="209" t="s">
        <v>89</v>
      </c>
      <c r="AV2351" s="13" t="s">
        <v>89</v>
      </c>
      <c r="AW2351" s="13" t="s">
        <v>6</v>
      </c>
      <c r="AX2351" s="13" t="s">
        <v>45</v>
      </c>
      <c r="AY2351" s="209" t="s">
        <v>152</v>
      </c>
    </row>
    <row r="2352" spans="2:65" s="1" customFormat="1" ht="22.5" customHeight="1">
      <c r="B2352" s="183"/>
      <c r="C2352" s="184" t="s">
        <v>4406</v>
      </c>
      <c r="D2352" s="184" t="s">
        <v>154</v>
      </c>
      <c r="E2352" s="185" t="s">
        <v>4407</v>
      </c>
      <c r="F2352" s="186" t="s">
        <v>4408</v>
      </c>
      <c r="G2352" s="187" t="s">
        <v>201</v>
      </c>
      <c r="H2352" s="188">
        <v>16.2</v>
      </c>
      <c r="I2352" s="189"/>
      <c r="J2352" s="190">
        <f>ROUND(I2352*H2352,2)</f>
        <v>0</v>
      </c>
      <c r="K2352" s="186" t="s">
        <v>158</v>
      </c>
      <c r="L2352" s="43"/>
      <c r="M2352" s="191" t="s">
        <v>5</v>
      </c>
      <c r="N2352" s="192" t="s">
        <v>53</v>
      </c>
      <c r="O2352" s="44"/>
      <c r="P2352" s="193">
        <f>O2352*H2352</f>
        <v>0</v>
      </c>
      <c r="Q2352" s="193">
        <v>0</v>
      </c>
      <c r="R2352" s="193">
        <f>Q2352*H2352</f>
        <v>0</v>
      </c>
      <c r="S2352" s="193">
        <v>0</v>
      </c>
      <c r="T2352" s="194">
        <f>S2352*H2352</f>
        <v>0</v>
      </c>
      <c r="AR2352" s="25" t="s">
        <v>259</v>
      </c>
      <c r="AT2352" s="25" t="s">
        <v>154</v>
      </c>
      <c r="AU2352" s="25" t="s">
        <v>89</v>
      </c>
      <c r="AY2352" s="25" t="s">
        <v>152</v>
      </c>
      <c r="BE2352" s="195">
        <f>IF(N2352="základní",J2352,0)</f>
        <v>0</v>
      </c>
      <c r="BF2352" s="195">
        <f>IF(N2352="snížená",J2352,0)</f>
        <v>0</v>
      </c>
      <c r="BG2352" s="195">
        <f>IF(N2352="zákl. přenesená",J2352,0)</f>
        <v>0</v>
      </c>
      <c r="BH2352" s="195">
        <f>IF(N2352="sníž. přenesená",J2352,0)</f>
        <v>0</v>
      </c>
      <c r="BI2352" s="195">
        <f>IF(N2352="nulová",J2352,0)</f>
        <v>0</v>
      </c>
      <c r="BJ2352" s="25" t="s">
        <v>45</v>
      </c>
      <c r="BK2352" s="195">
        <f>ROUND(I2352*H2352,2)</f>
        <v>0</v>
      </c>
      <c r="BL2352" s="25" t="s">
        <v>259</v>
      </c>
      <c r="BM2352" s="25" t="s">
        <v>4409</v>
      </c>
    </row>
    <row r="2353" spans="2:65" s="12" customFormat="1">
      <c r="B2353" s="200"/>
      <c r="D2353" s="196" t="s">
        <v>163</v>
      </c>
      <c r="E2353" s="201" t="s">
        <v>5</v>
      </c>
      <c r="F2353" s="202" t="s">
        <v>2775</v>
      </c>
      <c r="H2353" s="203" t="s">
        <v>5</v>
      </c>
      <c r="I2353" s="204"/>
      <c r="L2353" s="200"/>
      <c r="M2353" s="205"/>
      <c r="N2353" s="206"/>
      <c r="O2353" s="206"/>
      <c r="P2353" s="206"/>
      <c r="Q2353" s="206"/>
      <c r="R2353" s="206"/>
      <c r="S2353" s="206"/>
      <c r="T2353" s="207"/>
      <c r="AT2353" s="203" t="s">
        <v>163</v>
      </c>
      <c r="AU2353" s="203" t="s">
        <v>89</v>
      </c>
      <c r="AV2353" s="12" t="s">
        <v>45</v>
      </c>
      <c r="AW2353" s="12" t="s">
        <v>42</v>
      </c>
      <c r="AX2353" s="12" t="s">
        <v>82</v>
      </c>
      <c r="AY2353" s="203" t="s">
        <v>152</v>
      </c>
    </row>
    <row r="2354" spans="2:65" s="12" customFormat="1">
      <c r="B2354" s="200"/>
      <c r="D2354" s="196" t="s">
        <v>163</v>
      </c>
      <c r="E2354" s="201" t="s">
        <v>5</v>
      </c>
      <c r="F2354" s="202" t="s">
        <v>2777</v>
      </c>
      <c r="H2354" s="203" t="s">
        <v>5</v>
      </c>
      <c r="I2354" s="204"/>
      <c r="L2354" s="200"/>
      <c r="M2354" s="205"/>
      <c r="N2354" s="206"/>
      <c r="O2354" s="206"/>
      <c r="P2354" s="206"/>
      <c r="Q2354" s="206"/>
      <c r="R2354" s="206"/>
      <c r="S2354" s="206"/>
      <c r="T2354" s="207"/>
      <c r="AT2354" s="203" t="s">
        <v>163</v>
      </c>
      <c r="AU2354" s="203" t="s">
        <v>89</v>
      </c>
      <c r="AV2354" s="12" t="s">
        <v>45</v>
      </c>
      <c r="AW2354" s="12" t="s">
        <v>42</v>
      </c>
      <c r="AX2354" s="12" t="s">
        <v>82</v>
      </c>
      <c r="AY2354" s="203" t="s">
        <v>152</v>
      </c>
    </row>
    <row r="2355" spans="2:65" s="13" customFormat="1">
      <c r="B2355" s="208"/>
      <c r="D2355" s="196" t="s">
        <v>163</v>
      </c>
      <c r="E2355" s="209" t="s">
        <v>5</v>
      </c>
      <c r="F2355" s="210" t="s">
        <v>4410</v>
      </c>
      <c r="H2355" s="211">
        <v>0.8</v>
      </c>
      <c r="I2355" s="212"/>
      <c r="L2355" s="208"/>
      <c r="M2355" s="213"/>
      <c r="N2355" s="214"/>
      <c r="O2355" s="214"/>
      <c r="P2355" s="214"/>
      <c r="Q2355" s="214"/>
      <c r="R2355" s="214"/>
      <c r="S2355" s="214"/>
      <c r="T2355" s="215"/>
      <c r="AT2355" s="209" t="s">
        <v>163</v>
      </c>
      <c r="AU2355" s="209" t="s">
        <v>89</v>
      </c>
      <c r="AV2355" s="13" t="s">
        <v>89</v>
      </c>
      <c r="AW2355" s="13" t="s">
        <v>42</v>
      </c>
      <c r="AX2355" s="13" t="s">
        <v>82</v>
      </c>
      <c r="AY2355" s="209" t="s">
        <v>152</v>
      </c>
    </row>
    <row r="2356" spans="2:65" s="13" customFormat="1">
      <c r="B2356" s="208"/>
      <c r="D2356" s="196" t="s">
        <v>163</v>
      </c>
      <c r="E2356" s="209" t="s">
        <v>5</v>
      </c>
      <c r="F2356" s="210" t="s">
        <v>4411</v>
      </c>
      <c r="H2356" s="211">
        <v>0.8</v>
      </c>
      <c r="I2356" s="212"/>
      <c r="L2356" s="208"/>
      <c r="M2356" s="213"/>
      <c r="N2356" s="214"/>
      <c r="O2356" s="214"/>
      <c r="P2356" s="214"/>
      <c r="Q2356" s="214"/>
      <c r="R2356" s="214"/>
      <c r="S2356" s="214"/>
      <c r="T2356" s="215"/>
      <c r="AT2356" s="209" t="s">
        <v>163</v>
      </c>
      <c r="AU2356" s="209" t="s">
        <v>89</v>
      </c>
      <c r="AV2356" s="13" t="s">
        <v>89</v>
      </c>
      <c r="AW2356" s="13" t="s">
        <v>42</v>
      </c>
      <c r="AX2356" s="13" t="s">
        <v>82</v>
      </c>
      <c r="AY2356" s="209" t="s">
        <v>152</v>
      </c>
    </row>
    <row r="2357" spans="2:65" s="13" customFormat="1">
      <c r="B2357" s="208"/>
      <c r="D2357" s="196" t="s">
        <v>163</v>
      </c>
      <c r="E2357" s="209" t="s">
        <v>5</v>
      </c>
      <c r="F2357" s="210" t="s">
        <v>4412</v>
      </c>
      <c r="H2357" s="211">
        <v>9</v>
      </c>
      <c r="I2357" s="212"/>
      <c r="L2357" s="208"/>
      <c r="M2357" s="213"/>
      <c r="N2357" s="214"/>
      <c r="O2357" s="214"/>
      <c r="P2357" s="214"/>
      <c r="Q2357" s="214"/>
      <c r="R2357" s="214"/>
      <c r="S2357" s="214"/>
      <c r="T2357" s="215"/>
      <c r="AT2357" s="209" t="s">
        <v>163</v>
      </c>
      <c r="AU2357" s="209" t="s">
        <v>89</v>
      </c>
      <c r="AV2357" s="13" t="s">
        <v>89</v>
      </c>
      <c r="AW2357" s="13" t="s">
        <v>42</v>
      </c>
      <c r="AX2357" s="13" t="s">
        <v>82</v>
      </c>
      <c r="AY2357" s="209" t="s">
        <v>152</v>
      </c>
    </row>
    <row r="2358" spans="2:65" s="13" customFormat="1">
      <c r="B2358" s="208"/>
      <c r="D2358" s="196" t="s">
        <v>163</v>
      </c>
      <c r="E2358" s="209" t="s">
        <v>5</v>
      </c>
      <c r="F2358" s="210" t="s">
        <v>4413</v>
      </c>
      <c r="H2358" s="211">
        <v>1.6</v>
      </c>
      <c r="I2358" s="212"/>
      <c r="L2358" s="208"/>
      <c r="M2358" s="213"/>
      <c r="N2358" s="214"/>
      <c r="O2358" s="214"/>
      <c r="P2358" s="214"/>
      <c r="Q2358" s="214"/>
      <c r="R2358" s="214"/>
      <c r="S2358" s="214"/>
      <c r="T2358" s="215"/>
      <c r="AT2358" s="209" t="s">
        <v>163</v>
      </c>
      <c r="AU2358" s="209" t="s">
        <v>89</v>
      </c>
      <c r="AV2358" s="13" t="s">
        <v>89</v>
      </c>
      <c r="AW2358" s="13" t="s">
        <v>42</v>
      </c>
      <c r="AX2358" s="13" t="s">
        <v>82</v>
      </c>
      <c r="AY2358" s="209" t="s">
        <v>152</v>
      </c>
    </row>
    <row r="2359" spans="2:65" s="13" customFormat="1">
      <c r="B2359" s="208"/>
      <c r="D2359" s="196" t="s">
        <v>163</v>
      </c>
      <c r="E2359" s="209" t="s">
        <v>5</v>
      </c>
      <c r="F2359" s="210" t="s">
        <v>4414</v>
      </c>
      <c r="H2359" s="211">
        <v>0.8</v>
      </c>
      <c r="I2359" s="212"/>
      <c r="L2359" s="208"/>
      <c r="M2359" s="213"/>
      <c r="N2359" s="214"/>
      <c r="O2359" s="214"/>
      <c r="P2359" s="214"/>
      <c r="Q2359" s="214"/>
      <c r="R2359" s="214"/>
      <c r="S2359" s="214"/>
      <c r="T2359" s="215"/>
      <c r="AT2359" s="209" t="s">
        <v>163</v>
      </c>
      <c r="AU2359" s="209" t="s">
        <v>89</v>
      </c>
      <c r="AV2359" s="13" t="s">
        <v>89</v>
      </c>
      <c r="AW2359" s="13" t="s">
        <v>42</v>
      </c>
      <c r="AX2359" s="13" t="s">
        <v>82</v>
      </c>
      <c r="AY2359" s="209" t="s">
        <v>152</v>
      </c>
    </row>
    <row r="2360" spans="2:65" s="13" customFormat="1">
      <c r="B2360" s="208"/>
      <c r="D2360" s="196" t="s">
        <v>163</v>
      </c>
      <c r="E2360" s="209" t="s">
        <v>5</v>
      </c>
      <c r="F2360" s="210" t="s">
        <v>4415</v>
      </c>
      <c r="H2360" s="211">
        <v>1.6</v>
      </c>
      <c r="I2360" s="212"/>
      <c r="L2360" s="208"/>
      <c r="M2360" s="213"/>
      <c r="N2360" s="214"/>
      <c r="O2360" s="214"/>
      <c r="P2360" s="214"/>
      <c r="Q2360" s="214"/>
      <c r="R2360" s="214"/>
      <c r="S2360" s="214"/>
      <c r="T2360" s="215"/>
      <c r="AT2360" s="209" t="s">
        <v>163</v>
      </c>
      <c r="AU2360" s="209" t="s">
        <v>89</v>
      </c>
      <c r="AV2360" s="13" t="s">
        <v>89</v>
      </c>
      <c r="AW2360" s="13" t="s">
        <v>42</v>
      </c>
      <c r="AX2360" s="13" t="s">
        <v>82</v>
      </c>
      <c r="AY2360" s="209" t="s">
        <v>152</v>
      </c>
    </row>
    <row r="2361" spans="2:65" s="13" customFormat="1">
      <c r="B2361" s="208"/>
      <c r="D2361" s="196" t="s">
        <v>163</v>
      </c>
      <c r="E2361" s="209" t="s">
        <v>5</v>
      </c>
      <c r="F2361" s="210" t="s">
        <v>4416</v>
      </c>
      <c r="H2361" s="211">
        <v>0.8</v>
      </c>
      <c r="I2361" s="212"/>
      <c r="L2361" s="208"/>
      <c r="M2361" s="213"/>
      <c r="N2361" s="214"/>
      <c r="O2361" s="214"/>
      <c r="P2361" s="214"/>
      <c r="Q2361" s="214"/>
      <c r="R2361" s="214"/>
      <c r="S2361" s="214"/>
      <c r="T2361" s="215"/>
      <c r="AT2361" s="209" t="s">
        <v>163</v>
      </c>
      <c r="AU2361" s="209" t="s">
        <v>89</v>
      </c>
      <c r="AV2361" s="13" t="s">
        <v>89</v>
      </c>
      <c r="AW2361" s="13" t="s">
        <v>42</v>
      </c>
      <c r="AX2361" s="13" t="s">
        <v>82</v>
      </c>
      <c r="AY2361" s="209" t="s">
        <v>152</v>
      </c>
    </row>
    <row r="2362" spans="2:65" s="13" customFormat="1">
      <c r="B2362" s="208"/>
      <c r="D2362" s="196" t="s">
        <v>163</v>
      </c>
      <c r="E2362" s="209" t="s">
        <v>5</v>
      </c>
      <c r="F2362" s="210" t="s">
        <v>4417</v>
      </c>
      <c r="H2362" s="211">
        <v>0.8</v>
      </c>
      <c r="I2362" s="212"/>
      <c r="L2362" s="208"/>
      <c r="M2362" s="213"/>
      <c r="N2362" s="214"/>
      <c r="O2362" s="214"/>
      <c r="P2362" s="214"/>
      <c r="Q2362" s="214"/>
      <c r="R2362" s="214"/>
      <c r="S2362" s="214"/>
      <c r="T2362" s="215"/>
      <c r="AT2362" s="209" t="s">
        <v>163</v>
      </c>
      <c r="AU2362" s="209" t="s">
        <v>89</v>
      </c>
      <c r="AV2362" s="13" t="s">
        <v>89</v>
      </c>
      <c r="AW2362" s="13" t="s">
        <v>42</v>
      </c>
      <c r="AX2362" s="13" t="s">
        <v>82</v>
      </c>
      <c r="AY2362" s="209" t="s">
        <v>152</v>
      </c>
    </row>
    <row r="2363" spans="2:65" s="15" customFormat="1">
      <c r="B2363" s="224"/>
      <c r="D2363" s="225" t="s">
        <v>163</v>
      </c>
      <c r="E2363" s="226" t="s">
        <v>5</v>
      </c>
      <c r="F2363" s="227" t="s">
        <v>170</v>
      </c>
      <c r="H2363" s="228">
        <v>16.2</v>
      </c>
      <c r="I2363" s="229"/>
      <c r="L2363" s="224"/>
      <c r="M2363" s="230"/>
      <c r="N2363" s="231"/>
      <c r="O2363" s="231"/>
      <c r="P2363" s="231"/>
      <c r="Q2363" s="231"/>
      <c r="R2363" s="231"/>
      <c r="S2363" s="231"/>
      <c r="T2363" s="232"/>
      <c r="AT2363" s="233" t="s">
        <v>163</v>
      </c>
      <c r="AU2363" s="233" t="s">
        <v>89</v>
      </c>
      <c r="AV2363" s="15" t="s">
        <v>159</v>
      </c>
      <c r="AW2363" s="15" t="s">
        <v>42</v>
      </c>
      <c r="AX2363" s="15" t="s">
        <v>45</v>
      </c>
      <c r="AY2363" s="233" t="s">
        <v>152</v>
      </c>
    </row>
    <row r="2364" spans="2:65" s="1" customFormat="1" ht="31.5" customHeight="1">
      <c r="B2364" s="183"/>
      <c r="C2364" s="237" t="s">
        <v>4418</v>
      </c>
      <c r="D2364" s="237" t="s">
        <v>266</v>
      </c>
      <c r="E2364" s="238" t="s">
        <v>4419</v>
      </c>
      <c r="F2364" s="239" t="s">
        <v>4420</v>
      </c>
      <c r="G2364" s="240" t="s">
        <v>201</v>
      </c>
      <c r="H2364" s="241">
        <v>16.524000000000001</v>
      </c>
      <c r="I2364" s="242"/>
      <c r="J2364" s="243">
        <f>ROUND(I2364*H2364,2)</f>
        <v>0</v>
      </c>
      <c r="K2364" s="239" t="s">
        <v>158</v>
      </c>
      <c r="L2364" s="244"/>
      <c r="M2364" s="245" t="s">
        <v>5</v>
      </c>
      <c r="N2364" s="246" t="s">
        <v>53</v>
      </c>
      <c r="O2364" s="44"/>
      <c r="P2364" s="193">
        <f>O2364*H2364</f>
        <v>0</v>
      </c>
      <c r="Q2364" s="193">
        <v>4.0000000000000003E-5</v>
      </c>
      <c r="R2364" s="193">
        <f>Q2364*H2364</f>
        <v>6.6096000000000004E-4</v>
      </c>
      <c r="S2364" s="193">
        <v>0</v>
      </c>
      <c r="T2364" s="194">
        <f>S2364*H2364</f>
        <v>0</v>
      </c>
      <c r="AR2364" s="25" t="s">
        <v>377</v>
      </c>
      <c r="AT2364" s="25" t="s">
        <v>266</v>
      </c>
      <c r="AU2364" s="25" t="s">
        <v>89</v>
      </c>
      <c r="AY2364" s="25" t="s">
        <v>152</v>
      </c>
      <c r="BE2364" s="195">
        <f>IF(N2364="základní",J2364,0)</f>
        <v>0</v>
      </c>
      <c r="BF2364" s="195">
        <f>IF(N2364="snížená",J2364,0)</f>
        <v>0</v>
      </c>
      <c r="BG2364" s="195">
        <f>IF(N2364="zákl. přenesená",J2364,0)</f>
        <v>0</v>
      </c>
      <c r="BH2364" s="195">
        <f>IF(N2364="sníž. přenesená",J2364,0)</f>
        <v>0</v>
      </c>
      <c r="BI2364" s="195">
        <f>IF(N2364="nulová",J2364,0)</f>
        <v>0</v>
      </c>
      <c r="BJ2364" s="25" t="s">
        <v>45</v>
      </c>
      <c r="BK2364" s="195">
        <f>ROUND(I2364*H2364,2)</f>
        <v>0</v>
      </c>
      <c r="BL2364" s="25" t="s">
        <v>259</v>
      </c>
      <c r="BM2364" s="25" t="s">
        <v>4421</v>
      </c>
    </row>
    <row r="2365" spans="2:65" s="13" customFormat="1">
      <c r="B2365" s="208"/>
      <c r="D2365" s="225" t="s">
        <v>163</v>
      </c>
      <c r="F2365" s="234" t="s">
        <v>4422</v>
      </c>
      <c r="H2365" s="235">
        <v>16.524000000000001</v>
      </c>
      <c r="I2365" s="212"/>
      <c r="L2365" s="208"/>
      <c r="M2365" s="213"/>
      <c r="N2365" s="214"/>
      <c r="O2365" s="214"/>
      <c r="P2365" s="214"/>
      <c r="Q2365" s="214"/>
      <c r="R2365" s="214"/>
      <c r="S2365" s="214"/>
      <c r="T2365" s="215"/>
      <c r="AT2365" s="209" t="s">
        <v>163</v>
      </c>
      <c r="AU2365" s="209" t="s">
        <v>89</v>
      </c>
      <c r="AV2365" s="13" t="s">
        <v>89</v>
      </c>
      <c r="AW2365" s="13" t="s">
        <v>6</v>
      </c>
      <c r="AX2365" s="13" t="s">
        <v>45</v>
      </c>
      <c r="AY2365" s="209" t="s">
        <v>152</v>
      </c>
    </row>
    <row r="2366" spans="2:65" s="1" customFormat="1" ht="22.5" customHeight="1">
      <c r="B2366" s="183"/>
      <c r="C2366" s="184" t="s">
        <v>4423</v>
      </c>
      <c r="D2366" s="184" t="s">
        <v>154</v>
      </c>
      <c r="E2366" s="185" t="s">
        <v>4424</v>
      </c>
      <c r="F2366" s="186" t="s">
        <v>4425</v>
      </c>
      <c r="G2366" s="187" t="s">
        <v>201</v>
      </c>
      <c r="H2366" s="188">
        <v>237.505</v>
      </c>
      <c r="I2366" s="189"/>
      <c r="J2366" s="190">
        <f>ROUND(I2366*H2366,2)</f>
        <v>0</v>
      </c>
      <c r="K2366" s="186" t="s">
        <v>158</v>
      </c>
      <c r="L2366" s="43"/>
      <c r="M2366" s="191" t="s">
        <v>5</v>
      </c>
      <c r="N2366" s="192" t="s">
        <v>53</v>
      </c>
      <c r="O2366" s="44"/>
      <c r="P2366" s="193">
        <f>O2366*H2366</f>
        <v>0</v>
      </c>
      <c r="Q2366" s="193">
        <v>0</v>
      </c>
      <c r="R2366" s="193">
        <f>Q2366*H2366</f>
        <v>0</v>
      </c>
      <c r="S2366" s="193">
        <v>0</v>
      </c>
      <c r="T2366" s="194">
        <f>S2366*H2366</f>
        <v>0</v>
      </c>
      <c r="AR2366" s="25" t="s">
        <v>259</v>
      </c>
      <c r="AT2366" s="25" t="s">
        <v>154</v>
      </c>
      <c r="AU2366" s="25" t="s">
        <v>89</v>
      </c>
      <c r="AY2366" s="25" t="s">
        <v>152</v>
      </c>
      <c r="BE2366" s="195">
        <f>IF(N2366="základní",J2366,0)</f>
        <v>0</v>
      </c>
      <c r="BF2366" s="195">
        <f>IF(N2366="snížená",J2366,0)</f>
        <v>0</v>
      </c>
      <c r="BG2366" s="195">
        <f>IF(N2366="zákl. přenesená",J2366,0)</f>
        <v>0</v>
      </c>
      <c r="BH2366" s="195">
        <f>IF(N2366="sníž. přenesená",J2366,0)</f>
        <v>0</v>
      </c>
      <c r="BI2366" s="195">
        <f>IF(N2366="nulová",J2366,0)</f>
        <v>0</v>
      </c>
      <c r="BJ2366" s="25" t="s">
        <v>45</v>
      </c>
      <c r="BK2366" s="195">
        <f>ROUND(I2366*H2366,2)</f>
        <v>0</v>
      </c>
      <c r="BL2366" s="25" t="s">
        <v>259</v>
      </c>
      <c r="BM2366" s="25" t="s">
        <v>4426</v>
      </c>
    </row>
    <row r="2367" spans="2:65" s="1" customFormat="1" ht="31.5" customHeight="1">
      <c r="B2367" s="183"/>
      <c r="C2367" s="237" t="s">
        <v>4427</v>
      </c>
      <c r="D2367" s="237" t="s">
        <v>266</v>
      </c>
      <c r="E2367" s="238" t="s">
        <v>4379</v>
      </c>
      <c r="F2367" s="239" t="s">
        <v>4380</v>
      </c>
      <c r="G2367" s="240" t="s">
        <v>247</v>
      </c>
      <c r="H2367" s="241">
        <v>26.126000000000001</v>
      </c>
      <c r="I2367" s="242"/>
      <c r="J2367" s="243">
        <f>ROUND(I2367*H2367,2)</f>
        <v>0</v>
      </c>
      <c r="K2367" s="239" t="s">
        <v>158</v>
      </c>
      <c r="L2367" s="244"/>
      <c r="M2367" s="245" t="s">
        <v>5</v>
      </c>
      <c r="N2367" s="246" t="s">
        <v>53</v>
      </c>
      <c r="O2367" s="44"/>
      <c r="P2367" s="193">
        <f>O2367*H2367</f>
        <v>0</v>
      </c>
      <c r="Q2367" s="193">
        <v>2.7000000000000001E-3</v>
      </c>
      <c r="R2367" s="193">
        <f>Q2367*H2367</f>
        <v>7.0540200000000011E-2</v>
      </c>
      <c r="S2367" s="193">
        <v>0</v>
      </c>
      <c r="T2367" s="194">
        <f>S2367*H2367</f>
        <v>0</v>
      </c>
      <c r="AR2367" s="25" t="s">
        <v>377</v>
      </c>
      <c r="AT2367" s="25" t="s">
        <v>266</v>
      </c>
      <c r="AU2367" s="25" t="s">
        <v>89</v>
      </c>
      <c r="AY2367" s="25" t="s">
        <v>152</v>
      </c>
      <c r="BE2367" s="195">
        <f>IF(N2367="základní",J2367,0)</f>
        <v>0</v>
      </c>
      <c r="BF2367" s="195">
        <f>IF(N2367="snížená",J2367,0)</f>
        <v>0</v>
      </c>
      <c r="BG2367" s="195">
        <f>IF(N2367="zákl. přenesená",J2367,0)</f>
        <v>0</v>
      </c>
      <c r="BH2367" s="195">
        <f>IF(N2367="sníž. přenesená",J2367,0)</f>
        <v>0</v>
      </c>
      <c r="BI2367" s="195">
        <f>IF(N2367="nulová",J2367,0)</f>
        <v>0</v>
      </c>
      <c r="BJ2367" s="25" t="s">
        <v>45</v>
      </c>
      <c r="BK2367" s="195">
        <f>ROUND(I2367*H2367,2)</f>
        <v>0</v>
      </c>
      <c r="BL2367" s="25" t="s">
        <v>259</v>
      </c>
      <c r="BM2367" s="25" t="s">
        <v>4428</v>
      </c>
    </row>
    <row r="2368" spans="2:65" s="13" customFormat="1">
      <c r="B2368" s="208"/>
      <c r="D2368" s="225" t="s">
        <v>163</v>
      </c>
      <c r="F2368" s="234" t="s">
        <v>4429</v>
      </c>
      <c r="H2368" s="235">
        <v>26.126000000000001</v>
      </c>
      <c r="I2368" s="212"/>
      <c r="L2368" s="208"/>
      <c r="M2368" s="213"/>
      <c r="N2368" s="214"/>
      <c r="O2368" s="214"/>
      <c r="P2368" s="214"/>
      <c r="Q2368" s="214"/>
      <c r="R2368" s="214"/>
      <c r="S2368" s="214"/>
      <c r="T2368" s="215"/>
      <c r="AT2368" s="209" t="s">
        <v>163</v>
      </c>
      <c r="AU2368" s="209" t="s">
        <v>89</v>
      </c>
      <c r="AV2368" s="13" t="s">
        <v>89</v>
      </c>
      <c r="AW2368" s="13" t="s">
        <v>6</v>
      </c>
      <c r="AX2368" s="13" t="s">
        <v>45</v>
      </c>
      <c r="AY2368" s="209" t="s">
        <v>152</v>
      </c>
    </row>
    <row r="2369" spans="2:65" s="1" customFormat="1" ht="22.5" customHeight="1">
      <c r="B2369" s="183"/>
      <c r="C2369" s="184" t="s">
        <v>4430</v>
      </c>
      <c r="D2369" s="184" t="s">
        <v>154</v>
      </c>
      <c r="E2369" s="185" t="s">
        <v>4431</v>
      </c>
      <c r="F2369" s="186" t="s">
        <v>4432</v>
      </c>
      <c r="G2369" s="187" t="s">
        <v>247</v>
      </c>
      <c r="H2369" s="188">
        <v>237.58</v>
      </c>
      <c r="I2369" s="189"/>
      <c r="J2369" s="190">
        <f>ROUND(I2369*H2369,2)</f>
        <v>0</v>
      </c>
      <c r="K2369" s="186" t="s">
        <v>158</v>
      </c>
      <c r="L2369" s="43"/>
      <c r="M2369" s="191" t="s">
        <v>5</v>
      </c>
      <c r="N2369" s="192" t="s">
        <v>53</v>
      </c>
      <c r="O2369" s="44"/>
      <c r="P2369" s="193">
        <f>O2369*H2369</f>
        <v>0</v>
      </c>
      <c r="Q2369" s="193">
        <v>0</v>
      </c>
      <c r="R2369" s="193">
        <f>Q2369*H2369</f>
        <v>0</v>
      </c>
      <c r="S2369" s="193">
        <v>0</v>
      </c>
      <c r="T2369" s="194">
        <f>S2369*H2369</f>
        <v>0</v>
      </c>
      <c r="AR2369" s="25" t="s">
        <v>259</v>
      </c>
      <c r="AT2369" s="25" t="s">
        <v>154</v>
      </c>
      <c r="AU2369" s="25" t="s">
        <v>89</v>
      </c>
      <c r="AY2369" s="25" t="s">
        <v>152</v>
      </c>
      <c r="BE2369" s="195">
        <f>IF(N2369="základní",J2369,0)</f>
        <v>0</v>
      </c>
      <c r="BF2369" s="195">
        <f>IF(N2369="snížená",J2369,0)</f>
        <v>0</v>
      </c>
      <c r="BG2369" s="195">
        <f>IF(N2369="zákl. přenesená",J2369,0)</f>
        <v>0</v>
      </c>
      <c r="BH2369" s="195">
        <f>IF(N2369="sníž. přenesená",J2369,0)</f>
        <v>0</v>
      </c>
      <c r="BI2369" s="195">
        <f>IF(N2369="nulová",J2369,0)</f>
        <v>0</v>
      </c>
      <c r="BJ2369" s="25" t="s">
        <v>45</v>
      </c>
      <c r="BK2369" s="195">
        <f>ROUND(I2369*H2369,2)</f>
        <v>0</v>
      </c>
      <c r="BL2369" s="25" t="s">
        <v>259</v>
      </c>
      <c r="BM2369" s="25" t="s">
        <v>4433</v>
      </c>
    </row>
    <row r="2370" spans="2:65" s="1" customFormat="1" ht="40.5">
      <c r="B2370" s="43"/>
      <c r="D2370" s="225" t="s">
        <v>161</v>
      </c>
      <c r="F2370" s="236" t="s">
        <v>4434</v>
      </c>
      <c r="I2370" s="198"/>
      <c r="L2370" s="43"/>
      <c r="M2370" s="199"/>
      <c r="N2370" s="44"/>
      <c r="O2370" s="44"/>
      <c r="P2370" s="44"/>
      <c r="Q2370" s="44"/>
      <c r="R2370" s="44"/>
      <c r="S2370" s="44"/>
      <c r="T2370" s="72"/>
      <c r="AT2370" s="25" t="s">
        <v>161</v>
      </c>
      <c r="AU2370" s="25" t="s">
        <v>89</v>
      </c>
    </row>
    <row r="2371" spans="2:65" s="1" customFormat="1" ht="31.5" customHeight="1">
      <c r="B2371" s="183"/>
      <c r="C2371" s="184" t="s">
        <v>4435</v>
      </c>
      <c r="D2371" s="184" t="s">
        <v>154</v>
      </c>
      <c r="E2371" s="185" t="s">
        <v>4436</v>
      </c>
      <c r="F2371" s="186" t="s">
        <v>4437</v>
      </c>
      <c r="G2371" s="187" t="s">
        <v>193</v>
      </c>
      <c r="H2371" s="188">
        <v>2.7429999999999999</v>
      </c>
      <c r="I2371" s="189"/>
      <c r="J2371" s="190">
        <f>ROUND(I2371*H2371,2)</f>
        <v>0</v>
      </c>
      <c r="K2371" s="186" t="s">
        <v>158</v>
      </c>
      <c r="L2371" s="43"/>
      <c r="M2371" s="191" t="s">
        <v>5</v>
      </c>
      <c r="N2371" s="192" t="s">
        <v>53</v>
      </c>
      <c r="O2371" s="44"/>
      <c r="P2371" s="193">
        <f>O2371*H2371</f>
        <v>0</v>
      </c>
      <c r="Q2371" s="193">
        <v>0</v>
      </c>
      <c r="R2371" s="193">
        <f>Q2371*H2371</f>
        <v>0</v>
      </c>
      <c r="S2371" s="193">
        <v>0</v>
      </c>
      <c r="T2371" s="194">
        <f>S2371*H2371</f>
        <v>0</v>
      </c>
      <c r="AR2371" s="25" t="s">
        <v>259</v>
      </c>
      <c r="AT2371" s="25" t="s">
        <v>154</v>
      </c>
      <c r="AU2371" s="25" t="s">
        <v>89</v>
      </c>
      <c r="AY2371" s="25" t="s">
        <v>152</v>
      </c>
      <c r="BE2371" s="195">
        <f>IF(N2371="základní",J2371,0)</f>
        <v>0</v>
      </c>
      <c r="BF2371" s="195">
        <f>IF(N2371="snížená",J2371,0)</f>
        <v>0</v>
      </c>
      <c r="BG2371" s="195">
        <f>IF(N2371="zákl. přenesená",J2371,0)</f>
        <v>0</v>
      </c>
      <c r="BH2371" s="195">
        <f>IF(N2371="sníž. přenesená",J2371,0)</f>
        <v>0</v>
      </c>
      <c r="BI2371" s="195">
        <f>IF(N2371="nulová",J2371,0)</f>
        <v>0</v>
      </c>
      <c r="BJ2371" s="25" t="s">
        <v>45</v>
      </c>
      <c r="BK2371" s="195">
        <f>ROUND(I2371*H2371,2)</f>
        <v>0</v>
      </c>
      <c r="BL2371" s="25" t="s">
        <v>259</v>
      </c>
      <c r="BM2371" s="25" t="s">
        <v>4438</v>
      </c>
    </row>
    <row r="2372" spans="2:65" s="1" customFormat="1" ht="121.5">
      <c r="B2372" s="43"/>
      <c r="D2372" s="225" t="s">
        <v>161</v>
      </c>
      <c r="F2372" s="236" t="s">
        <v>783</v>
      </c>
      <c r="I2372" s="198"/>
      <c r="L2372" s="43"/>
      <c r="M2372" s="199"/>
      <c r="N2372" s="44"/>
      <c r="O2372" s="44"/>
      <c r="P2372" s="44"/>
      <c r="Q2372" s="44"/>
      <c r="R2372" s="44"/>
      <c r="S2372" s="44"/>
      <c r="T2372" s="72"/>
      <c r="AT2372" s="25" t="s">
        <v>161</v>
      </c>
      <c r="AU2372" s="25" t="s">
        <v>89</v>
      </c>
    </row>
    <row r="2373" spans="2:65" s="1" customFormat="1" ht="44.25" customHeight="1">
      <c r="B2373" s="183"/>
      <c r="C2373" s="184" t="s">
        <v>4439</v>
      </c>
      <c r="D2373" s="184" t="s">
        <v>154</v>
      </c>
      <c r="E2373" s="185" t="s">
        <v>4440</v>
      </c>
      <c r="F2373" s="186" t="s">
        <v>4441</v>
      </c>
      <c r="G2373" s="187" t="s">
        <v>193</v>
      </c>
      <c r="H2373" s="188">
        <v>2.7429999999999999</v>
      </c>
      <c r="I2373" s="189"/>
      <c r="J2373" s="190">
        <f>ROUND(I2373*H2373,2)</f>
        <v>0</v>
      </c>
      <c r="K2373" s="186" t="s">
        <v>158</v>
      </c>
      <c r="L2373" s="43"/>
      <c r="M2373" s="191" t="s">
        <v>5</v>
      </c>
      <c r="N2373" s="192" t="s">
        <v>53</v>
      </c>
      <c r="O2373" s="44"/>
      <c r="P2373" s="193">
        <f>O2373*H2373</f>
        <v>0</v>
      </c>
      <c r="Q2373" s="193">
        <v>0</v>
      </c>
      <c r="R2373" s="193">
        <f>Q2373*H2373</f>
        <v>0</v>
      </c>
      <c r="S2373" s="193">
        <v>0</v>
      </c>
      <c r="T2373" s="194">
        <f>S2373*H2373</f>
        <v>0</v>
      </c>
      <c r="AR2373" s="25" t="s">
        <v>259</v>
      </c>
      <c r="AT2373" s="25" t="s">
        <v>154</v>
      </c>
      <c r="AU2373" s="25" t="s">
        <v>89</v>
      </c>
      <c r="AY2373" s="25" t="s">
        <v>152</v>
      </c>
      <c r="BE2373" s="195">
        <f>IF(N2373="základní",J2373,0)</f>
        <v>0</v>
      </c>
      <c r="BF2373" s="195">
        <f>IF(N2373="snížená",J2373,0)</f>
        <v>0</v>
      </c>
      <c r="BG2373" s="195">
        <f>IF(N2373="zákl. přenesená",J2373,0)</f>
        <v>0</v>
      </c>
      <c r="BH2373" s="195">
        <f>IF(N2373="sníž. přenesená",J2373,0)</f>
        <v>0</v>
      </c>
      <c r="BI2373" s="195">
        <f>IF(N2373="nulová",J2373,0)</f>
        <v>0</v>
      </c>
      <c r="BJ2373" s="25" t="s">
        <v>45</v>
      </c>
      <c r="BK2373" s="195">
        <f>ROUND(I2373*H2373,2)</f>
        <v>0</v>
      </c>
      <c r="BL2373" s="25" t="s">
        <v>259</v>
      </c>
      <c r="BM2373" s="25" t="s">
        <v>4442</v>
      </c>
    </row>
    <row r="2374" spans="2:65" s="1" customFormat="1" ht="121.5">
      <c r="B2374" s="43"/>
      <c r="D2374" s="196" t="s">
        <v>161</v>
      </c>
      <c r="F2374" s="197" t="s">
        <v>783</v>
      </c>
      <c r="I2374" s="198"/>
      <c r="L2374" s="43"/>
      <c r="M2374" s="199"/>
      <c r="N2374" s="44"/>
      <c r="O2374" s="44"/>
      <c r="P2374" s="44"/>
      <c r="Q2374" s="44"/>
      <c r="R2374" s="44"/>
      <c r="S2374" s="44"/>
      <c r="T2374" s="72"/>
      <c r="AT2374" s="25" t="s">
        <v>161</v>
      </c>
      <c r="AU2374" s="25" t="s">
        <v>89</v>
      </c>
    </row>
    <row r="2375" spans="2:65" s="11" customFormat="1" ht="29.85" customHeight="1">
      <c r="B2375" s="169"/>
      <c r="D2375" s="180" t="s">
        <v>81</v>
      </c>
      <c r="E2375" s="181" t="s">
        <v>2311</v>
      </c>
      <c r="F2375" s="181" t="s">
        <v>2312</v>
      </c>
      <c r="I2375" s="172"/>
      <c r="J2375" s="182">
        <f>BK2375</f>
        <v>0</v>
      </c>
      <c r="L2375" s="169"/>
      <c r="M2375" s="174"/>
      <c r="N2375" s="175"/>
      <c r="O2375" s="175"/>
      <c r="P2375" s="176">
        <f>SUM(P2376:P2382)</f>
        <v>0</v>
      </c>
      <c r="Q2375" s="175"/>
      <c r="R2375" s="176">
        <f>SUM(R2376:R2382)</f>
        <v>39.953119999999998</v>
      </c>
      <c r="S2375" s="175"/>
      <c r="T2375" s="177">
        <f>SUM(T2376:T2382)</f>
        <v>0</v>
      </c>
      <c r="AR2375" s="170" t="s">
        <v>89</v>
      </c>
      <c r="AT2375" s="178" t="s">
        <v>81</v>
      </c>
      <c r="AU2375" s="178" t="s">
        <v>45</v>
      </c>
      <c r="AY2375" s="170" t="s">
        <v>152</v>
      </c>
      <c r="BK2375" s="179">
        <f>SUM(BK2376:BK2382)</f>
        <v>0</v>
      </c>
    </row>
    <row r="2376" spans="2:65" s="1" customFormat="1" ht="22.5" customHeight="1">
      <c r="B2376" s="183"/>
      <c r="C2376" s="184" t="s">
        <v>4443</v>
      </c>
      <c r="D2376" s="184" t="s">
        <v>154</v>
      </c>
      <c r="E2376" s="185" t="s">
        <v>4444</v>
      </c>
      <c r="F2376" s="186" t="s">
        <v>4445</v>
      </c>
      <c r="G2376" s="187" t="s">
        <v>247</v>
      </c>
      <c r="H2376" s="188">
        <v>998.82799999999997</v>
      </c>
      <c r="I2376" s="189"/>
      <c r="J2376" s="190">
        <f>ROUND(I2376*H2376,2)</f>
        <v>0</v>
      </c>
      <c r="K2376" s="186" t="s">
        <v>5</v>
      </c>
      <c r="L2376" s="43"/>
      <c r="M2376" s="191" t="s">
        <v>5</v>
      </c>
      <c r="N2376" s="192" t="s">
        <v>53</v>
      </c>
      <c r="O2376" s="44"/>
      <c r="P2376" s="193">
        <f>O2376*H2376</f>
        <v>0</v>
      </c>
      <c r="Q2376" s="193">
        <v>0.04</v>
      </c>
      <c r="R2376" s="193">
        <f>Q2376*H2376</f>
        <v>39.953119999999998</v>
      </c>
      <c r="S2376" s="193">
        <v>0</v>
      </c>
      <c r="T2376" s="194">
        <f>S2376*H2376</f>
        <v>0</v>
      </c>
      <c r="AR2376" s="25" t="s">
        <v>259</v>
      </c>
      <c r="AT2376" s="25" t="s">
        <v>154</v>
      </c>
      <c r="AU2376" s="25" t="s">
        <v>89</v>
      </c>
      <c r="AY2376" s="25" t="s">
        <v>152</v>
      </c>
      <c r="BE2376" s="195">
        <f>IF(N2376="základní",J2376,0)</f>
        <v>0</v>
      </c>
      <c r="BF2376" s="195">
        <f>IF(N2376="snížená",J2376,0)</f>
        <v>0</v>
      </c>
      <c r="BG2376" s="195">
        <f>IF(N2376="zákl. přenesená",J2376,0)</f>
        <v>0</v>
      </c>
      <c r="BH2376" s="195">
        <f>IF(N2376="sníž. přenesená",J2376,0)</f>
        <v>0</v>
      </c>
      <c r="BI2376" s="195">
        <f>IF(N2376="nulová",J2376,0)</f>
        <v>0</v>
      </c>
      <c r="BJ2376" s="25" t="s">
        <v>45</v>
      </c>
      <c r="BK2376" s="195">
        <f>ROUND(I2376*H2376,2)</f>
        <v>0</v>
      </c>
      <c r="BL2376" s="25" t="s">
        <v>259</v>
      </c>
      <c r="BM2376" s="25" t="s">
        <v>4446</v>
      </c>
    </row>
    <row r="2377" spans="2:65" s="1" customFormat="1" ht="31.5" customHeight="1">
      <c r="B2377" s="183"/>
      <c r="C2377" s="184" t="s">
        <v>4447</v>
      </c>
      <c r="D2377" s="184" t="s">
        <v>154</v>
      </c>
      <c r="E2377" s="185" t="s">
        <v>4448</v>
      </c>
      <c r="F2377" s="186" t="s">
        <v>4449</v>
      </c>
      <c r="G2377" s="187" t="s">
        <v>193</v>
      </c>
      <c r="H2377" s="188">
        <v>39.953000000000003</v>
      </c>
      <c r="I2377" s="189"/>
      <c r="J2377" s="190">
        <f>ROUND(I2377*H2377,2)</f>
        <v>0</v>
      </c>
      <c r="K2377" s="186" t="s">
        <v>158</v>
      </c>
      <c r="L2377" s="43"/>
      <c r="M2377" s="191" t="s">
        <v>5</v>
      </c>
      <c r="N2377" s="192" t="s">
        <v>53</v>
      </c>
      <c r="O2377" s="44"/>
      <c r="P2377" s="193">
        <f>O2377*H2377</f>
        <v>0</v>
      </c>
      <c r="Q2377" s="193">
        <v>0</v>
      </c>
      <c r="R2377" s="193">
        <f>Q2377*H2377</f>
        <v>0</v>
      </c>
      <c r="S2377" s="193">
        <v>0</v>
      </c>
      <c r="T2377" s="194">
        <f>S2377*H2377</f>
        <v>0</v>
      </c>
      <c r="AR2377" s="25" t="s">
        <v>259</v>
      </c>
      <c r="AT2377" s="25" t="s">
        <v>154</v>
      </c>
      <c r="AU2377" s="25" t="s">
        <v>89</v>
      </c>
      <c r="AY2377" s="25" t="s">
        <v>152</v>
      </c>
      <c r="BE2377" s="195">
        <f>IF(N2377="základní",J2377,0)</f>
        <v>0</v>
      </c>
      <c r="BF2377" s="195">
        <f>IF(N2377="snížená",J2377,0)</f>
        <v>0</v>
      </c>
      <c r="BG2377" s="195">
        <f>IF(N2377="zákl. přenesená",J2377,0)</f>
        <v>0</v>
      </c>
      <c r="BH2377" s="195">
        <f>IF(N2377="sníž. přenesená",J2377,0)</f>
        <v>0</v>
      </c>
      <c r="BI2377" s="195">
        <f>IF(N2377="nulová",J2377,0)</f>
        <v>0</v>
      </c>
      <c r="BJ2377" s="25" t="s">
        <v>45</v>
      </c>
      <c r="BK2377" s="195">
        <f>ROUND(I2377*H2377,2)</f>
        <v>0</v>
      </c>
      <c r="BL2377" s="25" t="s">
        <v>259</v>
      </c>
      <c r="BM2377" s="25" t="s">
        <v>4450</v>
      </c>
    </row>
    <row r="2378" spans="2:65" s="1" customFormat="1" ht="121.5">
      <c r="B2378" s="43"/>
      <c r="D2378" s="225" t="s">
        <v>161</v>
      </c>
      <c r="F2378" s="236" t="s">
        <v>684</v>
      </c>
      <c r="I2378" s="198"/>
      <c r="L2378" s="43"/>
      <c r="M2378" s="199"/>
      <c r="N2378" s="44"/>
      <c r="O2378" s="44"/>
      <c r="P2378" s="44"/>
      <c r="Q2378" s="44"/>
      <c r="R2378" s="44"/>
      <c r="S2378" s="44"/>
      <c r="T2378" s="72"/>
      <c r="AT2378" s="25" t="s">
        <v>161</v>
      </c>
      <c r="AU2378" s="25" t="s">
        <v>89</v>
      </c>
    </row>
    <row r="2379" spans="2:65" s="1" customFormat="1" ht="44.25" customHeight="1">
      <c r="B2379" s="183"/>
      <c r="C2379" s="184" t="s">
        <v>4451</v>
      </c>
      <c r="D2379" s="184" t="s">
        <v>154</v>
      </c>
      <c r="E2379" s="185" t="s">
        <v>2355</v>
      </c>
      <c r="F2379" s="186" t="s">
        <v>2356</v>
      </c>
      <c r="G2379" s="187" t="s">
        <v>193</v>
      </c>
      <c r="H2379" s="188">
        <v>39.953000000000003</v>
      </c>
      <c r="I2379" s="189"/>
      <c r="J2379" s="190">
        <f>ROUND(I2379*H2379,2)</f>
        <v>0</v>
      </c>
      <c r="K2379" s="186" t="s">
        <v>158</v>
      </c>
      <c r="L2379" s="43"/>
      <c r="M2379" s="191" t="s">
        <v>5</v>
      </c>
      <c r="N2379" s="192" t="s">
        <v>53</v>
      </c>
      <c r="O2379" s="44"/>
      <c r="P2379" s="193">
        <f>O2379*H2379</f>
        <v>0</v>
      </c>
      <c r="Q2379" s="193">
        <v>0</v>
      </c>
      <c r="R2379" s="193">
        <f>Q2379*H2379</f>
        <v>0</v>
      </c>
      <c r="S2379" s="193">
        <v>0</v>
      </c>
      <c r="T2379" s="194">
        <f>S2379*H2379</f>
        <v>0</v>
      </c>
      <c r="AR2379" s="25" t="s">
        <v>259</v>
      </c>
      <c r="AT2379" s="25" t="s">
        <v>154</v>
      </c>
      <c r="AU2379" s="25" t="s">
        <v>89</v>
      </c>
      <c r="AY2379" s="25" t="s">
        <v>152</v>
      </c>
      <c r="BE2379" s="195">
        <f>IF(N2379="základní",J2379,0)</f>
        <v>0</v>
      </c>
      <c r="BF2379" s="195">
        <f>IF(N2379="snížená",J2379,0)</f>
        <v>0</v>
      </c>
      <c r="BG2379" s="195">
        <f>IF(N2379="zákl. přenesená",J2379,0)</f>
        <v>0</v>
      </c>
      <c r="BH2379" s="195">
        <f>IF(N2379="sníž. přenesená",J2379,0)</f>
        <v>0</v>
      </c>
      <c r="BI2379" s="195">
        <f>IF(N2379="nulová",J2379,0)</f>
        <v>0</v>
      </c>
      <c r="BJ2379" s="25" t="s">
        <v>45</v>
      </c>
      <c r="BK2379" s="195">
        <f>ROUND(I2379*H2379,2)</f>
        <v>0</v>
      </c>
      <c r="BL2379" s="25" t="s">
        <v>259</v>
      </c>
      <c r="BM2379" s="25" t="s">
        <v>4452</v>
      </c>
    </row>
    <row r="2380" spans="2:65" s="1" customFormat="1" ht="121.5">
      <c r="B2380" s="43"/>
      <c r="D2380" s="225" t="s">
        <v>161</v>
      </c>
      <c r="F2380" s="236" t="s">
        <v>684</v>
      </c>
      <c r="I2380" s="198"/>
      <c r="L2380" s="43"/>
      <c r="M2380" s="199"/>
      <c r="N2380" s="44"/>
      <c r="O2380" s="44"/>
      <c r="P2380" s="44"/>
      <c r="Q2380" s="44"/>
      <c r="R2380" s="44"/>
      <c r="S2380" s="44"/>
      <c r="T2380" s="72"/>
      <c r="AT2380" s="25" t="s">
        <v>161</v>
      </c>
      <c r="AU2380" s="25" t="s">
        <v>89</v>
      </c>
    </row>
    <row r="2381" spans="2:65" s="1" customFormat="1" ht="44.25" customHeight="1">
      <c r="B2381" s="183"/>
      <c r="C2381" s="184" t="s">
        <v>4453</v>
      </c>
      <c r="D2381" s="184" t="s">
        <v>154</v>
      </c>
      <c r="E2381" s="185" t="s">
        <v>2359</v>
      </c>
      <c r="F2381" s="186" t="s">
        <v>2360</v>
      </c>
      <c r="G2381" s="187" t="s">
        <v>193</v>
      </c>
      <c r="H2381" s="188">
        <v>39.953000000000003</v>
      </c>
      <c r="I2381" s="189"/>
      <c r="J2381" s="190">
        <f>ROUND(I2381*H2381,2)</f>
        <v>0</v>
      </c>
      <c r="K2381" s="186" t="s">
        <v>158</v>
      </c>
      <c r="L2381" s="43"/>
      <c r="M2381" s="191" t="s">
        <v>5</v>
      </c>
      <c r="N2381" s="192" t="s">
        <v>53</v>
      </c>
      <c r="O2381" s="44"/>
      <c r="P2381" s="193">
        <f>O2381*H2381</f>
        <v>0</v>
      </c>
      <c r="Q2381" s="193">
        <v>0</v>
      </c>
      <c r="R2381" s="193">
        <f>Q2381*H2381</f>
        <v>0</v>
      </c>
      <c r="S2381" s="193">
        <v>0</v>
      </c>
      <c r="T2381" s="194">
        <f>S2381*H2381</f>
        <v>0</v>
      </c>
      <c r="AR2381" s="25" t="s">
        <v>259</v>
      </c>
      <c r="AT2381" s="25" t="s">
        <v>154</v>
      </c>
      <c r="AU2381" s="25" t="s">
        <v>89</v>
      </c>
      <c r="AY2381" s="25" t="s">
        <v>152</v>
      </c>
      <c r="BE2381" s="195">
        <f>IF(N2381="základní",J2381,0)</f>
        <v>0</v>
      </c>
      <c r="BF2381" s="195">
        <f>IF(N2381="snížená",J2381,0)</f>
        <v>0</v>
      </c>
      <c r="BG2381" s="195">
        <f>IF(N2381="zákl. přenesená",J2381,0)</f>
        <v>0</v>
      </c>
      <c r="BH2381" s="195">
        <f>IF(N2381="sníž. přenesená",J2381,0)</f>
        <v>0</v>
      </c>
      <c r="BI2381" s="195">
        <f>IF(N2381="nulová",J2381,0)</f>
        <v>0</v>
      </c>
      <c r="BJ2381" s="25" t="s">
        <v>45</v>
      </c>
      <c r="BK2381" s="195">
        <f>ROUND(I2381*H2381,2)</f>
        <v>0</v>
      </c>
      <c r="BL2381" s="25" t="s">
        <v>259</v>
      </c>
      <c r="BM2381" s="25" t="s">
        <v>4454</v>
      </c>
    </row>
    <row r="2382" spans="2:65" s="1" customFormat="1" ht="121.5">
      <c r="B2382" s="43"/>
      <c r="D2382" s="196" t="s">
        <v>161</v>
      </c>
      <c r="F2382" s="197" t="s">
        <v>684</v>
      </c>
      <c r="I2382" s="198"/>
      <c r="L2382" s="43"/>
      <c r="M2382" s="199"/>
      <c r="N2382" s="44"/>
      <c r="O2382" s="44"/>
      <c r="P2382" s="44"/>
      <c r="Q2382" s="44"/>
      <c r="R2382" s="44"/>
      <c r="S2382" s="44"/>
      <c r="T2382" s="72"/>
      <c r="AT2382" s="25" t="s">
        <v>161</v>
      </c>
      <c r="AU2382" s="25" t="s">
        <v>89</v>
      </c>
    </row>
    <row r="2383" spans="2:65" s="11" customFormat="1" ht="29.85" customHeight="1">
      <c r="B2383" s="169"/>
      <c r="D2383" s="180" t="s">
        <v>81</v>
      </c>
      <c r="E2383" s="181" t="s">
        <v>792</v>
      </c>
      <c r="F2383" s="181" t="s">
        <v>793</v>
      </c>
      <c r="I2383" s="172"/>
      <c r="J2383" s="182">
        <f>BK2383</f>
        <v>0</v>
      </c>
      <c r="L2383" s="169"/>
      <c r="M2383" s="174"/>
      <c r="N2383" s="175"/>
      <c r="O2383" s="175"/>
      <c r="P2383" s="176">
        <f>SUM(P2384:P2397)</f>
        <v>0</v>
      </c>
      <c r="Q2383" s="175"/>
      <c r="R2383" s="176">
        <f>SUM(R2384:R2397)</f>
        <v>3.2742263999999994</v>
      </c>
      <c r="S2383" s="175"/>
      <c r="T2383" s="177">
        <f>SUM(T2384:T2397)</f>
        <v>0</v>
      </c>
      <c r="AR2383" s="170" t="s">
        <v>89</v>
      </c>
      <c r="AT2383" s="178" t="s">
        <v>81</v>
      </c>
      <c r="AU2383" s="178" t="s">
        <v>45</v>
      </c>
      <c r="AY2383" s="170" t="s">
        <v>152</v>
      </c>
      <c r="BK2383" s="179">
        <f>SUM(BK2384:BK2397)</f>
        <v>0</v>
      </c>
    </row>
    <row r="2384" spans="2:65" s="1" customFormat="1" ht="22.5" customHeight="1">
      <c r="B2384" s="183"/>
      <c r="C2384" s="184" t="s">
        <v>4455</v>
      </c>
      <c r="D2384" s="184" t="s">
        <v>154</v>
      </c>
      <c r="E2384" s="185" t="s">
        <v>1483</v>
      </c>
      <c r="F2384" s="186" t="s">
        <v>1484</v>
      </c>
      <c r="G2384" s="187" t="s">
        <v>247</v>
      </c>
      <c r="H2384" s="188">
        <v>634.54</v>
      </c>
      <c r="I2384" s="189"/>
      <c r="J2384" s="190">
        <f>ROUND(I2384*H2384,2)</f>
        <v>0</v>
      </c>
      <c r="K2384" s="186" t="s">
        <v>158</v>
      </c>
      <c r="L2384" s="43"/>
      <c r="M2384" s="191" t="s">
        <v>5</v>
      </c>
      <c r="N2384" s="192" t="s">
        <v>53</v>
      </c>
      <c r="O2384" s="44"/>
      <c r="P2384" s="193">
        <f>O2384*H2384</f>
        <v>0</v>
      </c>
      <c r="Q2384" s="193">
        <v>0</v>
      </c>
      <c r="R2384" s="193">
        <f>Q2384*H2384</f>
        <v>0</v>
      </c>
      <c r="S2384" s="193">
        <v>0</v>
      </c>
      <c r="T2384" s="194">
        <f>S2384*H2384</f>
        <v>0</v>
      </c>
      <c r="AR2384" s="25" t="s">
        <v>259</v>
      </c>
      <c r="AT2384" s="25" t="s">
        <v>154</v>
      </c>
      <c r="AU2384" s="25" t="s">
        <v>89</v>
      </c>
      <c r="AY2384" s="25" t="s">
        <v>152</v>
      </c>
      <c r="BE2384" s="195">
        <f>IF(N2384="základní",J2384,0)</f>
        <v>0</v>
      </c>
      <c r="BF2384" s="195">
        <f>IF(N2384="snížená",J2384,0)</f>
        <v>0</v>
      </c>
      <c r="BG2384" s="195">
        <f>IF(N2384="zákl. přenesená",J2384,0)</f>
        <v>0</v>
      </c>
      <c r="BH2384" s="195">
        <f>IF(N2384="sníž. přenesená",J2384,0)</f>
        <v>0</v>
      </c>
      <c r="BI2384" s="195">
        <f>IF(N2384="nulová",J2384,0)</f>
        <v>0</v>
      </c>
      <c r="BJ2384" s="25" t="s">
        <v>45</v>
      </c>
      <c r="BK2384" s="195">
        <f>ROUND(I2384*H2384,2)</f>
        <v>0</v>
      </c>
      <c r="BL2384" s="25" t="s">
        <v>259</v>
      </c>
      <c r="BM2384" s="25" t="s">
        <v>4456</v>
      </c>
    </row>
    <row r="2385" spans="2:65" s="12" customFormat="1">
      <c r="B2385" s="200"/>
      <c r="D2385" s="196" t="s">
        <v>163</v>
      </c>
      <c r="E2385" s="201" t="s">
        <v>5</v>
      </c>
      <c r="F2385" s="202" t="s">
        <v>3105</v>
      </c>
      <c r="H2385" s="203" t="s">
        <v>5</v>
      </c>
      <c r="I2385" s="204"/>
      <c r="L2385" s="200"/>
      <c r="M2385" s="205"/>
      <c r="N2385" s="206"/>
      <c r="O2385" s="206"/>
      <c r="P2385" s="206"/>
      <c r="Q2385" s="206"/>
      <c r="R2385" s="206"/>
      <c r="S2385" s="206"/>
      <c r="T2385" s="207"/>
      <c r="AT2385" s="203" t="s">
        <v>163</v>
      </c>
      <c r="AU2385" s="203" t="s">
        <v>89</v>
      </c>
      <c r="AV2385" s="12" t="s">
        <v>45</v>
      </c>
      <c r="AW2385" s="12" t="s">
        <v>42</v>
      </c>
      <c r="AX2385" s="12" t="s">
        <v>82</v>
      </c>
      <c r="AY2385" s="203" t="s">
        <v>152</v>
      </c>
    </row>
    <row r="2386" spans="2:65" s="13" customFormat="1">
      <c r="B2386" s="208"/>
      <c r="D2386" s="196" t="s">
        <v>163</v>
      </c>
      <c r="E2386" s="209" t="s">
        <v>5</v>
      </c>
      <c r="F2386" s="210" t="s">
        <v>4457</v>
      </c>
      <c r="H2386" s="211">
        <v>623.25</v>
      </c>
      <c r="I2386" s="212"/>
      <c r="L2386" s="208"/>
      <c r="M2386" s="213"/>
      <c r="N2386" s="214"/>
      <c r="O2386" s="214"/>
      <c r="P2386" s="214"/>
      <c r="Q2386" s="214"/>
      <c r="R2386" s="214"/>
      <c r="S2386" s="214"/>
      <c r="T2386" s="215"/>
      <c r="AT2386" s="209" t="s">
        <v>163</v>
      </c>
      <c r="AU2386" s="209" t="s">
        <v>89</v>
      </c>
      <c r="AV2386" s="13" t="s">
        <v>89</v>
      </c>
      <c r="AW2386" s="13" t="s">
        <v>42</v>
      </c>
      <c r="AX2386" s="13" t="s">
        <v>82</v>
      </c>
      <c r="AY2386" s="209" t="s">
        <v>152</v>
      </c>
    </row>
    <row r="2387" spans="2:65" s="13" customFormat="1">
      <c r="B2387" s="208"/>
      <c r="D2387" s="196" t="s">
        <v>163</v>
      </c>
      <c r="E2387" s="209" t="s">
        <v>5</v>
      </c>
      <c r="F2387" s="210" t="s">
        <v>4458</v>
      </c>
      <c r="H2387" s="211">
        <v>11.29</v>
      </c>
      <c r="I2387" s="212"/>
      <c r="L2387" s="208"/>
      <c r="M2387" s="213"/>
      <c r="N2387" s="214"/>
      <c r="O2387" s="214"/>
      <c r="P2387" s="214"/>
      <c r="Q2387" s="214"/>
      <c r="R2387" s="214"/>
      <c r="S2387" s="214"/>
      <c r="T2387" s="215"/>
      <c r="AT2387" s="209" t="s">
        <v>163</v>
      </c>
      <c r="AU2387" s="209" t="s">
        <v>89</v>
      </c>
      <c r="AV2387" s="13" t="s">
        <v>89</v>
      </c>
      <c r="AW2387" s="13" t="s">
        <v>42</v>
      </c>
      <c r="AX2387" s="13" t="s">
        <v>82</v>
      </c>
      <c r="AY2387" s="209" t="s">
        <v>152</v>
      </c>
    </row>
    <row r="2388" spans="2:65" s="15" customFormat="1">
      <c r="B2388" s="224"/>
      <c r="D2388" s="225" t="s">
        <v>163</v>
      </c>
      <c r="E2388" s="226" t="s">
        <v>5</v>
      </c>
      <c r="F2388" s="227" t="s">
        <v>170</v>
      </c>
      <c r="H2388" s="228">
        <v>634.54</v>
      </c>
      <c r="I2388" s="229"/>
      <c r="L2388" s="224"/>
      <c r="M2388" s="230"/>
      <c r="N2388" s="231"/>
      <c r="O2388" s="231"/>
      <c r="P2388" s="231"/>
      <c r="Q2388" s="231"/>
      <c r="R2388" s="231"/>
      <c r="S2388" s="231"/>
      <c r="T2388" s="232"/>
      <c r="AT2388" s="233" t="s">
        <v>163</v>
      </c>
      <c r="AU2388" s="233" t="s">
        <v>89</v>
      </c>
      <c r="AV2388" s="15" t="s">
        <v>159</v>
      </c>
      <c r="AW2388" s="15" t="s">
        <v>42</v>
      </c>
      <c r="AX2388" s="15" t="s">
        <v>45</v>
      </c>
      <c r="AY2388" s="233" t="s">
        <v>152</v>
      </c>
    </row>
    <row r="2389" spans="2:65" s="1" customFormat="1" ht="22.5" customHeight="1">
      <c r="B2389" s="183"/>
      <c r="C2389" s="184" t="s">
        <v>4459</v>
      </c>
      <c r="D2389" s="184" t="s">
        <v>154</v>
      </c>
      <c r="E2389" s="185" t="s">
        <v>1487</v>
      </c>
      <c r="F2389" s="186" t="s">
        <v>1488</v>
      </c>
      <c r="G2389" s="187" t="s">
        <v>247</v>
      </c>
      <c r="H2389" s="188">
        <v>634.54</v>
      </c>
      <c r="I2389" s="189"/>
      <c r="J2389" s="190">
        <f>ROUND(I2389*H2389,2)</f>
        <v>0</v>
      </c>
      <c r="K2389" s="186" t="s">
        <v>158</v>
      </c>
      <c r="L2389" s="43"/>
      <c r="M2389" s="191" t="s">
        <v>5</v>
      </c>
      <c r="N2389" s="192" t="s">
        <v>53</v>
      </c>
      <c r="O2389" s="44"/>
      <c r="P2389" s="193">
        <f>O2389*H2389</f>
        <v>0</v>
      </c>
      <c r="Q2389" s="193">
        <v>0</v>
      </c>
      <c r="R2389" s="193">
        <f>Q2389*H2389</f>
        <v>0</v>
      </c>
      <c r="S2389" s="193">
        <v>0</v>
      </c>
      <c r="T2389" s="194">
        <f>S2389*H2389</f>
        <v>0</v>
      </c>
      <c r="AR2389" s="25" t="s">
        <v>259</v>
      </c>
      <c r="AT2389" s="25" t="s">
        <v>154</v>
      </c>
      <c r="AU2389" s="25" t="s">
        <v>89</v>
      </c>
      <c r="AY2389" s="25" t="s">
        <v>152</v>
      </c>
      <c r="BE2389" s="195">
        <f>IF(N2389="základní",J2389,0)</f>
        <v>0</v>
      </c>
      <c r="BF2389" s="195">
        <f>IF(N2389="snížená",J2389,0)</f>
        <v>0</v>
      </c>
      <c r="BG2389" s="195">
        <f>IF(N2389="zákl. přenesená",J2389,0)</f>
        <v>0</v>
      </c>
      <c r="BH2389" s="195">
        <f>IF(N2389="sníž. přenesená",J2389,0)</f>
        <v>0</v>
      </c>
      <c r="BI2389" s="195">
        <f>IF(N2389="nulová",J2389,0)</f>
        <v>0</v>
      </c>
      <c r="BJ2389" s="25" t="s">
        <v>45</v>
      </c>
      <c r="BK2389" s="195">
        <f>ROUND(I2389*H2389,2)</f>
        <v>0</v>
      </c>
      <c r="BL2389" s="25" t="s">
        <v>259</v>
      </c>
      <c r="BM2389" s="25" t="s">
        <v>4460</v>
      </c>
    </row>
    <row r="2390" spans="2:65" s="1" customFormat="1" ht="31.5" customHeight="1">
      <c r="B2390" s="183"/>
      <c r="C2390" s="184" t="s">
        <v>4461</v>
      </c>
      <c r="D2390" s="184" t="s">
        <v>154</v>
      </c>
      <c r="E2390" s="185" t="s">
        <v>4462</v>
      </c>
      <c r="F2390" s="186" t="s">
        <v>4463</v>
      </c>
      <c r="G2390" s="187" t="s">
        <v>247</v>
      </c>
      <c r="H2390" s="188">
        <v>634.54</v>
      </c>
      <c r="I2390" s="189"/>
      <c r="J2390" s="190">
        <f>ROUND(I2390*H2390,2)</f>
        <v>0</v>
      </c>
      <c r="K2390" s="186" t="s">
        <v>158</v>
      </c>
      <c r="L2390" s="43"/>
      <c r="M2390" s="191" t="s">
        <v>5</v>
      </c>
      <c r="N2390" s="192" t="s">
        <v>53</v>
      </c>
      <c r="O2390" s="44"/>
      <c r="P2390" s="193">
        <f>O2390*H2390</f>
        <v>0</v>
      </c>
      <c r="Q2390" s="193">
        <v>4.7999999999999996E-3</v>
      </c>
      <c r="R2390" s="193">
        <f>Q2390*H2390</f>
        <v>3.0457919999999996</v>
      </c>
      <c r="S2390" s="193">
        <v>0</v>
      </c>
      <c r="T2390" s="194">
        <f>S2390*H2390</f>
        <v>0</v>
      </c>
      <c r="AR2390" s="25" t="s">
        <v>259</v>
      </c>
      <c r="AT2390" s="25" t="s">
        <v>154</v>
      </c>
      <c r="AU2390" s="25" t="s">
        <v>89</v>
      </c>
      <c r="AY2390" s="25" t="s">
        <v>152</v>
      </c>
      <c r="BE2390" s="195">
        <f>IF(N2390="základní",J2390,0)</f>
        <v>0</v>
      </c>
      <c r="BF2390" s="195">
        <f>IF(N2390="snížená",J2390,0)</f>
        <v>0</v>
      </c>
      <c r="BG2390" s="195">
        <f>IF(N2390="zákl. přenesená",J2390,0)</f>
        <v>0</v>
      </c>
      <c r="BH2390" s="195">
        <f>IF(N2390="sníž. přenesená",J2390,0)</f>
        <v>0</v>
      </c>
      <c r="BI2390" s="195">
        <f>IF(N2390="nulová",J2390,0)</f>
        <v>0</v>
      </c>
      <c r="BJ2390" s="25" t="s">
        <v>45</v>
      </c>
      <c r="BK2390" s="195">
        <f>ROUND(I2390*H2390,2)</f>
        <v>0</v>
      </c>
      <c r="BL2390" s="25" t="s">
        <v>259</v>
      </c>
      <c r="BM2390" s="25" t="s">
        <v>4464</v>
      </c>
    </row>
    <row r="2391" spans="2:65" s="1" customFormat="1" ht="31.5" customHeight="1">
      <c r="B2391" s="183"/>
      <c r="C2391" s="184" t="s">
        <v>4465</v>
      </c>
      <c r="D2391" s="184" t="s">
        <v>154</v>
      </c>
      <c r="E2391" s="185" t="s">
        <v>1491</v>
      </c>
      <c r="F2391" s="186" t="s">
        <v>1492</v>
      </c>
      <c r="G2391" s="187" t="s">
        <v>247</v>
      </c>
      <c r="H2391" s="188">
        <v>634.54</v>
      </c>
      <c r="I2391" s="189"/>
      <c r="J2391" s="190">
        <f>ROUND(I2391*H2391,2)</f>
        <v>0</v>
      </c>
      <c r="K2391" s="186" t="s">
        <v>158</v>
      </c>
      <c r="L2391" s="43"/>
      <c r="M2391" s="191" t="s">
        <v>5</v>
      </c>
      <c r="N2391" s="192" t="s">
        <v>53</v>
      </c>
      <c r="O2391" s="44"/>
      <c r="P2391" s="193">
        <f>O2391*H2391</f>
        <v>0</v>
      </c>
      <c r="Q2391" s="193">
        <v>1.2E-4</v>
      </c>
      <c r="R2391" s="193">
        <f>Q2391*H2391</f>
        <v>7.6144799999999999E-2</v>
      </c>
      <c r="S2391" s="193">
        <v>0</v>
      </c>
      <c r="T2391" s="194">
        <f>S2391*H2391</f>
        <v>0</v>
      </c>
      <c r="AR2391" s="25" t="s">
        <v>259</v>
      </c>
      <c r="AT2391" s="25" t="s">
        <v>154</v>
      </c>
      <c r="AU2391" s="25" t="s">
        <v>89</v>
      </c>
      <c r="AY2391" s="25" t="s">
        <v>152</v>
      </c>
      <c r="BE2391" s="195">
        <f>IF(N2391="základní",J2391,0)</f>
        <v>0</v>
      </c>
      <c r="BF2391" s="195">
        <f>IF(N2391="snížená",J2391,0)</f>
        <v>0</v>
      </c>
      <c r="BG2391" s="195">
        <f>IF(N2391="zákl. přenesená",J2391,0)</f>
        <v>0</v>
      </c>
      <c r="BH2391" s="195">
        <f>IF(N2391="sníž. přenesená",J2391,0)</f>
        <v>0</v>
      </c>
      <c r="BI2391" s="195">
        <f>IF(N2391="nulová",J2391,0)</f>
        <v>0</v>
      </c>
      <c r="BJ2391" s="25" t="s">
        <v>45</v>
      </c>
      <c r="BK2391" s="195">
        <f>ROUND(I2391*H2391,2)</f>
        <v>0</v>
      </c>
      <c r="BL2391" s="25" t="s">
        <v>259</v>
      </c>
      <c r="BM2391" s="25" t="s">
        <v>4466</v>
      </c>
    </row>
    <row r="2392" spans="2:65" s="12" customFormat="1">
      <c r="B2392" s="200"/>
      <c r="D2392" s="196" t="s">
        <v>163</v>
      </c>
      <c r="E2392" s="201" t="s">
        <v>5</v>
      </c>
      <c r="F2392" s="202" t="s">
        <v>3105</v>
      </c>
      <c r="H2392" s="203" t="s">
        <v>5</v>
      </c>
      <c r="I2392" s="204"/>
      <c r="L2392" s="200"/>
      <c r="M2392" s="205"/>
      <c r="N2392" s="206"/>
      <c r="O2392" s="206"/>
      <c r="P2392" s="206"/>
      <c r="Q2392" s="206"/>
      <c r="R2392" s="206"/>
      <c r="S2392" s="206"/>
      <c r="T2392" s="207"/>
      <c r="AT2392" s="203" t="s">
        <v>163</v>
      </c>
      <c r="AU2392" s="203" t="s">
        <v>89</v>
      </c>
      <c r="AV2392" s="12" t="s">
        <v>45</v>
      </c>
      <c r="AW2392" s="12" t="s">
        <v>42</v>
      </c>
      <c r="AX2392" s="12" t="s">
        <v>82</v>
      </c>
      <c r="AY2392" s="203" t="s">
        <v>152</v>
      </c>
    </row>
    <row r="2393" spans="2:65" s="13" customFormat="1">
      <c r="B2393" s="208"/>
      <c r="D2393" s="196" t="s">
        <v>163</v>
      </c>
      <c r="E2393" s="209" t="s">
        <v>5</v>
      </c>
      <c r="F2393" s="210" t="s">
        <v>4457</v>
      </c>
      <c r="H2393" s="211">
        <v>623.25</v>
      </c>
      <c r="I2393" s="212"/>
      <c r="L2393" s="208"/>
      <c r="M2393" s="213"/>
      <c r="N2393" s="214"/>
      <c r="O2393" s="214"/>
      <c r="P2393" s="214"/>
      <c r="Q2393" s="214"/>
      <c r="R2393" s="214"/>
      <c r="S2393" s="214"/>
      <c r="T2393" s="215"/>
      <c r="AT2393" s="209" t="s">
        <v>163</v>
      </c>
      <c r="AU2393" s="209" t="s">
        <v>89</v>
      </c>
      <c r="AV2393" s="13" t="s">
        <v>89</v>
      </c>
      <c r="AW2393" s="13" t="s">
        <v>42</v>
      </c>
      <c r="AX2393" s="13" t="s">
        <v>82</v>
      </c>
      <c r="AY2393" s="209" t="s">
        <v>152</v>
      </c>
    </row>
    <row r="2394" spans="2:65" s="13" customFormat="1">
      <c r="B2394" s="208"/>
      <c r="D2394" s="196" t="s">
        <v>163</v>
      </c>
      <c r="E2394" s="209" t="s">
        <v>5</v>
      </c>
      <c r="F2394" s="210" t="s">
        <v>4458</v>
      </c>
      <c r="H2394" s="211">
        <v>11.29</v>
      </c>
      <c r="I2394" s="212"/>
      <c r="L2394" s="208"/>
      <c r="M2394" s="213"/>
      <c r="N2394" s="214"/>
      <c r="O2394" s="214"/>
      <c r="P2394" s="214"/>
      <c r="Q2394" s="214"/>
      <c r="R2394" s="214"/>
      <c r="S2394" s="214"/>
      <c r="T2394" s="215"/>
      <c r="AT2394" s="209" t="s">
        <v>163</v>
      </c>
      <c r="AU2394" s="209" t="s">
        <v>89</v>
      </c>
      <c r="AV2394" s="13" t="s">
        <v>89</v>
      </c>
      <c r="AW2394" s="13" t="s">
        <v>42</v>
      </c>
      <c r="AX2394" s="13" t="s">
        <v>82</v>
      </c>
      <c r="AY2394" s="209" t="s">
        <v>152</v>
      </c>
    </row>
    <row r="2395" spans="2:65" s="15" customFormat="1">
      <c r="B2395" s="224"/>
      <c r="D2395" s="225" t="s">
        <v>163</v>
      </c>
      <c r="E2395" s="226" t="s">
        <v>5</v>
      </c>
      <c r="F2395" s="227" t="s">
        <v>170</v>
      </c>
      <c r="H2395" s="228">
        <v>634.54</v>
      </c>
      <c r="I2395" s="229"/>
      <c r="L2395" s="224"/>
      <c r="M2395" s="230"/>
      <c r="N2395" s="231"/>
      <c r="O2395" s="231"/>
      <c r="P2395" s="231"/>
      <c r="Q2395" s="231"/>
      <c r="R2395" s="231"/>
      <c r="S2395" s="231"/>
      <c r="T2395" s="232"/>
      <c r="AT2395" s="233" t="s">
        <v>163</v>
      </c>
      <c r="AU2395" s="233" t="s">
        <v>89</v>
      </c>
      <c r="AV2395" s="15" t="s">
        <v>159</v>
      </c>
      <c r="AW2395" s="15" t="s">
        <v>42</v>
      </c>
      <c r="AX2395" s="15" t="s">
        <v>45</v>
      </c>
      <c r="AY2395" s="233" t="s">
        <v>152</v>
      </c>
    </row>
    <row r="2396" spans="2:65" s="1" customFormat="1" ht="22.5" customHeight="1">
      <c r="B2396" s="183"/>
      <c r="C2396" s="184" t="s">
        <v>4467</v>
      </c>
      <c r="D2396" s="184" t="s">
        <v>154</v>
      </c>
      <c r="E2396" s="185" t="s">
        <v>4468</v>
      </c>
      <c r="F2396" s="186" t="s">
        <v>4469</v>
      </c>
      <c r="G2396" s="187" t="s">
        <v>247</v>
      </c>
      <c r="H2396" s="188">
        <v>634.54</v>
      </c>
      <c r="I2396" s="189"/>
      <c r="J2396" s="190">
        <f>ROUND(I2396*H2396,2)</f>
        <v>0</v>
      </c>
      <c r="K2396" s="186" t="s">
        <v>158</v>
      </c>
      <c r="L2396" s="43"/>
      <c r="M2396" s="191" t="s">
        <v>5</v>
      </c>
      <c r="N2396" s="192" t="s">
        <v>53</v>
      </c>
      <c r="O2396" s="44"/>
      <c r="P2396" s="193">
        <f>O2396*H2396</f>
        <v>0</v>
      </c>
      <c r="Q2396" s="193">
        <v>2.4000000000000001E-4</v>
      </c>
      <c r="R2396" s="193">
        <f>Q2396*H2396</f>
        <v>0.1522896</v>
      </c>
      <c r="S2396" s="193">
        <v>0</v>
      </c>
      <c r="T2396" s="194">
        <f>S2396*H2396</f>
        <v>0</v>
      </c>
      <c r="AR2396" s="25" t="s">
        <v>259</v>
      </c>
      <c r="AT2396" s="25" t="s">
        <v>154</v>
      </c>
      <c r="AU2396" s="25" t="s">
        <v>89</v>
      </c>
      <c r="AY2396" s="25" t="s">
        <v>152</v>
      </c>
      <c r="BE2396" s="195">
        <f>IF(N2396="základní",J2396,0)</f>
        <v>0</v>
      </c>
      <c r="BF2396" s="195">
        <f>IF(N2396="snížená",J2396,0)</f>
        <v>0</v>
      </c>
      <c r="BG2396" s="195">
        <f>IF(N2396="zákl. přenesená",J2396,0)</f>
        <v>0</v>
      </c>
      <c r="BH2396" s="195">
        <f>IF(N2396="sníž. přenesená",J2396,0)</f>
        <v>0</v>
      </c>
      <c r="BI2396" s="195">
        <f>IF(N2396="nulová",J2396,0)</f>
        <v>0</v>
      </c>
      <c r="BJ2396" s="25" t="s">
        <v>45</v>
      </c>
      <c r="BK2396" s="195">
        <f>ROUND(I2396*H2396,2)</f>
        <v>0</v>
      </c>
      <c r="BL2396" s="25" t="s">
        <v>259</v>
      </c>
      <c r="BM2396" s="25" t="s">
        <v>4470</v>
      </c>
    </row>
    <row r="2397" spans="2:65" s="1" customFormat="1" ht="22.5" customHeight="1">
      <c r="B2397" s="183"/>
      <c r="C2397" s="184" t="s">
        <v>4471</v>
      </c>
      <c r="D2397" s="184" t="s">
        <v>154</v>
      </c>
      <c r="E2397" s="185" t="s">
        <v>4472</v>
      </c>
      <c r="F2397" s="186" t="s">
        <v>4473</v>
      </c>
      <c r="G2397" s="187" t="s">
        <v>247</v>
      </c>
      <c r="H2397" s="188">
        <v>255</v>
      </c>
      <c r="I2397" s="189"/>
      <c r="J2397" s="190">
        <f>ROUND(I2397*H2397,2)</f>
        <v>0</v>
      </c>
      <c r="K2397" s="186" t="s">
        <v>5</v>
      </c>
      <c r="L2397" s="43"/>
      <c r="M2397" s="191" t="s">
        <v>5</v>
      </c>
      <c r="N2397" s="192" t="s">
        <v>53</v>
      </c>
      <c r="O2397" s="44"/>
      <c r="P2397" s="193">
        <f>O2397*H2397</f>
        <v>0</v>
      </c>
      <c r="Q2397" s="193">
        <v>0</v>
      </c>
      <c r="R2397" s="193">
        <f>Q2397*H2397</f>
        <v>0</v>
      </c>
      <c r="S2397" s="193">
        <v>0</v>
      </c>
      <c r="T2397" s="194">
        <f>S2397*H2397</f>
        <v>0</v>
      </c>
      <c r="AR2397" s="25" t="s">
        <v>259</v>
      </c>
      <c r="AT2397" s="25" t="s">
        <v>154</v>
      </c>
      <c r="AU2397" s="25" t="s">
        <v>89</v>
      </c>
      <c r="AY2397" s="25" t="s">
        <v>152</v>
      </c>
      <c r="BE2397" s="195">
        <f>IF(N2397="základní",J2397,0)</f>
        <v>0</v>
      </c>
      <c r="BF2397" s="195">
        <f>IF(N2397="snížená",J2397,0)</f>
        <v>0</v>
      </c>
      <c r="BG2397" s="195">
        <f>IF(N2397="zákl. přenesená",J2397,0)</f>
        <v>0</v>
      </c>
      <c r="BH2397" s="195">
        <f>IF(N2397="sníž. přenesená",J2397,0)</f>
        <v>0</v>
      </c>
      <c r="BI2397" s="195">
        <f>IF(N2397="nulová",J2397,0)</f>
        <v>0</v>
      </c>
      <c r="BJ2397" s="25" t="s">
        <v>45</v>
      </c>
      <c r="BK2397" s="195">
        <f>ROUND(I2397*H2397,2)</f>
        <v>0</v>
      </c>
      <c r="BL2397" s="25" t="s">
        <v>259</v>
      </c>
      <c r="BM2397" s="25" t="s">
        <v>4474</v>
      </c>
    </row>
    <row r="2398" spans="2:65" s="11" customFormat="1" ht="29.85" customHeight="1">
      <c r="B2398" s="169"/>
      <c r="D2398" s="180" t="s">
        <v>81</v>
      </c>
      <c r="E2398" s="181" t="s">
        <v>817</v>
      </c>
      <c r="F2398" s="181" t="s">
        <v>818</v>
      </c>
      <c r="I2398" s="172"/>
      <c r="J2398" s="182">
        <f>BK2398</f>
        <v>0</v>
      </c>
      <c r="L2398" s="169"/>
      <c r="M2398" s="174"/>
      <c r="N2398" s="175"/>
      <c r="O2398" s="175"/>
      <c r="P2398" s="176">
        <f>P2399</f>
        <v>0</v>
      </c>
      <c r="Q2398" s="175"/>
      <c r="R2398" s="176">
        <f>R2399</f>
        <v>0</v>
      </c>
      <c r="S2398" s="175"/>
      <c r="T2398" s="177">
        <f>T2399</f>
        <v>0</v>
      </c>
      <c r="AR2398" s="170" t="s">
        <v>89</v>
      </c>
      <c r="AT2398" s="178" t="s">
        <v>81</v>
      </c>
      <c r="AU2398" s="178" t="s">
        <v>45</v>
      </c>
      <c r="AY2398" s="170" t="s">
        <v>152</v>
      </c>
      <c r="BK2398" s="179">
        <f>BK2399</f>
        <v>0</v>
      </c>
    </row>
    <row r="2399" spans="2:65" s="1" customFormat="1" ht="31.5" customHeight="1">
      <c r="B2399" s="183"/>
      <c r="C2399" s="184" t="s">
        <v>4475</v>
      </c>
      <c r="D2399" s="184" t="s">
        <v>154</v>
      </c>
      <c r="E2399" s="185" t="s">
        <v>4476</v>
      </c>
      <c r="F2399" s="186" t="s">
        <v>4477</v>
      </c>
      <c r="G2399" s="187" t="s">
        <v>247</v>
      </c>
      <c r="H2399" s="188">
        <v>3453</v>
      </c>
      <c r="I2399" s="189"/>
      <c r="J2399" s="190">
        <f>ROUND(I2399*H2399,2)</f>
        <v>0</v>
      </c>
      <c r="K2399" s="186" t="s">
        <v>5</v>
      </c>
      <c r="L2399" s="43"/>
      <c r="M2399" s="191" t="s">
        <v>5</v>
      </c>
      <c r="N2399" s="192" t="s">
        <v>53</v>
      </c>
      <c r="O2399" s="44"/>
      <c r="P2399" s="193">
        <f>O2399*H2399</f>
        <v>0</v>
      </c>
      <c r="Q2399" s="193">
        <v>0</v>
      </c>
      <c r="R2399" s="193">
        <f>Q2399*H2399</f>
        <v>0</v>
      </c>
      <c r="S2399" s="193">
        <v>0</v>
      </c>
      <c r="T2399" s="194">
        <f>S2399*H2399</f>
        <v>0</v>
      </c>
      <c r="AR2399" s="25" t="s">
        <v>259</v>
      </c>
      <c r="AT2399" s="25" t="s">
        <v>154</v>
      </c>
      <c r="AU2399" s="25" t="s">
        <v>89</v>
      </c>
      <c r="AY2399" s="25" t="s">
        <v>152</v>
      </c>
      <c r="BE2399" s="195">
        <f>IF(N2399="základní",J2399,0)</f>
        <v>0</v>
      </c>
      <c r="BF2399" s="195">
        <f>IF(N2399="snížená",J2399,0)</f>
        <v>0</v>
      </c>
      <c r="BG2399" s="195">
        <f>IF(N2399="zákl. přenesená",J2399,0)</f>
        <v>0</v>
      </c>
      <c r="BH2399" s="195">
        <f>IF(N2399="sníž. přenesená",J2399,0)</f>
        <v>0</v>
      </c>
      <c r="BI2399" s="195">
        <f>IF(N2399="nulová",J2399,0)</f>
        <v>0</v>
      </c>
      <c r="BJ2399" s="25" t="s">
        <v>45</v>
      </c>
      <c r="BK2399" s="195">
        <f>ROUND(I2399*H2399,2)</f>
        <v>0</v>
      </c>
      <c r="BL2399" s="25" t="s">
        <v>259</v>
      </c>
      <c r="BM2399" s="25" t="s">
        <v>4478</v>
      </c>
    </row>
    <row r="2400" spans="2:65" s="11" customFormat="1" ht="29.85" customHeight="1">
      <c r="B2400" s="169"/>
      <c r="D2400" s="180" t="s">
        <v>81</v>
      </c>
      <c r="E2400" s="181" t="s">
        <v>4479</v>
      </c>
      <c r="F2400" s="181" t="s">
        <v>4480</v>
      </c>
      <c r="I2400" s="172"/>
      <c r="J2400" s="182">
        <f>BK2400</f>
        <v>0</v>
      </c>
      <c r="L2400" s="169"/>
      <c r="M2400" s="174"/>
      <c r="N2400" s="175"/>
      <c r="O2400" s="175"/>
      <c r="P2400" s="176">
        <f>SUM(P2401:P2438)</f>
        <v>0</v>
      </c>
      <c r="Q2400" s="175"/>
      <c r="R2400" s="176">
        <f>SUM(R2401:R2438)</f>
        <v>9.4244249999999994</v>
      </c>
      <c r="S2400" s="175"/>
      <c r="T2400" s="177">
        <f>SUM(T2401:T2438)</f>
        <v>0</v>
      </c>
      <c r="AR2400" s="170" t="s">
        <v>89</v>
      </c>
      <c r="AT2400" s="178" t="s">
        <v>81</v>
      </c>
      <c r="AU2400" s="178" t="s">
        <v>45</v>
      </c>
      <c r="AY2400" s="170" t="s">
        <v>152</v>
      </c>
      <c r="BK2400" s="179">
        <f>SUM(BK2401:BK2438)</f>
        <v>0</v>
      </c>
    </row>
    <row r="2401" spans="2:65" s="1" customFormat="1" ht="44.25" customHeight="1">
      <c r="B2401" s="183"/>
      <c r="C2401" s="184" t="s">
        <v>4481</v>
      </c>
      <c r="D2401" s="184" t="s">
        <v>154</v>
      </c>
      <c r="E2401" s="185" t="s">
        <v>4482</v>
      </c>
      <c r="F2401" s="186" t="s">
        <v>4483</v>
      </c>
      <c r="G2401" s="187" t="s">
        <v>247</v>
      </c>
      <c r="H2401" s="188">
        <v>133.47999999999999</v>
      </c>
      <c r="I2401" s="189"/>
      <c r="J2401" s="190">
        <f>ROUND(I2401*H2401,2)</f>
        <v>0</v>
      </c>
      <c r="K2401" s="186" t="s">
        <v>5</v>
      </c>
      <c r="L2401" s="43"/>
      <c r="M2401" s="191" t="s">
        <v>5</v>
      </c>
      <c r="N2401" s="192" t="s">
        <v>53</v>
      </c>
      <c r="O2401" s="44"/>
      <c r="P2401" s="193">
        <f>O2401*H2401</f>
        <v>0</v>
      </c>
      <c r="Q2401" s="193">
        <v>2.5000000000000001E-2</v>
      </c>
      <c r="R2401" s="193">
        <f>Q2401*H2401</f>
        <v>3.3369999999999997</v>
      </c>
      <c r="S2401" s="193">
        <v>0</v>
      </c>
      <c r="T2401" s="194">
        <f>S2401*H2401</f>
        <v>0</v>
      </c>
      <c r="AR2401" s="25" t="s">
        <v>259</v>
      </c>
      <c r="AT2401" s="25" t="s">
        <v>154</v>
      </c>
      <c r="AU2401" s="25" t="s">
        <v>89</v>
      </c>
      <c r="AY2401" s="25" t="s">
        <v>152</v>
      </c>
      <c r="BE2401" s="195">
        <f>IF(N2401="základní",J2401,0)</f>
        <v>0</v>
      </c>
      <c r="BF2401" s="195">
        <f>IF(N2401="snížená",J2401,0)</f>
        <v>0</v>
      </c>
      <c r="BG2401" s="195">
        <f>IF(N2401="zákl. přenesená",J2401,0)</f>
        <v>0</v>
      </c>
      <c r="BH2401" s="195">
        <f>IF(N2401="sníž. přenesená",J2401,0)</f>
        <v>0</v>
      </c>
      <c r="BI2401" s="195">
        <f>IF(N2401="nulová",J2401,0)</f>
        <v>0</v>
      </c>
      <c r="BJ2401" s="25" t="s">
        <v>45</v>
      </c>
      <c r="BK2401" s="195">
        <f>ROUND(I2401*H2401,2)</f>
        <v>0</v>
      </c>
      <c r="BL2401" s="25" t="s">
        <v>259</v>
      </c>
      <c r="BM2401" s="25" t="s">
        <v>4484</v>
      </c>
    </row>
    <row r="2402" spans="2:65" s="1" customFormat="1" ht="31.5" customHeight="1">
      <c r="B2402" s="183"/>
      <c r="C2402" s="184" t="s">
        <v>4485</v>
      </c>
      <c r="D2402" s="184" t="s">
        <v>154</v>
      </c>
      <c r="E2402" s="185" t="s">
        <v>4486</v>
      </c>
      <c r="F2402" s="186" t="s">
        <v>4487</v>
      </c>
      <c r="G2402" s="187" t="s">
        <v>247</v>
      </c>
      <c r="H2402" s="188">
        <v>51.537999999999997</v>
      </c>
      <c r="I2402" s="189"/>
      <c r="J2402" s="190">
        <f>ROUND(I2402*H2402,2)</f>
        <v>0</v>
      </c>
      <c r="K2402" s="186" t="s">
        <v>5</v>
      </c>
      <c r="L2402" s="43"/>
      <c r="M2402" s="191" t="s">
        <v>5</v>
      </c>
      <c r="N2402" s="192" t="s">
        <v>53</v>
      </c>
      <c r="O2402" s="44"/>
      <c r="P2402" s="193">
        <f>O2402*H2402</f>
        <v>0</v>
      </c>
      <c r="Q2402" s="193">
        <v>2.5000000000000001E-2</v>
      </c>
      <c r="R2402" s="193">
        <f>Q2402*H2402</f>
        <v>1.2884500000000001</v>
      </c>
      <c r="S2402" s="193">
        <v>0</v>
      </c>
      <c r="T2402" s="194">
        <f>S2402*H2402</f>
        <v>0</v>
      </c>
      <c r="AR2402" s="25" t="s">
        <v>259</v>
      </c>
      <c r="AT2402" s="25" t="s">
        <v>154</v>
      </c>
      <c r="AU2402" s="25" t="s">
        <v>89</v>
      </c>
      <c r="AY2402" s="25" t="s">
        <v>152</v>
      </c>
      <c r="BE2402" s="195">
        <f>IF(N2402="základní",J2402,0)</f>
        <v>0</v>
      </c>
      <c r="BF2402" s="195">
        <f>IF(N2402="snížená",J2402,0)</f>
        <v>0</v>
      </c>
      <c r="BG2402" s="195">
        <f>IF(N2402="zákl. přenesená",J2402,0)</f>
        <v>0</v>
      </c>
      <c r="BH2402" s="195">
        <f>IF(N2402="sníž. přenesená",J2402,0)</f>
        <v>0</v>
      </c>
      <c r="BI2402" s="195">
        <f>IF(N2402="nulová",J2402,0)</f>
        <v>0</v>
      </c>
      <c r="BJ2402" s="25" t="s">
        <v>45</v>
      </c>
      <c r="BK2402" s="195">
        <f>ROUND(I2402*H2402,2)</f>
        <v>0</v>
      </c>
      <c r="BL2402" s="25" t="s">
        <v>259</v>
      </c>
      <c r="BM2402" s="25" t="s">
        <v>4488</v>
      </c>
    </row>
    <row r="2403" spans="2:65" s="12" customFormat="1">
      <c r="B2403" s="200"/>
      <c r="D2403" s="196" t="s">
        <v>163</v>
      </c>
      <c r="E2403" s="201" t="s">
        <v>5</v>
      </c>
      <c r="F2403" s="202" t="s">
        <v>3027</v>
      </c>
      <c r="H2403" s="203" t="s">
        <v>5</v>
      </c>
      <c r="I2403" s="204"/>
      <c r="L2403" s="200"/>
      <c r="M2403" s="205"/>
      <c r="N2403" s="206"/>
      <c r="O2403" s="206"/>
      <c r="P2403" s="206"/>
      <c r="Q2403" s="206"/>
      <c r="R2403" s="206"/>
      <c r="S2403" s="206"/>
      <c r="T2403" s="207"/>
      <c r="AT2403" s="203" t="s">
        <v>163</v>
      </c>
      <c r="AU2403" s="203" t="s">
        <v>89</v>
      </c>
      <c r="AV2403" s="12" t="s">
        <v>45</v>
      </c>
      <c r="AW2403" s="12" t="s">
        <v>42</v>
      </c>
      <c r="AX2403" s="12" t="s">
        <v>82</v>
      </c>
      <c r="AY2403" s="203" t="s">
        <v>152</v>
      </c>
    </row>
    <row r="2404" spans="2:65" s="13" customFormat="1">
      <c r="B2404" s="208"/>
      <c r="D2404" s="196" t="s">
        <v>163</v>
      </c>
      <c r="E2404" s="209" t="s">
        <v>5</v>
      </c>
      <c r="F2404" s="210" t="s">
        <v>4489</v>
      </c>
      <c r="H2404" s="211">
        <v>51.537999999999997</v>
      </c>
      <c r="I2404" s="212"/>
      <c r="L2404" s="208"/>
      <c r="M2404" s="213"/>
      <c r="N2404" s="214"/>
      <c r="O2404" s="214"/>
      <c r="P2404" s="214"/>
      <c r="Q2404" s="214"/>
      <c r="R2404" s="214"/>
      <c r="S2404" s="214"/>
      <c r="T2404" s="215"/>
      <c r="AT2404" s="209" t="s">
        <v>163</v>
      </c>
      <c r="AU2404" s="209" t="s">
        <v>89</v>
      </c>
      <c r="AV2404" s="13" t="s">
        <v>89</v>
      </c>
      <c r="AW2404" s="13" t="s">
        <v>42</v>
      </c>
      <c r="AX2404" s="13" t="s">
        <v>82</v>
      </c>
      <c r="AY2404" s="209" t="s">
        <v>152</v>
      </c>
    </row>
    <row r="2405" spans="2:65" s="15" customFormat="1">
      <c r="B2405" s="224"/>
      <c r="D2405" s="196" t="s">
        <v>163</v>
      </c>
      <c r="E2405" s="247" t="s">
        <v>5</v>
      </c>
      <c r="F2405" s="248" t="s">
        <v>170</v>
      </c>
      <c r="H2405" s="249">
        <v>51.537999999999997</v>
      </c>
      <c r="I2405" s="229"/>
      <c r="L2405" s="224"/>
      <c r="M2405" s="230"/>
      <c r="N2405" s="231"/>
      <c r="O2405" s="231"/>
      <c r="P2405" s="231"/>
      <c r="Q2405" s="231"/>
      <c r="R2405" s="231"/>
      <c r="S2405" s="231"/>
      <c r="T2405" s="232"/>
      <c r="AT2405" s="233" t="s">
        <v>163</v>
      </c>
      <c r="AU2405" s="233" t="s">
        <v>89</v>
      </c>
      <c r="AV2405" s="15" t="s">
        <v>159</v>
      </c>
      <c r="AW2405" s="15" t="s">
        <v>42</v>
      </c>
      <c r="AX2405" s="15" t="s">
        <v>45</v>
      </c>
      <c r="AY2405" s="233" t="s">
        <v>152</v>
      </c>
    </row>
    <row r="2406" spans="2:65" s="13" customFormat="1">
      <c r="B2406" s="208"/>
      <c r="D2406" s="196" t="s">
        <v>163</v>
      </c>
      <c r="E2406" s="209" t="s">
        <v>5</v>
      </c>
      <c r="F2406" s="210" t="s">
        <v>5</v>
      </c>
      <c r="H2406" s="211">
        <v>0</v>
      </c>
      <c r="I2406" s="212"/>
      <c r="L2406" s="208"/>
      <c r="M2406" s="213"/>
      <c r="N2406" s="214"/>
      <c r="O2406" s="214"/>
      <c r="P2406" s="214"/>
      <c r="Q2406" s="214"/>
      <c r="R2406" s="214"/>
      <c r="S2406" s="214"/>
      <c r="T2406" s="215"/>
      <c r="AT2406" s="209" t="s">
        <v>163</v>
      </c>
      <c r="AU2406" s="209" t="s">
        <v>89</v>
      </c>
      <c r="AV2406" s="13" t="s">
        <v>89</v>
      </c>
      <c r="AW2406" s="13" t="s">
        <v>42</v>
      </c>
      <c r="AX2406" s="13" t="s">
        <v>82</v>
      </c>
      <c r="AY2406" s="209" t="s">
        <v>152</v>
      </c>
    </row>
    <row r="2407" spans="2:65" s="13" customFormat="1">
      <c r="B2407" s="208"/>
      <c r="D2407" s="196" t="s">
        <v>163</v>
      </c>
      <c r="E2407" s="209" t="s">
        <v>5</v>
      </c>
      <c r="F2407" s="210" t="s">
        <v>5</v>
      </c>
      <c r="H2407" s="211">
        <v>0</v>
      </c>
      <c r="I2407" s="212"/>
      <c r="L2407" s="208"/>
      <c r="M2407" s="213"/>
      <c r="N2407" s="214"/>
      <c r="O2407" s="214"/>
      <c r="P2407" s="214"/>
      <c r="Q2407" s="214"/>
      <c r="R2407" s="214"/>
      <c r="S2407" s="214"/>
      <c r="T2407" s="215"/>
      <c r="AT2407" s="209" t="s">
        <v>163</v>
      </c>
      <c r="AU2407" s="209" t="s">
        <v>89</v>
      </c>
      <c r="AV2407" s="13" t="s">
        <v>89</v>
      </c>
      <c r="AW2407" s="13" t="s">
        <v>42</v>
      </c>
      <c r="AX2407" s="13" t="s">
        <v>82</v>
      </c>
      <c r="AY2407" s="209" t="s">
        <v>152</v>
      </c>
    </row>
    <row r="2408" spans="2:65" s="13" customFormat="1">
      <c r="B2408" s="208"/>
      <c r="D2408" s="196" t="s">
        <v>163</v>
      </c>
      <c r="E2408" s="209" t="s">
        <v>5</v>
      </c>
      <c r="F2408" s="210" t="s">
        <v>5</v>
      </c>
      <c r="H2408" s="211">
        <v>0</v>
      </c>
      <c r="I2408" s="212"/>
      <c r="L2408" s="208"/>
      <c r="M2408" s="213"/>
      <c r="N2408" s="214"/>
      <c r="O2408" s="214"/>
      <c r="P2408" s="214"/>
      <c r="Q2408" s="214"/>
      <c r="R2408" s="214"/>
      <c r="S2408" s="214"/>
      <c r="T2408" s="215"/>
      <c r="AT2408" s="209" t="s">
        <v>163</v>
      </c>
      <c r="AU2408" s="209" t="s">
        <v>89</v>
      </c>
      <c r="AV2408" s="13" t="s">
        <v>89</v>
      </c>
      <c r="AW2408" s="13" t="s">
        <v>42</v>
      </c>
      <c r="AX2408" s="13" t="s">
        <v>82</v>
      </c>
      <c r="AY2408" s="209" t="s">
        <v>152</v>
      </c>
    </row>
    <row r="2409" spans="2:65" s="13" customFormat="1">
      <c r="B2409" s="208"/>
      <c r="D2409" s="196" t="s">
        <v>163</v>
      </c>
      <c r="E2409" s="209" t="s">
        <v>5</v>
      </c>
      <c r="F2409" s="210" t="s">
        <v>5</v>
      </c>
      <c r="H2409" s="211">
        <v>0</v>
      </c>
      <c r="I2409" s="212"/>
      <c r="L2409" s="208"/>
      <c r="M2409" s="213"/>
      <c r="N2409" s="214"/>
      <c r="O2409" s="214"/>
      <c r="P2409" s="214"/>
      <c r="Q2409" s="214"/>
      <c r="R2409" s="214"/>
      <c r="S2409" s="214"/>
      <c r="T2409" s="215"/>
      <c r="AT2409" s="209" t="s">
        <v>163</v>
      </c>
      <c r="AU2409" s="209" t="s">
        <v>89</v>
      </c>
      <c r="AV2409" s="13" t="s">
        <v>89</v>
      </c>
      <c r="AW2409" s="13" t="s">
        <v>42</v>
      </c>
      <c r="AX2409" s="13" t="s">
        <v>82</v>
      </c>
      <c r="AY2409" s="209" t="s">
        <v>152</v>
      </c>
    </row>
    <row r="2410" spans="2:65" s="13" customFormat="1">
      <c r="B2410" s="208"/>
      <c r="D2410" s="196" t="s">
        <v>163</v>
      </c>
      <c r="E2410" s="209" t="s">
        <v>5</v>
      </c>
      <c r="F2410" s="210" t="s">
        <v>5</v>
      </c>
      <c r="H2410" s="211">
        <v>0</v>
      </c>
      <c r="I2410" s="212"/>
      <c r="L2410" s="208"/>
      <c r="M2410" s="213"/>
      <c r="N2410" s="214"/>
      <c r="O2410" s="214"/>
      <c r="P2410" s="214"/>
      <c r="Q2410" s="214"/>
      <c r="R2410" s="214"/>
      <c r="S2410" s="214"/>
      <c r="T2410" s="215"/>
      <c r="AT2410" s="209" t="s">
        <v>163</v>
      </c>
      <c r="AU2410" s="209" t="s">
        <v>89</v>
      </c>
      <c r="AV2410" s="13" t="s">
        <v>89</v>
      </c>
      <c r="AW2410" s="13" t="s">
        <v>42</v>
      </c>
      <c r="AX2410" s="13" t="s">
        <v>82</v>
      </c>
      <c r="AY2410" s="209" t="s">
        <v>152</v>
      </c>
    </row>
    <row r="2411" spans="2:65" s="13" customFormat="1">
      <c r="B2411" s="208"/>
      <c r="D2411" s="196" t="s">
        <v>163</v>
      </c>
      <c r="E2411" s="209" t="s">
        <v>5</v>
      </c>
      <c r="F2411" s="210" t="s">
        <v>5</v>
      </c>
      <c r="H2411" s="211">
        <v>0</v>
      </c>
      <c r="I2411" s="212"/>
      <c r="L2411" s="208"/>
      <c r="M2411" s="213"/>
      <c r="N2411" s="214"/>
      <c r="O2411" s="214"/>
      <c r="P2411" s="214"/>
      <c r="Q2411" s="214"/>
      <c r="R2411" s="214"/>
      <c r="S2411" s="214"/>
      <c r="T2411" s="215"/>
      <c r="AT2411" s="209" t="s">
        <v>163</v>
      </c>
      <c r="AU2411" s="209" t="s">
        <v>89</v>
      </c>
      <c r="AV2411" s="13" t="s">
        <v>89</v>
      </c>
      <c r="AW2411" s="13" t="s">
        <v>42</v>
      </c>
      <c r="AX2411" s="13" t="s">
        <v>82</v>
      </c>
      <c r="AY2411" s="209" t="s">
        <v>152</v>
      </c>
    </row>
    <row r="2412" spans="2:65" s="13" customFormat="1">
      <c r="B2412" s="208"/>
      <c r="D2412" s="196" t="s">
        <v>163</v>
      </c>
      <c r="E2412" s="209" t="s">
        <v>5</v>
      </c>
      <c r="F2412" s="210" t="s">
        <v>5</v>
      </c>
      <c r="H2412" s="211">
        <v>0</v>
      </c>
      <c r="I2412" s="212"/>
      <c r="L2412" s="208"/>
      <c r="M2412" s="213"/>
      <c r="N2412" s="214"/>
      <c r="O2412" s="214"/>
      <c r="P2412" s="214"/>
      <c r="Q2412" s="214"/>
      <c r="R2412" s="214"/>
      <c r="S2412" s="214"/>
      <c r="T2412" s="215"/>
      <c r="AT2412" s="209" t="s">
        <v>163</v>
      </c>
      <c r="AU2412" s="209" t="s">
        <v>89</v>
      </c>
      <c r="AV2412" s="13" t="s">
        <v>89</v>
      </c>
      <c r="AW2412" s="13" t="s">
        <v>42</v>
      </c>
      <c r="AX2412" s="13" t="s">
        <v>82</v>
      </c>
      <c r="AY2412" s="209" t="s">
        <v>152</v>
      </c>
    </row>
    <row r="2413" spans="2:65" s="13" customFormat="1">
      <c r="B2413" s="208"/>
      <c r="D2413" s="196" t="s">
        <v>163</v>
      </c>
      <c r="E2413" s="209" t="s">
        <v>5</v>
      </c>
      <c r="F2413" s="210" t="s">
        <v>5</v>
      </c>
      <c r="H2413" s="211">
        <v>0</v>
      </c>
      <c r="I2413" s="212"/>
      <c r="L2413" s="208"/>
      <c r="M2413" s="213"/>
      <c r="N2413" s="214"/>
      <c r="O2413" s="214"/>
      <c r="P2413" s="214"/>
      <c r="Q2413" s="214"/>
      <c r="R2413" s="214"/>
      <c r="S2413" s="214"/>
      <c r="T2413" s="215"/>
      <c r="AT2413" s="209" t="s">
        <v>163</v>
      </c>
      <c r="AU2413" s="209" t="s">
        <v>89</v>
      </c>
      <c r="AV2413" s="13" t="s">
        <v>89</v>
      </c>
      <c r="AW2413" s="13" t="s">
        <v>42</v>
      </c>
      <c r="AX2413" s="13" t="s">
        <v>82</v>
      </c>
      <c r="AY2413" s="209" t="s">
        <v>152</v>
      </c>
    </row>
    <row r="2414" spans="2:65" s="13" customFormat="1">
      <c r="B2414" s="208"/>
      <c r="D2414" s="196" t="s">
        <v>163</v>
      </c>
      <c r="E2414" s="209" t="s">
        <v>5</v>
      </c>
      <c r="F2414" s="210" t="s">
        <v>5</v>
      </c>
      <c r="H2414" s="211">
        <v>0</v>
      </c>
      <c r="I2414" s="212"/>
      <c r="L2414" s="208"/>
      <c r="M2414" s="213"/>
      <c r="N2414" s="214"/>
      <c r="O2414" s="214"/>
      <c r="P2414" s="214"/>
      <c r="Q2414" s="214"/>
      <c r="R2414" s="214"/>
      <c r="S2414" s="214"/>
      <c r="T2414" s="215"/>
      <c r="AT2414" s="209" t="s">
        <v>163</v>
      </c>
      <c r="AU2414" s="209" t="s">
        <v>89</v>
      </c>
      <c r="AV2414" s="13" t="s">
        <v>89</v>
      </c>
      <c r="AW2414" s="13" t="s">
        <v>42</v>
      </c>
      <c r="AX2414" s="13" t="s">
        <v>82</v>
      </c>
      <c r="AY2414" s="209" t="s">
        <v>152</v>
      </c>
    </row>
    <row r="2415" spans="2:65" s="13" customFormat="1">
      <c r="B2415" s="208"/>
      <c r="D2415" s="225" t="s">
        <v>163</v>
      </c>
      <c r="E2415" s="250" t="s">
        <v>5</v>
      </c>
      <c r="F2415" s="234" t="s">
        <v>5</v>
      </c>
      <c r="H2415" s="235">
        <v>0</v>
      </c>
      <c r="I2415" s="212"/>
      <c r="L2415" s="208"/>
      <c r="M2415" s="213"/>
      <c r="N2415" s="214"/>
      <c r="O2415" s="214"/>
      <c r="P2415" s="214"/>
      <c r="Q2415" s="214"/>
      <c r="R2415" s="214"/>
      <c r="S2415" s="214"/>
      <c r="T2415" s="215"/>
      <c r="AT2415" s="209" t="s">
        <v>163</v>
      </c>
      <c r="AU2415" s="209" t="s">
        <v>89</v>
      </c>
      <c r="AV2415" s="13" t="s">
        <v>89</v>
      </c>
      <c r="AW2415" s="13" t="s">
        <v>42</v>
      </c>
      <c r="AX2415" s="13" t="s">
        <v>82</v>
      </c>
      <c r="AY2415" s="209" t="s">
        <v>152</v>
      </c>
    </row>
    <row r="2416" spans="2:65" s="1" customFormat="1" ht="44.25" customHeight="1">
      <c r="B2416" s="183"/>
      <c r="C2416" s="184" t="s">
        <v>4490</v>
      </c>
      <c r="D2416" s="184" t="s">
        <v>154</v>
      </c>
      <c r="E2416" s="185" t="s">
        <v>4491</v>
      </c>
      <c r="F2416" s="186" t="s">
        <v>4492</v>
      </c>
      <c r="G2416" s="187" t="s">
        <v>247</v>
      </c>
      <c r="H2416" s="188">
        <v>63.073999999999998</v>
      </c>
      <c r="I2416" s="189"/>
      <c r="J2416" s="190">
        <f>ROUND(I2416*H2416,2)</f>
        <v>0</v>
      </c>
      <c r="K2416" s="186" t="s">
        <v>5</v>
      </c>
      <c r="L2416" s="43"/>
      <c r="M2416" s="191" t="s">
        <v>5</v>
      </c>
      <c r="N2416" s="192" t="s">
        <v>53</v>
      </c>
      <c r="O2416" s="44"/>
      <c r="P2416" s="193">
        <f>O2416*H2416</f>
        <v>0</v>
      </c>
      <c r="Q2416" s="193">
        <v>2.5000000000000001E-2</v>
      </c>
      <c r="R2416" s="193">
        <f>Q2416*H2416</f>
        <v>1.5768500000000001</v>
      </c>
      <c r="S2416" s="193">
        <v>0</v>
      </c>
      <c r="T2416" s="194">
        <f>S2416*H2416</f>
        <v>0</v>
      </c>
      <c r="AR2416" s="25" t="s">
        <v>259</v>
      </c>
      <c r="AT2416" s="25" t="s">
        <v>154</v>
      </c>
      <c r="AU2416" s="25" t="s">
        <v>89</v>
      </c>
      <c r="AY2416" s="25" t="s">
        <v>152</v>
      </c>
      <c r="BE2416" s="195">
        <f>IF(N2416="základní",J2416,0)</f>
        <v>0</v>
      </c>
      <c r="BF2416" s="195">
        <f>IF(N2416="snížená",J2416,0)</f>
        <v>0</v>
      </c>
      <c r="BG2416" s="195">
        <f>IF(N2416="zákl. přenesená",J2416,0)</f>
        <v>0</v>
      </c>
      <c r="BH2416" s="195">
        <f>IF(N2416="sníž. přenesená",J2416,0)</f>
        <v>0</v>
      </c>
      <c r="BI2416" s="195">
        <f>IF(N2416="nulová",J2416,0)</f>
        <v>0</v>
      </c>
      <c r="BJ2416" s="25" t="s">
        <v>45</v>
      </c>
      <c r="BK2416" s="195">
        <f>ROUND(I2416*H2416,2)</f>
        <v>0</v>
      </c>
      <c r="BL2416" s="25" t="s">
        <v>259</v>
      </c>
      <c r="BM2416" s="25" t="s">
        <v>4493</v>
      </c>
    </row>
    <row r="2417" spans="2:65" s="13" customFormat="1">
      <c r="B2417" s="208"/>
      <c r="D2417" s="196" t="s">
        <v>163</v>
      </c>
      <c r="E2417" s="209" t="s">
        <v>5</v>
      </c>
      <c r="F2417" s="210" t="s">
        <v>4494</v>
      </c>
      <c r="H2417" s="211">
        <v>63.073999999999998</v>
      </c>
      <c r="I2417" s="212"/>
      <c r="L2417" s="208"/>
      <c r="M2417" s="213"/>
      <c r="N2417" s="214"/>
      <c r="O2417" s="214"/>
      <c r="P2417" s="214"/>
      <c r="Q2417" s="214"/>
      <c r="R2417" s="214"/>
      <c r="S2417" s="214"/>
      <c r="T2417" s="215"/>
      <c r="AT2417" s="209" t="s">
        <v>163</v>
      </c>
      <c r="AU2417" s="209" t="s">
        <v>89</v>
      </c>
      <c r="AV2417" s="13" t="s">
        <v>89</v>
      </c>
      <c r="AW2417" s="13" t="s">
        <v>42</v>
      </c>
      <c r="AX2417" s="13" t="s">
        <v>45</v>
      </c>
      <c r="AY2417" s="209" t="s">
        <v>152</v>
      </c>
    </row>
    <row r="2418" spans="2:65" s="13" customFormat="1">
      <c r="B2418" s="208"/>
      <c r="D2418" s="196" t="s">
        <v>163</v>
      </c>
      <c r="E2418" s="209" t="s">
        <v>5</v>
      </c>
      <c r="F2418" s="210" t="s">
        <v>5</v>
      </c>
      <c r="H2418" s="211">
        <v>0</v>
      </c>
      <c r="I2418" s="212"/>
      <c r="L2418" s="208"/>
      <c r="M2418" s="213"/>
      <c r="N2418" s="214"/>
      <c r="O2418" s="214"/>
      <c r="P2418" s="214"/>
      <c r="Q2418" s="214"/>
      <c r="R2418" s="214"/>
      <c r="S2418" s="214"/>
      <c r="T2418" s="215"/>
      <c r="AT2418" s="209" t="s">
        <v>163</v>
      </c>
      <c r="AU2418" s="209" t="s">
        <v>89</v>
      </c>
      <c r="AV2418" s="13" t="s">
        <v>89</v>
      </c>
      <c r="AW2418" s="13" t="s">
        <v>42</v>
      </c>
      <c r="AX2418" s="13" t="s">
        <v>82</v>
      </c>
      <c r="AY2418" s="209" t="s">
        <v>152</v>
      </c>
    </row>
    <row r="2419" spans="2:65" s="13" customFormat="1">
      <c r="B2419" s="208"/>
      <c r="D2419" s="196" t="s">
        <v>163</v>
      </c>
      <c r="E2419" s="209" t="s">
        <v>5</v>
      </c>
      <c r="F2419" s="210" t="s">
        <v>5</v>
      </c>
      <c r="H2419" s="211">
        <v>0</v>
      </c>
      <c r="I2419" s="212"/>
      <c r="L2419" s="208"/>
      <c r="M2419" s="213"/>
      <c r="N2419" s="214"/>
      <c r="O2419" s="214"/>
      <c r="P2419" s="214"/>
      <c r="Q2419" s="214"/>
      <c r="R2419" s="214"/>
      <c r="S2419" s="214"/>
      <c r="T2419" s="215"/>
      <c r="AT2419" s="209" t="s">
        <v>163</v>
      </c>
      <c r="AU2419" s="209" t="s">
        <v>89</v>
      </c>
      <c r="AV2419" s="13" t="s">
        <v>89</v>
      </c>
      <c r="AW2419" s="13" t="s">
        <v>42</v>
      </c>
      <c r="AX2419" s="13" t="s">
        <v>82</v>
      </c>
      <c r="AY2419" s="209" t="s">
        <v>152</v>
      </c>
    </row>
    <row r="2420" spans="2:65" s="13" customFormat="1">
      <c r="B2420" s="208"/>
      <c r="D2420" s="196" t="s">
        <v>163</v>
      </c>
      <c r="E2420" s="209" t="s">
        <v>5</v>
      </c>
      <c r="F2420" s="210" t="s">
        <v>5</v>
      </c>
      <c r="H2420" s="211">
        <v>0</v>
      </c>
      <c r="I2420" s="212"/>
      <c r="L2420" s="208"/>
      <c r="M2420" s="213"/>
      <c r="N2420" s="214"/>
      <c r="O2420" s="214"/>
      <c r="P2420" s="214"/>
      <c r="Q2420" s="214"/>
      <c r="R2420" s="214"/>
      <c r="S2420" s="214"/>
      <c r="T2420" s="215"/>
      <c r="AT2420" s="209" t="s">
        <v>163</v>
      </c>
      <c r="AU2420" s="209" t="s">
        <v>89</v>
      </c>
      <c r="AV2420" s="13" t="s">
        <v>89</v>
      </c>
      <c r="AW2420" s="13" t="s">
        <v>42</v>
      </c>
      <c r="AX2420" s="13" t="s">
        <v>82</v>
      </c>
      <c r="AY2420" s="209" t="s">
        <v>152</v>
      </c>
    </row>
    <row r="2421" spans="2:65" s="13" customFormat="1">
      <c r="B2421" s="208"/>
      <c r="D2421" s="196" t="s">
        <v>163</v>
      </c>
      <c r="E2421" s="209" t="s">
        <v>5</v>
      </c>
      <c r="F2421" s="210" t="s">
        <v>5</v>
      </c>
      <c r="H2421" s="211">
        <v>0</v>
      </c>
      <c r="I2421" s="212"/>
      <c r="L2421" s="208"/>
      <c r="M2421" s="213"/>
      <c r="N2421" s="214"/>
      <c r="O2421" s="214"/>
      <c r="P2421" s="214"/>
      <c r="Q2421" s="214"/>
      <c r="R2421" s="214"/>
      <c r="S2421" s="214"/>
      <c r="T2421" s="215"/>
      <c r="AT2421" s="209" t="s">
        <v>163</v>
      </c>
      <c r="AU2421" s="209" t="s">
        <v>89</v>
      </c>
      <c r="AV2421" s="13" t="s">
        <v>89</v>
      </c>
      <c r="AW2421" s="13" t="s">
        <v>42</v>
      </c>
      <c r="AX2421" s="13" t="s">
        <v>82</v>
      </c>
      <c r="AY2421" s="209" t="s">
        <v>152</v>
      </c>
    </row>
    <row r="2422" spans="2:65" s="13" customFormat="1">
      <c r="B2422" s="208"/>
      <c r="D2422" s="196" t="s">
        <v>163</v>
      </c>
      <c r="E2422" s="209" t="s">
        <v>5</v>
      </c>
      <c r="F2422" s="210" t="s">
        <v>5</v>
      </c>
      <c r="H2422" s="211">
        <v>0</v>
      </c>
      <c r="I2422" s="212"/>
      <c r="L2422" s="208"/>
      <c r="M2422" s="213"/>
      <c r="N2422" s="214"/>
      <c r="O2422" s="214"/>
      <c r="P2422" s="214"/>
      <c r="Q2422" s="214"/>
      <c r="R2422" s="214"/>
      <c r="S2422" s="214"/>
      <c r="T2422" s="215"/>
      <c r="AT2422" s="209" t="s">
        <v>163</v>
      </c>
      <c r="AU2422" s="209" t="s">
        <v>89</v>
      </c>
      <c r="AV2422" s="13" t="s">
        <v>89</v>
      </c>
      <c r="AW2422" s="13" t="s">
        <v>42</v>
      </c>
      <c r="AX2422" s="13" t="s">
        <v>82</v>
      </c>
      <c r="AY2422" s="209" t="s">
        <v>152</v>
      </c>
    </row>
    <row r="2423" spans="2:65" s="13" customFormat="1">
      <c r="B2423" s="208"/>
      <c r="D2423" s="196" t="s">
        <v>163</v>
      </c>
      <c r="E2423" s="209" t="s">
        <v>5</v>
      </c>
      <c r="F2423" s="210" t="s">
        <v>5</v>
      </c>
      <c r="H2423" s="211">
        <v>0</v>
      </c>
      <c r="I2423" s="212"/>
      <c r="L2423" s="208"/>
      <c r="M2423" s="213"/>
      <c r="N2423" s="214"/>
      <c r="O2423" s="214"/>
      <c r="P2423" s="214"/>
      <c r="Q2423" s="214"/>
      <c r="R2423" s="214"/>
      <c r="S2423" s="214"/>
      <c r="T2423" s="215"/>
      <c r="AT2423" s="209" t="s">
        <v>163</v>
      </c>
      <c r="AU2423" s="209" t="s">
        <v>89</v>
      </c>
      <c r="AV2423" s="13" t="s">
        <v>89</v>
      </c>
      <c r="AW2423" s="13" t="s">
        <v>42</v>
      </c>
      <c r="AX2423" s="13" t="s">
        <v>82</v>
      </c>
      <c r="AY2423" s="209" t="s">
        <v>152</v>
      </c>
    </row>
    <row r="2424" spans="2:65" s="13" customFormat="1">
      <c r="B2424" s="208"/>
      <c r="D2424" s="196" t="s">
        <v>163</v>
      </c>
      <c r="E2424" s="209" t="s">
        <v>5</v>
      </c>
      <c r="F2424" s="210" t="s">
        <v>5</v>
      </c>
      <c r="H2424" s="211">
        <v>0</v>
      </c>
      <c r="I2424" s="212"/>
      <c r="L2424" s="208"/>
      <c r="M2424" s="213"/>
      <c r="N2424" s="214"/>
      <c r="O2424" s="214"/>
      <c r="P2424" s="214"/>
      <c r="Q2424" s="214"/>
      <c r="R2424" s="214"/>
      <c r="S2424" s="214"/>
      <c r="T2424" s="215"/>
      <c r="AT2424" s="209" t="s">
        <v>163</v>
      </c>
      <c r="AU2424" s="209" t="s">
        <v>89</v>
      </c>
      <c r="AV2424" s="13" t="s">
        <v>89</v>
      </c>
      <c r="AW2424" s="13" t="s">
        <v>42</v>
      </c>
      <c r="AX2424" s="13" t="s">
        <v>82</v>
      </c>
      <c r="AY2424" s="209" t="s">
        <v>152</v>
      </c>
    </row>
    <row r="2425" spans="2:65" s="13" customFormat="1">
      <c r="B2425" s="208"/>
      <c r="D2425" s="196" t="s">
        <v>163</v>
      </c>
      <c r="E2425" s="209" t="s">
        <v>5</v>
      </c>
      <c r="F2425" s="210" t="s">
        <v>5</v>
      </c>
      <c r="H2425" s="211">
        <v>0</v>
      </c>
      <c r="I2425" s="212"/>
      <c r="L2425" s="208"/>
      <c r="M2425" s="213"/>
      <c r="N2425" s="214"/>
      <c r="O2425" s="214"/>
      <c r="P2425" s="214"/>
      <c r="Q2425" s="214"/>
      <c r="R2425" s="214"/>
      <c r="S2425" s="214"/>
      <c r="T2425" s="215"/>
      <c r="AT2425" s="209" t="s">
        <v>163</v>
      </c>
      <c r="AU2425" s="209" t="s">
        <v>89</v>
      </c>
      <c r="AV2425" s="13" t="s">
        <v>89</v>
      </c>
      <c r="AW2425" s="13" t="s">
        <v>42</v>
      </c>
      <c r="AX2425" s="13" t="s">
        <v>82</v>
      </c>
      <c r="AY2425" s="209" t="s">
        <v>152</v>
      </c>
    </row>
    <row r="2426" spans="2:65" s="13" customFormat="1">
      <c r="B2426" s="208"/>
      <c r="D2426" s="196" t="s">
        <v>163</v>
      </c>
      <c r="E2426" s="209" t="s">
        <v>5</v>
      </c>
      <c r="F2426" s="210" t="s">
        <v>5</v>
      </c>
      <c r="H2426" s="211">
        <v>0</v>
      </c>
      <c r="I2426" s="212"/>
      <c r="L2426" s="208"/>
      <c r="M2426" s="213"/>
      <c r="N2426" s="214"/>
      <c r="O2426" s="214"/>
      <c r="P2426" s="214"/>
      <c r="Q2426" s="214"/>
      <c r="R2426" s="214"/>
      <c r="S2426" s="214"/>
      <c r="T2426" s="215"/>
      <c r="AT2426" s="209" t="s">
        <v>163</v>
      </c>
      <c r="AU2426" s="209" t="s">
        <v>89</v>
      </c>
      <c r="AV2426" s="13" t="s">
        <v>89</v>
      </c>
      <c r="AW2426" s="13" t="s">
        <v>42</v>
      </c>
      <c r="AX2426" s="13" t="s">
        <v>82</v>
      </c>
      <c r="AY2426" s="209" t="s">
        <v>152</v>
      </c>
    </row>
    <row r="2427" spans="2:65" s="13" customFormat="1">
      <c r="B2427" s="208"/>
      <c r="D2427" s="196" t="s">
        <v>163</v>
      </c>
      <c r="E2427" s="209" t="s">
        <v>5</v>
      </c>
      <c r="F2427" s="210" t="s">
        <v>5</v>
      </c>
      <c r="H2427" s="211">
        <v>0</v>
      </c>
      <c r="I2427" s="212"/>
      <c r="L2427" s="208"/>
      <c r="M2427" s="213"/>
      <c r="N2427" s="214"/>
      <c r="O2427" s="214"/>
      <c r="P2427" s="214"/>
      <c r="Q2427" s="214"/>
      <c r="R2427" s="214"/>
      <c r="S2427" s="214"/>
      <c r="T2427" s="215"/>
      <c r="AT2427" s="209" t="s">
        <v>163</v>
      </c>
      <c r="AU2427" s="209" t="s">
        <v>89</v>
      </c>
      <c r="AV2427" s="13" t="s">
        <v>89</v>
      </c>
      <c r="AW2427" s="13" t="s">
        <v>42</v>
      </c>
      <c r="AX2427" s="13" t="s">
        <v>82</v>
      </c>
      <c r="AY2427" s="209" t="s">
        <v>152</v>
      </c>
    </row>
    <row r="2428" spans="2:65" s="13" customFormat="1">
      <c r="B2428" s="208"/>
      <c r="D2428" s="225" t="s">
        <v>163</v>
      </c>
      <c r="E2428" s="250" t="s">
        <v>5</v>
      </c>
      <c r="F2428" s="234" t="s">
        <v>5</v>
      </c>
      <c r="H2428" s="235">
        <v>0</v>
      </c>
      <c r="I2428" s="212"/>
      <c r="L2428" s="208"/>
      <c r="M2428" s="213"/>
      <c r="N2428" s="214"/>
      <c r="O2428" s="214"/>
      <c r="P2428" s="214"/>
      <c r="Q2428" s="214"/>
      <c r="R2428" s="214"/>
      <c r="S2428" s="214"/>
      <c r="T2428" s="215"/>
      <c r="AT2428" s="209" t="s">
        <v>163</v>
      </c>
      <c r="AU2428" s="209" t="s">
        <v>89</v>
      </c>
      <c r="AV2428" s="13" t="s">
        <v>89</v>
      </c>
      <c r="AW2428" s="13" t="s">
        <v>42</v>
      </c>
      <c r="AX2428" s="13" t="s">
        <v>82</v>
      </c>
      <c r="AY2428" s="209" t="s">
        <v>152</v>
      </c>
    </row>
    <row r="2429" spans="2:65" s="1" customFormat="1" ht="44.25" customHeight="1">
      <c r="B2429" s="183"/>
      <c r="C2429" s="184" t="s">
        <v>4495</v>
      </c>
      <c r="D2429" s="184" t="s">
        <v>154</v>
      </c>
      <c r="E2429" s="185" t="s">
        <v>4496</v>
      </c>
      <c r="F2429" s="186" t="s">
        <v>4497</v>
      </c>
      <c r="G2429" s="187" t="s">
        <v>247</v>
      </c>
      <c r="H2429" s="188">
        <v>34.545000000000002</v>
      </c>
      <c r="I2429" s="189"/>
      <c r="J2429" s="190">
        <f>ROUND(I2429*H2429,2)</f>
        <v>0</v>
      </c>
      <c r="K2429" s="186" t="s">
        <v>5</v>
      </c>
      <c r="L2429" s="43"/>
      <c r="M2429" s="191" t="s">
        <v>5</v>
      </c>
      <c r="N2429" s="192" t="s">
        <v>53</v>
      </c>
      <c r="O2429" s="44"/>
      <c r="P2429" s="193">
        <f>O2429*H2429</f>
        <v>0</v>
      </c>
      <c r="Q2429" s="193">
        <v>2.5000000000000001E-2</v>
      </c>
      <c r="R2429" s="193">
        <f>Q2429*H2429</f>
        <v>0.86362500000000009</v>
      </c>
      <c r="S2429" s="193">
        <v>0</v>
      </c>
      <c r="T2429" s="194">
        <f>S2429*H2429</f>
        <v>0</v>
      </c>
      <c r="AR2429" s="25" t="s">
        <v>259</v>
      </c>
      <c r="AT2429" s="25" t="s">
        <v>154</v>
      </c>
      <c r="AU2429" s="25" t="s">
        <v>89</v>
      </c>
      <c r="AY2429" s="25" t="s">
        <v>152</v>
      </c>
      <c r="BE2429" s="195">
        <f>IF(N2429="základní",J2429,0)</f>
        <v>0</v>
      </c>
      <c r="BF2429" s="195">
        <f>IF(N2429="snížená",J2429,0)</f>
        <v>0</v>
      </c>
      <c r="BG2429" s="195">
        <f>IF(N2429="zákl. přenesená",J2429,0)</f>
        <v>0</v>
      </c>
      <c r="BH2429" s="195">
        <f>IF(N2429="sníž. přenesená",J2429,0)</f>
        <v>0</v>
      </c>
      <c r="BI2429" s="195">
        <f>IF(N2429="nulová",J2429,0)</f>
        <v>0</v>
      </c>
      <c r="BJ2429" s="25" t="s">
        <v>45</v>
      </c>
      <c r="BK2429" s="195">
        <f>ROUND(I2429*H2429,2)</f>
        <v>0</v>
      </c>
      <c r="BL2429" s="25" t="s">
        <v>259</v>
      </c>
      <c r="BM2429" s="25" t="s">
        <v>4498</v>
      </c>
    </row>
    <row r="2430" spans="2:65" s="13" customFormat="1">
      <c r="B2430" s="208"/>
      <c r="D2430" s="225" t="s">
        <v>163</v>
      </c>
      <c r="E2430" s="250" t="s">
        <v>5</v>
      </c>
      <c r="F2430" s="234" t="s">
        <v>4499</v>
      </c>
      <c r="H2430" s="235">
        <v>34.545000000000002</v>
      </c>
      <c r="I2430" s="212"/>
      <c r="L2430" s="208"/>
      <c r="M2430" s="213"/>
      <c r="N2430" s="214"/>
      <c r="O2430" s="214"/>
      <c r="P2430" s="214"/>
      <c r="Q2430" s="214"/>
      <c r="R2430" s="214"/>
      <c r="S2430" s="214"/>
      <c r="T2430" s="215"/>
      <c r="AT2430" s="209" t="s">
        <v>163</v>
      </c>
      <c r="AU2430" s="209" t="s">
        <v>89</v>
      </c>
      <c r="AV2430" s="13" t="s">
        <v>89</v>
      </c>
      <c r="AW2430" s="13" t="s">
        <v>42</v>
      </c>
      <c r="AX2430" s="13" t="s">
        <v>45</v>
      </c>
      <c r="AY2430" s="209" t="s">
        <v>152</v>
      </c>
    </row>
    <row r="2431" spans="2:65" s="1" customFormat="1" ht="44.25" customHeight="1">
      <c r="B2431" s="183"/>
      <c r="C2431" s="184" t="s">
        <v>4500</v>
      </c>
      <c r="D2431" s="184" t="s">
        <v>154</v>
      </c>
      <c r="E2431" s="185" t="s">
        <v>4501</v>
      </c>
      <c r="F2431" s="186" t="s">
        <v>4502</v>
      </c>
      <c r="G2431" s="187" t="s">
        <v>247</v>
      </c>
      <c r="H2431" s="188">
        <v>94.34</v>
      </c>
      <c r="I2431" s="189"/>
      <c r="J2431" s="190">
        <f>ROUND(I2431*H2431,2)</f>
        <v>0</v>
      </c>
      <c r="K2431" s="186" t="s">
        <v>5</v>
      </c>
      <c r="L2431" s="43"/>
      <c r="M2431" s="191" t="s">
        <v>5</v>
      </c>
      <c r="N2431" s="192" t="s">
        <v>53</v>
      </c>
      <c r="O2431" s="44"/>
      <c r="P2431" s="193">
        <f>O2431*H2431</f>
        <v>0</v>
      </c>
      <c r="Q2431" s="193">
        <v>2.5000000000000001E-2</v>
      </c>
      <c r="R2431" s="193">
        <f>Q2431*H2431</f>
        <v>2.3585000000000003</v>
      </c>
      <c r="S2431" s="193">
        <v>0</v>
      </c>
      <c r="T2431" s="194">
        <f>S2431*H2431</f>
        <v>0</v>
      </c>
      <c r="AR2431" s="25" t="s">
        <v>259</v>
      </c>
      <c r="AT2431" s="25" t="s">
        <v>154</v>
      </c>
      <c r="AU2431" s="25" t="s">
        <v>89</v>
      </c>
      <c r="AY2431" s="25" t="s">
        <v>152</v>
      </c>
      <c r="BE2431" s="195">
        <f>IF(N2431="základní",J2431,0)</f>
        <v>0</v>
      </c>
      <c r="BF2431" s="195">
        <f>IF(N2431="snížená",J2431,0)</f>
        <v>0</v>
      </c>
      <c r="BG2431" s="195">
        <f>IF(N2431="zákl. přenesená",J2431,0)</f>
        <v>0</v>
      </c>
      <c r="BH2431" s="195">
        <f>IF(N2431="sníž. přenesená",J2431,0)</f>
        <v>0</v>
      </c>
      <c r="BI2431" s="195">
        <f>IF(N2431="nulová",J2431,0)</f>
        <v>0</v>
      </c>
      <c r="BJ2431" s="25" t="s">
        <v>45</v>
      </c>
      <c r="BK2431" s="195">
        <f>ROUND(I2431*H2431,2)</f>
        <v>0</v>
      </c>
      <c r="BL2431" s="25" t="s">
        <v>259</v>
      </c>
      <c r="BM2431" s="25" t="s">
        <v>4503</v>
      </c>
    </row>
    <row r="2432" spans="2:65" s="12" customFormat="1">
      <c r="B2432" s="200"/>
      <c r="D2432" s="196" t="s">
        <v>163</v>
      </c>
      <c r="E2432" s="201" t="s">
        <v>5</v>
      </c>
      <c r="F2432" s="202" t="s">
        <v>3051</v>
      </c>
      <c r="H2432" s="203" t="s">
        <v>5</v>
      </c>
      <c r="I2432" s="204"/>
      <c r="L2432" s="200"/>
      <c r="M2432" s="205"/>
      <c r="N2432" s="206"/>
      <c r="O2432" s="206"/>
      <c r="P2432" s="206"/>
      <c r="Q2432" s="206"/>
      <c r="R2432" s="206"/>
      <c r="S2432" s="206"/>
      <c r="T2432" s="207"/>
      <c r="AT2432" s="203" t="s">
        <v>163</v>
      </c>
      <c r="AU2432" s="203" t="s">
        <v>89</v>
      </c>
      <c r="AV2432" s="12" t="s">
        <v>45</v>
      </c>
      <c r="AW2432" s="12" t="s">
        <v>42</v>
      </c>
      <c r="AX2432" s="12" t="s">
        <v>82</v>
      </c>
      <c r="AY2432" s="203" t="s">
        <v>152</v>
      </c>
    </row>
    <row r="2433" spans="2:65" s="13" customFormat="1">
      <c r="B2433" s="208"/>
      <c r="D2433" s="196" t="s">
        <v>163</v>
      </c>
      <c r="E2433" s="209" t="s">
        <v>5</v>
      </c>
      <c r="F2433" s="210" t="s">
        <v>4504</v>
      </c>
      <c r="H2433" s="211">
        <v>94.34</v>
      </c>
      <c r="I2433" s="212"/>
      <c r="L2433" s="208"/>
      <c r="M2433" s="213"/>
      <c r="N2433" s="214"/>
      <c r="O2433" s="214"/>
      <c r="P2433" s="214"/>
      <c r="Q2433" s="214"/>
      <c r="R2433" s="214"/>
      <c r="S2433" s="214"/>
      <c r="T2433" s="215"/>
      <c r="AT2433" s="209" t="s">
        <v>163</v>
      </c>
      <c r="AU2433" s="209" t="s">
        <v>89</v>
      </c>
      <c r="AV2433" s="13" t="s">
        <v>89</v>
      </c>
      <c r="AW2433" s="13" t="s">
        <v>42</v>
      </c>
      <c r="AX2433" s="13" t="s">
        <v>82</v>
      </c>
      <c r="AY2433" s="209" t="s">
        <v>152</v>
      </c>
    </row>
    <row r="2434" spans="2:65" s="15" customFormat="1">
      <c r="B2434" s="224"/>
      <c r="D2434" s="225" t="s">
        <v>163</v>
      </c>
      <c r="E2434" s="226" t="s">
        <v>5</v>
      </c>
      <c r="F2434" s="227" t="s">
        <v>170</v>
      </c>
      <c r="H2434" s="228">
        <v>94.34</v>
      </c>
      <c r="I2434" s="229"/>
      <c r="L2434" s="224"/>
      <c r="M2434" s="230"/>
      <c r="N2434" s="231"/>
      <c r="O2434" s="231"/>
      <c r="P2434" s="231"/>
      <c r="Q2434" s="231"/>
      <c r="R2434" s="231"/>
      <c r="S2434" s="231"/>
      <c r="T2434" s="232"/>
      <c r="AT2434" s="233" t="s">
        <v>163</v>
      </c>
      <c r="AU2434" s="233" t="s">
        <v>89</v>
      </c>
      <c r="AV2434" s="15" t="s">
        <v>159</v>
      </c>
      <c r="AW2434" s="15" t="s">
        <v>42</v>
      </c>
      <c r="AX2434" s="15" t="s">
        <v>45</v>
      </c>
      <c r="AY2434" s="233" t="s">
        <v>152</v>
      </c>
    </row>
    <row r="2435" spans="2:65" s="1" customFormat="1" ht="31.5" customHeight="1">
      <c r="B2435" s="183"/>
      <c r="C2435" s="184" t="s">
        <v>4505</v>
      </c>
      <c r="D2435" s="184" t="s">
        <v>154</v>
      </c>
      <c r="E2435" s="185" t="s">
        <v>4506</v>
      </c>
      <c r="F2435" s="186" t="s">
        <v>4507</v>
      </c>
      <c r="G2435" s="187" t="s">
        <v>193</v>
      </c>
      <c r="H2435" s="188">
        <v>9.4239999999999995</v>
      </c>
      <c r="I2435" s="189"/>
      <c r="J2435" s="190">
        <f>ROUND(I2435*H2435,2)</f>
        <v>0</v>
      </c>
      <c r="K2435" s="186" t="s">
        <v>158</v>
      </c>
      <c r="L2435" s="43"/>
      <c r="M2435" s="191" t="s">
        <v>5</v>
      </c>
      <c r="N2435" s="192" t="s">
        <v>53</v>
      </c>
      <c r="O2435" s="44"/>
      <c r="P2435" s="193">
        <f>O2435*H2435</f>
        <v>0</v>
      </c>
      <c r="Q2435" s="193">
        <v>0</v>
      </c>
      <c r="R2435" s="193">
        <f>Q2435*H2435</f>
        <v>0</v>
      </c>
      <c r="S2435" s="193">
        <v>0</v>
      </c>
      <c r="T2435" s="194">
        <f>S2435*H2435</f>
        <v>0</v>
      </c>
      <c r="AR2435" s="25" t="s">
        <v>259</v>
      </c>
      <c r="AT2435" s="25" t="s">
        <v>154</v>
      </c>
      <c r="AU2435" s="25" t="s">
        <v>89</v>
      </c>
      <c r="AY2435" s="25" t="s">
        <v>152</v>
      </c>
      <c r="BE2435" s="195">
        <f>IF(N2435="základní",J2435,0)</f>
        <v>0</v>
      </c>
      <c r="BF2435" s="195">
        <f>IF(N2435="snížená",J2435,0)</f>
        <v>0</v>
      </c>
      <c r="BG2435" s="195">
        <f>IF(N2435="zákl. přenesená",J2435,0)</f>
        <v>0</v>
      </c>
      <c r="BH2435" s="195">
        <f>IF(N2435="sníž. přenesená",J2435,0)</f>
        <v>0</v>
      </c>
      <c r="BI2435" s="195">
        <f>IF(N2435="nulová",J2435,0)</f>
        <v>0</v>
      </c>
      <c r="BJ2435" s="25" t="s">
        <v>45</v>
      </c>
      <c r="BK2435" s="195">
        <f>ROUND(I2435*H2435,2)</f>
        <v>0</v>
      </c>
      <c r="BL2435" s="25" t="s">
        <v>259</v>
      </c>
      <c r="BM2435" s="25" t="s">
        <v>4508</v>
      </c>
    </row>
    <row r="2436" spans="2:65" s="1" customFormat="1" ht="121.5">
      <c r="B2436" s="43"/>
      <c r="D2436" s="225" t="s">
        <v>161</v>
      </c>
      <c r="F2436" s="236" t="s">
        <v>1359</v>
      </c>
      <c r="I2436" s="198"/>
      <c r="L2436" s="43"/>
      <c r="M2436" s="199"/>
      <c r="N2436" s="44"/>
      <c r="O2436" s="44"/>
      <c r="P2436" s="44"/>
      <c r="Q2436" s="44"/>
      <c r="R2436" s="44"/>
      <c r="S2436" s="44"/>
      <c r="T2436" s="72"/>
      <c r="AT2436" s="25" t="s">
        <v>161</v>
      </c>
      <c r="AU2436" s="25" t="s">
        <v>89</v>
      </c>
    </row>
    <row r="2437" spans="2:65" s="1" customFormat="1" ht="31.5" customHeight="1">
      <c r="B2437" s="183"/>
      <c r="C2437" s="184" t="s">
        <v>4509</v>
      </c>
      <c r="D2437" s="184" t="s">
        <v>154</v>
      </c>
      <c r="E2437" s="185" t="s">
        <v>4510</v>
      </c>
      <c r="F2437" s="186" t="s">
        <v>4511</v>
      </c>
      <c r="G2437" s="187" t="s">
        <v>193</v>
      </c>
      <c r="H2437" s="188">
        <v>9.4239999999999995</v>
      </c>
      <c r="I2437" s="189"/>
      <c r="J2437" s="190">
        <f>ROUND(I2437*H2437,2)</f>
        <v>0</v>
      </c>
      <c r="K2437" s="186" t="s">
        <v>158</v>
      </c>
      <c r="L2437" s="43"/>
      <c r="M2437" s="191" t="s">
        <v>5</v>
      </c>
      <c r="N2437" s="192" t="s">
        <v>53</v>
      </c>
      <c r="O2437" s="44"/>
      <c r="P2437" s="193">
        <f>O2437*H2437</f>
        <v>0</v>
      </c>
      <c r="Q2437" s="193">
        <v>0</v>
      </c>
      <c r="R2437" s="193">
        <f>Q2437*H2437</f>
        <v>0</v>
      </c>
      <c r="S2437" s="193">
        <v>0</v>
      </c>
      <c r="T2437" s="194">
        <f>S2437*H2437</f>
        <v>0</v>
      </c>
      <c r="AR2437" s="25" t="s">
        <v>259</v>
      </c>
      <c r="AT2437" s="25" t="s">
        <v>154</v>
      </c>
      <c r="AU2437" s="25" t="s">
        <v>89</v>
      </c>
      <c r="AY2437" s="25" t="s">
        <v>152</v>
      </c>
      <c r="BE2437" s="195">
        <f>IF(N2437="základní",J2437,0)</f>
        <v>0</v>
      </c>
      <c r="BF2437" s="195">
        <f>IF(N2437="snížená",J2437,0)</f>
        <v>0</v>
      </c>
      <c r="BG2437" s="195">
        <f>IF(N2437="zákl. přenesená",J2437,0)</f>
        <v>0</v>
      </c>
      <c r="BH2437" s="195">
        <f>IF(N2437="sníž. přenesená",J2437,0)</f>
        <v>0</v>
      </c>
      <c r="BI2437" s="195">
        <f>IF(N2437="nulová",J2437,0)</f>
        <v>0</v>
      </c>
      <c r="BJ2437" s="25" t="s">
        <v>45</v>
      </c>
      <c r="BK2437" s="195">
        <f>ROUND(I2437*H2437,2)</f>
        <v>0</v>
      </c>
      <c r="BL2437" s="25" t="s">
        <v>259</v>
      </c>
      <c r="BM2437" s="25" t="s">
        <v>4512</v>
      </c>
    </row>
    <row r="2438" spans="2:65" s="1" customFormat="1" ht="121.5">
      <c r="B2438" s="43"/>
      <c r="D2438" s="196" t="s">
        <v>161</v>
      </c>
      <c r="F2438" s="197" t="s">
        <v>1359</v>
      </c>
      <c r="I2438" s="198"/>
      <c r="L2438" s="43"/>
      <c r="M2438" s="199"/>
      <c r="N2438" s="44"/>
      <c r="O2438" s="44"/>
      <c r="P2438" s="44"/>
      <c r="Q2438" s="44"/>
      <c r="R2438" s="44"/>
      <c r="S2438" s="44"/>
      <c r="T2438" s="72"/>
      <c r="AT2438" s="25" t="s">
        <v>161</v>
      </c>
      <c r="AU2438" s="25" t="s">
        <v>89</v>
      </c>
    </row>
    <row r="2439" spans="2:65" s="11" customFormat="1" ht="37.35" customHeight="1">
      <c r="B2439" s="169"/>
      <c r="D2439" s="170" t="s">
        <v>81</v>
      </c>
      <c r="E2439" s="171" t="s">
        <v>266</v>
      </c>
      <c r="F2439" s="171" t="s">
        <v>1531</v>
      </c>
      <c r="I2439" s="172"/>
      <c r="J2439" s="173">
        <f>BK2439</f>
        <v>0</v>
      </c>
      <c r="L2439" s="169"/>
      <c r="M2439" s="174"/>
      <c r="N2439" s="175"/>
      <c r="O2439" s="175"/>
      <c r="P2439" s="176">
        <f>P2440+P2445+P2467+P2470</f>
        <v>0</v>
      </c>
      <c r="Q2439" s="175"/>
      <c r="R2439" s="176">
        <f>R2440+R2445+R2467+R2470</f>
        <v>0.11394000000000001</v>
      </c>
      <c r="S2439" s="175"/>
      <c r="T2439" s="177">
        <f>T2440+T2445+T2467+T2470</f>
        <v>0</v>
      </c>
      <c r="AR2439" s="170" t="s">
        <v>169</v>
      </c>
      <c r="AT2439" s="178" t="s">
        <v>81</v>
      </c>
      <c r="AU2439" s="178" t="s">
        <v>82</v>
      </c>
      <c r="AY2439" s="170" t="s">
        <v>152</v>
      </c>
      <c r="BK2439" s="179">
        <f>BK2440+BK2445+BK2467+BK2470</f>
        <v>0</v>
      </c>
    </row>
    <row r="2440" spans="2:65" s="11" customFormat="1" ht="19.899999999999999" customHeight="1">
      <c r="B2440" s="169"/>
      <c r="D2440" s="180" t="s">
        <v>81</v>
      </c>
      <c r="E2440" s="181" t="s">
        <v>4513</v>
      </c>
      <c r="F2440" s="181" t="s">
        <v>4514</v>
      </c>
      <c r="I2440" s="172"/>
      <c r="J2440" s="182">
        <f>BK2440</f>
        <v>0</v>
      </c>
      <c r="L2440" s="169"/>
      <c r="M2440" s="174"/>
      <c r="N2440" s="175"/>
      <c r="O2440" s="175"/>
      <c r="P2440" s="176">
        <f>SUM(P2441:P2444)</f>
        <v>0</v>
      </c>
      <c r="Q2440" s="175"/>
      <c r="R2440" s="176">
        <f>SUM(R2441:R2444)</f>
        <v>0</v>
      </c>
      <c r="S2440" s="175"/>
      <c r="T2440" s="177">
        <f>SUM(T2441:T2444)</f>
        <v>0</v>
      </c>
      <c r="AR2440" s="170" t="s">
        <v>169</v>
      </c>
      <c r="AT2440" s="178" t="s">
        <v>81</v>
      </c>
      <c r="AU2440" s="178" t="s">
        <v>45</v>
      </c>
      <c r="AY2440" s="170" t="s">
        <v>152</v>
      </c>
      <c r="BK2440" s="179">
        <f>SUM(BK2441:BK2444)</f>
        <v>0</v>
      </c>
    </row>
    <row r="2441" spans="2:65" s="1" customFormat="1" ht="22.5" customHeight="1">
      <c r="B2441" s="183"/>
      <c r="C2441" s="184" t="s">
        <v>4515</v>
      </c>
      <c r="D2441" s="184" t="s">
        <v>154</v>
      </c>
      <c r="E2441" s="185" t="s">
        <v>3640</v>
      </c>
      <c r="F2441" s="186" t="s">
        <v>4516</v>
      </c>
      <c r="G2441" s="187" t="s">
        <v>293</v>
      </c>
      <c r="H2441" s="188">
        <v>1</v>
      </c>
      <c r="I2441" s="189"/>
      <c r="J2441" s="190">
        <f>ROUND(I2441*H2441,2)</f>
        <v>0</v>
      </c>
      <c r="K2441" s="186" t="s">
        <v>5</v>
      </c>
      <c r="L2441" s="43"/>
      <c r="M2441" s="191" t="s">
        <v>5</v>
      </c>
      <c r="N2441" s="192" t="s">
        <v>53</v>
      </c>
      <c r="O2441" s="44"/>
      <c r="P2441" s="193">
        <f>O2441*H2441</f>
        <v>0</v>
      </c>
      <c r="Q2441" s="193">
        <v>0</v>
      </c>
      <c r="R2441" s="193">
        <f>Q2441*H2441</f>
        <v>0</v>
      </c>
      <c r="S2441" s="193">
        <v>0</v>
      </c>
      <c r="T2441" s="194">
        <f>S2441*H2441</f>
        <v>0</v>
      </c>
      <c r="AR2441" s="25" t="s">
        <v>602</v>
      </c>
      <c r="AT2441" s="25" t="s">
        <v>154</v>
      </c>
      <c r="AU2441" s="25" t="s">
        <v>89</v>
      </c>
      <c r="AY2441" s="25" t="s">
        <v>152</v>
      </c>
      <c r="BE2441" s="195">
        <f>IF(N2441="základní",J2441,0)</f>
        <v>0</v>
      </c>
      <c r="BF2441" s="195">
        <f>IF(N2441="snížená",J2441,0)</f>
        <v>0</v>
      </c>
      <c r="BG2441" s="195">
        <f>IF(N2441="zákl. přenesená",J2441,0)</f>
        <v>0</v>
      </c>
      <c r="BH2441" s="195">
        <f>IF(N2441="sníž. přenesená",J2441,0)</f>
        <v>0</v>
      </c>
      <c r="BI2441" s="195">
        <f>IF(N2441="nulová",J2441,0)</f>
        <v>0</v>
      </c>
      <c r="BJ2441" s="25" t="s">
        <v>45</v>
      </c>
      <c r="BK2441" s="195">
        <f>ROUND(I2441*H2441,2)</f>
        <v>0</v>
      </c>
      <c r="BL2441" s="25" t="s">
        <v>602</v>
      </c>
      <c r="BM2441" s="25" t="s">
        <v>4517</v>
      </c>
    </row>
    <row r="2442" spans="2:65" s="1" customFormat="1" ht="22.5" customHeight="1">
      <c r="B2442" s="183"/>
      <c r="C2442" s="184" t="s">
        <v>4518</v>
      </c>
      <c r="D2442" s="184" t="s">
        <v>154</v>
      </c>
      <c r="E2442" s="185" t="s">
        <v>4519</v>
      </c>
      <c r="F2442" s="186" t="s">
        <v>4520</v>
      </c>
      <c r="G2442" s="187" t="s">
        <v>293</v>
      </c>
      <c r="H2442" s="188">
        <v>1</v>
      </c>
      <c r="I2442" s="189"/>
      <c r="J2442" s="190">
        <f>ROUND(I2442*H2442,2)</f>
        <v>0</v>
      </c>
      <c r="K2442" s="186" t="s">
        <v>5</v>
      </c>
      <c r="L2442" s="43"/>
      <c r="M2442" s="191" t="s">
        <v>5</v>
      </c>
      <c r="N2442" s="192" t="s">
        <v>53</v>
      </c>
      <c r="O2442" s="44"/>
      <c r="P2442" s="193">
        <f>O2442*H2442</f>
        <v>0</v>
      </c>
      <c r="Q2442" s="193">
        <v>0</v>
      </c>
      <c r="R2442" s="193">
        <f>Q2442*H2442</f>
        <v>0</v>
      </c>
      <c r="S2442" s="193">
        <v>0</v>
      </c>
      <c r="T2442" s="194">
        <f>S2442*H2442</f>
        <v>0</v>
      </c>
      <c r="AR2442" s="25" t="s">
        <v>602</v>
      </c>
      <c r="AT2442" s="25" t="s">
        <v>154</v>
      </c>
      <c r="AU2442" s="25" t="s">
        <v>89</v>
      </c>
      <c r="AY2442" s="25" t="s">
        <v>152</v>
      </c>
      <c r="BE2442" s="195">
        <f>IF(N2442="základní",J2442,0)</f>
        <v>0</v>
      </c>
      <c r="BF2442" s="195">
        <f>IF(N2442="snížená",J2442,0)</f>
        <v>0</v>
      </c>
      <c r="BG2442" s="195">
        <f>IF(N2442="zákl. přenesená",J2442,0)</f>
        <v>0</v>
      </c>
      <c r="BH2442" s="195">
        <f>IF(N2442="sníž. přenesená",J2442,0)</f>
        <v>0</v>
      </c>
      <c r="BI2442" s="195">
        <f>IF(N2442="nulová",J2442,0)</f>
        <v>0</v>
      </c>
      <c r="BJ2442" s="25" t="s">
        <v>45</v>
      </c>
      <c r="BK2442" s="195">
        <f>ROUND(I2442*H2442,2)</f>
        <v>0</v>
      </c>
      <c r="BL2442" s="25" t="s">
        <v>602</v>
      </c>
      <c r="BM2442" s="25" t="s">
        <v>4521</v>
      </c>
    </row>
    <row r="2443" spans="2:65" s="1" customFormat="1" ht="22.5" customHeight="1">
      <c r="B2443" s="183"/>
      <c r="C2443" s="184" t="s">
        <v>4522</v>
      </c>
      <c r="D2443" s="184" t="s">
        <v>154</v>
      </c>
      <c r="E2443" s="185" t="s">
        <v>4523</v>
      </c>
      <c r="F2443" s="186" t="s">
        <v>4524</v>
      </c>
      <c r="G2443" s="187" t="s">
        <v>293</v>
      </c>
      <c r="H2443" s="188">
        <v>1</v>
      </c>
      <c r="I2443" s="189"/>
      <c r="J2443" s="190">
        <f>ROUND(I2443*H2443,2)</f>
        <v>0</v>
      </c>
      <c r="K2443" s="186" t="s">
        <v>5</v>
      </c>
      <c r="L2443" s="43"/>
      <c r="M2443" s="191" t="s">
        <v>5</v>
      </c>
      <c r="N2443" s="192" t="s">
        <v>53</v>
      </c>
      <c r="O2443" s="44"/>
      <c r="P2443" s="193">
        <f>O2443*H2443</f>
        <v>0</v>
      </c>
      <c r="Q2443" s="193">
        <v>0</v>
      </c>
      <c r="R2443" s="193">
        <f>Q2443*H2443</f>
        <v>0</v>
      </c>
      <c r="S2443" s="193">
        <v>0</v>
      </c>
      <c r="T2443" s="194">
        <f>S2443*H2443</f>
        <v>0</v>
      </c>
      <c r="AR2443" s="25" t="s">
        <v>602</v>
      </c>
      <c r="AT2443" s="25" t="s">
        <v>154</v>
      </c>
      <c r="AU2443" s="25" t="s">
        <v>89</v>
      </c>
      <c r="AY2443" s="25" t="s">
        <v>152</v>
      </c>
      <c r="BE2443" s="195">
        <f>IF(N2443="základní",J2443,0)</f>
        <v>0</v>
      </c>
      <c r="BF2443" s="195">
        <f>IF(N2443="snížená",J2443,0)</f>
        <v>0</v>
      </c>
      <c r="BG2443" s="195">
        <f>IF(N2443="zákl. přenesená",J2443,0)</f>
        <v>0</v>
      </c>
      <c r="BH2443" s="195">
        <f>IF(N2443="sníž. přenesená",J2443,0)</f>
        <v>0</v>
      </c>
      <c r="BI2443" s="195">
        <f>IF(N2443="nulová",J2443,0)</f>
        <v>0</v>
      </c>
      <c r="BJ2443" s="25" t="s">
        <v>45</v>
      </c>
      <c r="BK2443" s="195">
        <f>ROUND(I2443*H2443,2)</f>
        <v>0</v>
      </c>
      <c r="BL2443" s="25" t="s">
        <v>602</v>
      </c>
      <c r="BM2443" s="25" t="s">
        <v>4525</v>
      </c>
    </row>
    <row r="2444" spans="2:65" s="1" customFormat="1" ht="22.5" customHeight="1">
      <c r="B2444" s="183"/>
      <c r="C2444" s="184" t="s">
        <v>4526</v>
      </c>
      <c r="D2444" s="184" t="s">
        <v>154</v>
      </c>
      <c r="E2444" s="185" t="s">
        <v>4527</v>
      </c>
      <c r="F2444" s="186" t="s">
        <v>4528</v>
      </c>
      <c r="G2444" s="187" t="s">
        <v>293</v>
      </c>
      <c r="H2444" s="188">
        <v>1</v>
      </c>
      <c r="I2444" s="189"/>
      <c r="J2444" s="190">
        <f>ROUND(I2444*H2444,2)</f>
        <v>0</v>
      </c>
      <c r="K2444" s="186" t="s">
        <v>5</v>
      </c>
      <c r="L2444" s="43"/>
      <c r="M2444" s="191" t="s">
        <v>5</v>
      </c>
      <c r="N2444" s="192" t="s">
        <v>53</v>
      </c>
      <c r="O2444" s="44"/>
      <c r="P2444" s="193">
        <f>O2444*H2444</f>
        <v>0</v>
      </c>
      <c r="Q2444" s="193">
        <v>0</v>
      </c>
      <c r="R2444" s="193">
        <f>Q2444*H2444</f>
        <v>0</v>
      </c>
      <c r="S2444" s="193">
        <v>0</v>
      </c>
      <c r="T2444" s="194">
        <f>S2444*H2444</f>
        <v>0</v>
      </c>
      <c r="AR2444" s="25" t="s">
        <v>602</v>
      </c>
      <c r="AT2444" s="25" t="s">
        <v>154</v>
      </c>
      <c r="AU2444" s="25" t="s">
        <v>89</v>
      </c>
      <c r="AY2444" s="25" t="s">
        <v>152</v>
      </c>
      <c r="BE2444" s="195">
        <f>IF(N2444="základní",J2444,0)</f>
        <v>0</v>
      </c>
      <c r="BF2444" s="195">
        <f>IF(N2444="snížená",J2444,0)</f>
        <v>0</v>
      </c>
      <c r="BG2444" s="195">
        <f>IF(N2444="zákl. přenesená",J2444,0)</f>
        <v>0</v>
      </c>
      <c r="BH2444" s="195">
        <f>IF(N2444="sníž. přenesená",J2444,0)</f>
        <v>0</v>
      </c>
      <c r="BI2444" s="195">
        <f>IF(N2444="nulová",J2444,0)</f>
        <v>0</v>
      </c>
      <c r="BJ2444" s="25" t="s">
        <v>45</v>
      </c>
      <c r="BK2444" s="195">
        <f>ROUND(I2444*H2444,2)</f>
        <v>0</v>
      </c>
      <c r="BL2444" s="25" t="s">
        <v>602</v>
      </c>
      <c r="BM2444" s="25" t="s">
        <v>4529</v>
      </c>
    </row>
    <row r="2445" spans="2:65" s="11" customFormat="1" ht="29.85" customHeight="1">
      <c r="B2445" s="169"/>
      <c r="D2445" s="180" t="s">
        <v>81</v>
      </c>
      <c r="E2445" s="181" t="s">
        <v>4530</v>
      </c>
      <c r="F2445" s="181" t="s">
        <v>4531</v>
      </c>
      <c r="I2445" s="172"/>
      <c r="J2445" s="182">
        <f>BK2445</f>
        <v>0</v>
      </c>
      <c r="L2445" s="169"/>
      <c r="M2445" s="174"/>
      <c r="N2445" s="175"/>
      <c r="O2445" s="175"/>
      <c r="P2445" s="176">
        <f>SUM(P2446:P2466)</f>
        <v>0</v>
      </c>
      <c r="Q2445" s="175"/>
      <c r="R2445" s="176">
        <f>SUM(R2446:R2466)</f>
        <v>0.11394000000000001</v>
      </c>
      <c r="S2445" s="175"/>
      <c r="T2445" s="177">
        <f>SUM(T2446:T2466)</f>
        <v>0</v>
      </c>
      <c r="AR2445" s="170" t="s">
        <v>169</v>
      </c>
      <c r="AT2445" s="178" t="s">
        <v>81</v>
      </c>
      <c r="AU2445" s="178" t="s">
        <v>45</v>
      </c>
      <c r="AY2445" s="170" t="s">
        <v>152</v>
      </c>
      <c r="BK2445" s="179">
        <f>SUM(BK2446:BK2466)</f>
        <v>0</v>
      </c>
    </row>
    <row r="2446" spans="2:65" s="1" customFormat="1" ht="22.5" customHeight="1">
      <c r="B2446" s="183"/>
      <c r="C2446" s="184" t="s">
        <v>4532</v>
      </c>
      <c r="D2446" s="184" t="s">
        <v>154</v>
      </c>
      <c r="E2446" s="185" t="s">
        <v>4533</v>
      </c>
      <c r="F2446" s="186" t="s">
        <v>4534</v>
      </c>
      <c r="G2446" s="187" t="s">
        <v>293</v>
      </c>
      <c r="H2446" s="188">
        <v>50</v>
      </c>
      <c r="I2446" s="189"/>
      <c r="J2446" s="190">
        <f>ROUND(I2446*H2446,2)</f>
        <v>0</v>
      </c>
      <c r="K2446" s="186" t="s">
        <v>5</v>
      </c>
      <c r="L2446" s="43"/>
      <c r="M2446" s="191" t="s">
        <v>5</v>
      </c>
      <c r="N2446" s="192" t="s">
        <v>53</v>
      </c>
      <c r="O2446" s="44"/>
      <c r="P2446" s="193">
        <f>O2446*H2446</f>
        <v>0</v>
      </c>
      <c r="Q2446" s="193">
        <v>2E-3</v>
      </c>
      <c r="R2446" s="193">
        <f>Q2446*H2446</f>
        <v>0.1</v>
      </c>
      <c r="S2446" s="193">
        <v>0</v>
      </c>
      <c r="T2446" s="194">
        <f>S2446*H2446</f>
        <v>0</v>
      </c>
      <c r="AR2446" s="25" t="s">
        <v>602</v>
      </c>
      <c r="AT2446" s="25" t="s">
        <v>154</v>
      </c>
      <c r="AU2446" s="25" t="s">
        <v>89</v>
      </c>
      <c r="AY2446" s="25" t="s">
        <v>152</v>
      </c>
      <c r="BE2446" s="195">
        <f>IF(N2446="základní",J2446,0)</f>
        <v>0</v>
      </c>
      <c r="BF2446" s="195">
        <f>IF(N2446="snížená",J2446,0)</f>
        <v>0</v>
      </c>
      <c r="BG2446" s="195">
        <f>IF(N2446="zákl. přenesená",J2446,0)</f>
        <v>0</v>
      </c>
      <c r="BH2446" s="195">
        <f>IF(N2446="sníž. přenesená",J2446,0)</f>
        <v>0</v>
      </c>
      <c r="BI2446" s="195">
        <f>IF(N2446="nulová",J2446,0)</f>
        <v>0</v>
      </c>
      <c r="BJ2446" s="25" t="s">
        <v>45</v>
      </c>
      <c r="BK2446" s="195">
        <f>ROUND(I2446*H2446,2)</f>
        <v>0</v>
      </c>
      <c r="BL2446" s="25" t="s">
        <v>602</v>
      </c>
      <c r="BM2446" s="25" t="s">
        <v>4535</v>
      </c>
    </row>
    <row r="2447" spans="2:65" s="12" customFormat="1">
      <c r="B2447" s="200"/>
      <c r="D2447" s="196" t="s">
        <v>163</v>
      </c>
      <c r="E2447" s="201" t="s">
        <v>5</v>
      </c>
      <c r="F2447" s="202" t="s">
        <v>540</v>
      </c>
      <c r="H2447" s="203" t="s">
        <v>5</v>
      </c>
      <c r="I2447" s="204"/>
      <c r="L2447" s="200"/>
      <c r="M2447" s="205"/>
      <c r="N2447" s="206"/>
      <c r="O2447" s="206"/>
      <c r="P2447" s="206"/>
      <c r="Q2447" s="206"/>
      <c r="R2447" s="206"/>
      <c r="S2447" s="206"/>
      <c r="T2447" s="207"/>
      <c r="AT2447" s="203" t="s">
        <v>163</v>
      </c>
      <c r="AU2447" s="203" t="s">
        <v>89</v>
      </c>
      <c r="AV2447" s="12" t="s">
        <v>45</v>
      </c>
      <c r="AW2447" s="12" t="s">
        <v>42</v>
      </c>
      <c r="AX2447" s="12" t="s">
        <v>82</v>
      </c>
      <c r="AY2447" s="203" t="s">
        <v>152</v>
      </c>
    </row>
    <row r="2448" spans="2:65" s="13" customFormat="1">
      <c r="B2448" s="208"/>
      <c r="D2448" s="196" t="s">
        <v>163</v>
      </c>
      <c r="E2448" s="209" t="s">
        <v>5</v>
      </c>
      <c r="F2448" s="210" t="s">
        <v>4536</v>
      </c>
      <c r="H2448" s="211">
        <v>2</v>
      </c>
      <c r="I2448" s="212"/>
      <c r="L2448" s="208"/>
      <c r="M2448" s="213"/>
      <c r="N2448" s="214"/>
      <c r="O2448" s="214"/>
      <c r="P2448" s="214"/>
      <c r="Q2448" s="214"/>
      <c r="R2448" s="214"/>
      <c r="S2448" s="214"/>
      <c r="T2448" s="215"/>
      <c r="AT2448" s="209" t="s">
        <v>163</v>
      </c>
      <c r="AU2448" s="209" t="s">
        <v>89</v>
      </c>
      <c r="AV2448" s="13" t="s">
        <v>89</v>
      </c>
      <c r="AW2448" s="13" t="s">
        <v>42</v>
      </c>
      <c r="AX2448" s="13" t="s">
        <v>82</v>
      </c>
      <c r="AY2448" s="209" t="s">
        <v>152</v>
      </c>
    </row>
    <row r="2449" spans="2:65" s="13" customFormat="1">
      <c r="B2449" s="208"/>
      <c r="D2449" s="196" t="s">
        <v>163</v>
      </c>
      <c r="E2449" s="209" t="s">
        <v>5</v>
      </c>
      <c r="F2449" s="210" t="s">
        <v>4537</v>
      </c>
      <c r="H2449" s="211">
        <v>6</v>
      </c>
      <c r="I2449" s="212"/>
      <c r="L2449" s="208"/>
      <c r="M2449" s="213"/>
      <c r="N2449" s="214"/>
      <c r="O2449" s="214"/>
      <c r="P2449" s="214"/>
      <c r="Q2449" s="214"/>
      <c r="R2449" s="214"/>
      <c r="S2449" s="214"/>
      <c r="T2449" s="215"/>
      <c r="AT2449" s="209" t="s">
        <v>163</v>
      </c>
      <c r="AU2449" s="209" t="s">
        <v>89</v>
      </c>
      <c r="AV2449" s="13" t="s">
        <v>89</v>
      </c>
      <c r="AW2449" s="13" t="s">
        <v>42</v>
      </c>
      <c r="AX2449" s="13" t="s">
        <v>82</v>
      </c>
      <c r="AY2449" s="209" t="s">
        <v>152</v>
      </c>
    </row>
    <row r="2450" spans="2:65" s="13" customFormat="1">
      <c r="B2450" s="208"/>
      <c r="D2450" s="196" t="s">
        <v>163</v>
      </c>
      <c r="E2450" s="209" t="s">
        <v>5</v>
      </c>
      <c r="F2450" s="210" t="s">
        <v>4538</v>
      </c>
      <c r="H2450" s="211">
        <v>8</v>
      </c>
      <c r="I2450" s="212"/>
      <c r="L2450" s="208"/>
      <c r="M2450" s="213"/>
      <c r="N2450" s="214"/>
      <c r="O2450" s="214"/>
      <c r="P2450" s="214"/>
      <c r="Q2450" s="214"/>
      <c r="R2450" s="214"/>
      <c r="S2450" s="214"/>
      <c r="T2450" s="215"/>
      <c r="AT2450" s="209" t="s">
        <v>163</v>
      </c>
      <c r="AU2450" s="209" t="s">
        <v>89</v>
      </c>
      <c r="AV2450" s="13" t="s">
        <v>89</v>
      </c>
      <c r="AW2450" s="13" t="s">
        <v>42</v>
      </c>
      <c r="AX2450" s="13" t="s">
        <v>82</v>
      </c>
      <c r="AY2450" s="209" t="s">
        <v>152</v>
      </c>
    </row>
    <row r="2451" spans="2:65" s="13" customFormat="1">
      <c r="B2451" s="208"/>
      <c r="D2451" s="196" t="s">
        <v>163</v>
      </c>
      <c r="E2451" s="209" t="s">
        <v>5</v>
      </c>
      <c r="F2451" s="210" t="s">
        <v>4539</v>
      </c>
      <c r="H2451" s="211">
        <v>4</v>
      </c>
      <c r="I2451" s="212"/>
      <c r="L2451" s="208"/>
      <c r="M2451" s="213"/>
      <c r="N2451" s="214"/>
      <c r="O2451" s="214"/>
      <c r="P2451" s="214"/>
      <c r="Q2451" s="214"/>
      <c r="R2451" s="214"/>
      <c r="S2451" s="214"/>
      <c r="T2451" s="215"/>
      <c r="AT2451" s="209" t="s">
        <v>163</v>
      </c>
      <c r="AU2451" s="209" t="s">
        <v>89</v>
      </c>
      <c r="AV2451" s="13" t="s">
        <v>89</v>
      </c>
      <c r="AW2451" s="13" t="s">
        <v>42</v>
      </c>
      <c r="AX2451" s="13" t="s">
        <v>82</v>
      </c>
      <c r="AY2451" s="209" t="s">
        <v>152</v>
      </c>
    </row>
    <row r="2452" spans="2:65" s="13" customFormat="1">
      <c r="B2452" s="208"/>
      <c r="D2452" s="196" t="s">
        <v>163</v>
      </c>
      <c r="E2452" s="209" t="s">
        <v>5</v>
      </c>
      <c r="F2452" s="210" t="s">
        <v>4540</v>
      </c>
      <c r="H2452" s="211">
        <v>10</v>
      </c>
      <c r="I2452" s="212"/>
      <c r="L2452" s="208"/>
      <c r="M2452" s="213"/>
      <c r="N2452" s="214"/>
      <c r="O2452" s="214"/>
      <c r="P2452" s="214"/>
      <c r="Q2452" s="214"/>
      <c r="R2452" s="214"/>
      <c r="S2452" s="214"/>
      <c r="T2452" s="215"/>
      <c r="AT2452" s="209" t="s">
        <v>163</v>
      </c>
      <c r="AU2452" s="209" t="s">
        <v>89</v>
      </c>
      <c r="AV2452" s="13" t="s">
        <v>89</v>
      </c>
      <c r="AW2452" s="13" t="s">
        <v>42</v>
      </c>
      <c r="AX2452" s="13" t="s">
        <v>82</v>
      </c>
      <c r="AY2452" s="209" t="s">
        <v>152</v>
      </c>
    </row>
    <row r="2453" spans="2:65" s="13" customFormat="1">
      <c r="B2453" s="208"/>
      <c r="D2453" s="196" t="s">
        <v>163</v>
      </c>
      <c r="E2453" s="209" t="s">
        <v>5</v>
      </c>
      <c r="F2453" s="210" t="s">
        <v>4541</v>
      </c>
      <c r="H2453" s="211">
        <v>2</v>
      </c>
      <c r="I2453" s="212"/>
      <c r="L2453" s="208"/>
      <c r="M2453" s="213"/>
      <c r="N2453" s="214"/>
      <c r="O2453" s="214"/>
      <c r="P2453" s="214"/>
      <c r="Q2453" s="214"/>
      <c r="R2453" s="214"/>
      <c r="S2453" s="214"/>
      <c r="T2453" s="215"/>
      <c r="AT2453" s="209" t="s">
        <v>163</v>
      </c>
      <c r="AU2453" s="209" t="s">
        <v>89</v>
      </c>
      <c r="AV2453" s="13" t="s">
        <v>89</v>
      </c>
      <c r="AW2453" s="13" t="s">
        <v>42</v>
      </c>
      <c r="AX2453" s="13" t="s">
        <v>82</v>
      </c>
      <c r="AY2453" s="209" t="s">
        <v>152</v>
      </c>
    </row>
    <row r="2454" spans="2:65" s="13" customFormat="1">
      <c r="B2454" s="208"/>
      <c r="D2454" s="196" t="s">
        <v>163</v>
      </c>
      <c r="E2454" s="209" t="s">
        <v>5</v>
      </c>
      <c r="F2454" s="210" t="s">
        <v>4542</v>
      </c>
      <c r="H2454" s="211">
        <v>18</v>
      </c>
      <c r="I2454" s="212"/>
      <c r="L2454" s="208"/>
      <c r="M2454" s="213"/>
      <c r="N2454" s="214"/>
      <c r="O2454" s="214"/>
      <c r="P2454" s="214"/>
      <c r="Q2454" s="214"/>
      <c r="R2454" s="214"/>
      <c r="S2454" s="214"/>
      <c r="T2454" s="215"/>
      <c r="AT2454" s="209" t="s">
        <v>163</v>
      </c>
      <c r="AU2454" s="209" t="s">
        <v>89</v>
      </c>
      <c r="AV2454" s="13" t="s">
        <v>89</v>
      </c>
      <c r="AW2454" s="13" t="s">
        <v>42</v>
      </c>
      <c r="AX2454" s="13" t="s">
        <v>82</v>
      </c>
      <c r="AY2454" s="209" t="s">
        <v>152</v>
      </c>
    </row>
    <row r="2455" spans="2:65" s="15" customFormat="1">
      <c r="B2455" s="224"/>
      <c r="D2455" s="196" t="s">
        <v>163</v>
      </c>
      <c r="E2455" s="247" t="s">
        <v>5</v>
      </c>
      <c r="F2455" s="248" t="s">
        <v>170</v>
      </c>
      <c r="H2455" s="249">
        <v>50</v>
      </c>
      <c r="I2455" s="229"/>
      <c r="L2455" s="224"/>
      <c r="M2455" s="230"/>
      <c r="N2455" s="231"/>
      <c r="O2455" s="231"/>
      <c r="P2455" s="231"/>
      <c r="Q2455" s="231"/>
      <c r="R2455" s="231"/>
      <c r="S2455" s="231"/>
      <c r="T2455" s="232"/>
      <c r="AT2455" s="233" t="s">
        <v>163</v>
      </c>
      <c r="AU2455" s="233" t="s">
        <v>89</v>
      </c>
      <c r="AV2455" s="15" t="s">
        <v>159</v>
      </c>
      <c r="AW2455" s="15" t="s">
        <v>42</v>
      </c>
      <c r="AX2455" s="15" t="s">
        <v>45</v>
      </c>
      <c r="AY2455" s="233" t="s">
        <v>152</v>
      </c>
    </row>
    <row r="2456" spans="2:65" s="13" customFormat="1">
      <c r="B2456" s="208"/>
      <c r="D2456" s="196" t="s">
        <v>163</v>
      </c>
      <c r="E2456" s="209" t="s">
        <v>5</v>
      </c>
      <c r="F2456" s="210" t="s">
        <v>5</v>
      </c>
      <c r="H2456" s="211">
        <v>0</v>
      </c>
      <c r="I2456" s="212"/>
      <c r="L2456" s="208"/>
      <c r="M2456" s="213"/>
      <c r="N2456" s="214"/>
      <c r="O2456" s="214"/>
      <c r="P2456" s="214"/>
      <c r="Q2456" s="214"/>
      <c r="R2456" s="214"/>
      <c r="S2456" s="214"/>
      <c r="T2456" s="215"/>
      <c r="AT2456" s="209" t="s">
        <v>163</v>
      </c>
      <c r="AU2456" s="209" t="s">
        <v>89</v>
      </c>
      <c r="AV2456" s="13" t="s">
        <v>89</v>
      </c>
      <c r="AW2456" s="13" t="s">
        <v>42</v>
      </c>
      <c r="AX2456" s="13" t="s">
        <v>82</v>
      </c>
      <c r="AY2456" s="209" t="s">
        <v>152</v>
      </c>
    </row>
    <row r="2457" spans="2:65" s="13" customFormat="1">
      <c r="B2457" s="208"/>
      <c r="D2457" s="196" t="s">
        <v>163</v>
      </c>
      <c r="E2457" s="209" t="s">
        <v>5</v>
      </c>
      <c r="F2457" s="210" t="s">
        <v>5</v>
      </c>
      <c r="H2457" s="211">
        <v>0</v>
      </c>
      <c r="I2457" s="212"/>
      <c r="L2457" s="208"/>
      <c r="M2457" s="213"/>
      <c r="N2457" s="214"/>
      <c r="O2457" s="214"/>
      <c r="P2457" s="214"/>
      <c r="Q2457" s="214"/>
      <c r="R2457" s="214"/>
      <c r="S2457" s="214"/>
      <c r="T2457" s="215"/>
      <c r="AT2457" s="209" t="s">
        <v>163</v>
      </c>
      <c r="AU2457" s="209" t="s">
        <v>89</v>
      </c>
      <c r="AV2457" s="13" t="s">
        <v>89</v>
      </c>
      <c r="AW2457" s="13" t="s">
        <v>42</v>
      </c>
      <c r="AX2457" s="13" t="s">
        <v>82</v>
      </c>
      <c r="AY2457" s="209" t="s">
        <v>152</v>
      </c>
    </row>
    <row r="2458" spans="2:65" s="13" customFormat="1">
      <c r="B2458" s="208"/>
      <c r="D2458" s="196" t="s">
        <v>163</v>
      </c>
      <c r="E2458" s="209" t="s">
        <v>5</v>
      </c>
      <c r="F2458" s="210" t="s">
        <v>5</v>
      </c>
      <c r="H2458" s="211">
        <v>0</v>
      </c>
      <c r="I2458" s="212"/>
      <c r="L2458" s="208"/>
      <c r="M2458" s="213"/>
      <c r="N2458" s="214"/>
      <c r="O2458" s="214"/>
      <c r="P2458" s="214"/>
      <c r="Q2458" s="214"/>
      <c r="R2458" s="214"/>
      <c r="S2458" s="214"/>
      <c r="T2458" s="215"/>
      <c r="AT2458" s="209" t="s">
        <v>163</v>
      </c>
      <c r="AU2458" s="209" t="s">
        <v>89</v>
      </c>
      <c r="AV2458" s="13" t="s">
        <v>89</v>
      </c>
      <c r="AW2458" s="13" t="s">
        <v>42</v>
      </c>
      <c r="AX2458" s="13" t="s">
        <v>82</v>
      </c>
      <c r="AY2458" s="209" t="s">
        <v>152</v>
      </c>
    </row>
    <row r="2459" spans="2:65" s="13" customFormat="1">
      <c r="B2459" s="208"/>
      <c r="D2459" s="225" t="s">
        <v>163</v>
      </c>
      <c r="E2459" s="250" t="s">
        <v>5</v>
      </c>
      <c r="F2459" s="234" t="s">
        <v>5</v>
      </c>
      <c r="H2459" s="235">
        <v>0</v>
      </c>
      <c r="I2459" s="212"/>
      <c r="L2459" s="208"/>
      <c r="M2459" s="213"/>
      <c r="N2459" s="214"/>
      <c r="O2459" s="214"/>
      <c r="P2459" s="214"/>
      <c r="Q2459" s="214"/>
      <c r="R2459" s="214"/>
      <c r="S2459" s="214"/>
      <c r="T2459" s="215"/>
      <c r="AT2459" s="209" t="s">
        <v>163</v>
      </c>
      <c r="AU2459" s="209" t="s">
        <v>89</v>
      </c>
      <c r="AV2459" s="13" t="s">
        <v>89</v>
      </c>
      <c r="AW2459" s="13" t="s">
        <v>42</v>
      </c>
      <c r="AX2459" s="13" t="s">
        <v>82</v>
      </c>
      <c r="AY2459" s="209" t="s">
        <v>152</v>
      </c>
    </row>
    <row r="2460" spans="2:65" s="1" customFormat="1" ht="22.5" customHeight="1">
      <c r="B2460" s="183"/>
      <c r="C2460" s="237" t="s">
        <v>4543</v>
      </c>
      <c r="D2460" s="237" t="s">
        <v>266</v>
      </c>
      <c r="E2460" s="238" t="s">
        <v>4544</v>
      </c>
      <c r="F2460" s="239" t="s">
        <v>4545</v>
      </c>
      <c r="G2460" s="240" t="s">
        <v>293</v>
      </c>
      <c r="H2460" s="241">
        <v>2</v>
      </c>
      <c r="I2460" s="242"/>
      <c r="J2460" s="243">
        <f t="shared" ref="J2460:J2466" si="40">ROUND(I2460*H2460,2)</f>
        <v>0</v>
      </c>
      <c r="K2460" s="239" t="s">
        <v>158</v>
      </c>
      <c r="L2460" s="244"/>
      <c r="M2460" s="245" t="s">
        <v>5</v>
      </c>
      <c r="N2460" s="246" t="s">
        <v>53</v>
      </c>
      <c r="O2460" s="44"/>
      <c r="P2460" s="193">
        <f t="shared" ref="P2460:P2466" si="41">O2460*H2460</f>
        <v>0</v>
      </c>
      <c r="Q2460" s="193">
        <v>6.0000000000000002E-5</v>
      </c>
      <c r="R2460" s="193">
        <f t="shared" ref="R2460:R2466" si="42">Q2460*H2460</f>
        <v>1.2E-4</v>
      </c>
      <c r="S2460" s="193">
        <v>0</v>
      </c>
      <c r="T2460" s="194">
        <f t="shared" ref="T2460:T2466" si="43">S2460*H2460</f>
        <v>0</v>
      </c>
      <c r="AR2460" s="25" t="s">
        <v>1421</v>
      </c>
      <c r="AT2460" s="25" t="s">
        <v>266</v>
      </c>
      <c r="AU2460" s="25" t="s">
        <v>89</v>
      </c>
      <c r="AY2460" s="25" t="s">
        <v>152</v>
      </c>
      <c r="BE2460" s="195">
        <f t="shared" ref="BE2460:BE2466" si="44">IF(N2460="základní",J2460,0)</f>
        <v>0</v>
      </c>
      <c r="BF2460" s="195">
        <f t="shared" ref="BF2460:BF2466" si="45">IF(N2460="snížená",J2460,0)</f>
        <v>0</v>
      </c>
      <c r="BG2460" s="195">
        <f t="shared" ref="BG2460:BG2466" si="46">IF(N2460="zákl. přenesená",J2460,0)</f>
        <v>0</v>
      </c>
      <c r="BH2460" s="195">
        <f t="shared" ref="BH2460:BH2466" si="47">IF(N2460="sníž. přenesená",J2460,0)</f>
        <v>0</v>
      </c>
      <c r="BI2460" s="195">
        <f t="shared" ref="BI2460:BI2466" si="48">IF(N2460="nulová",J2460,0)</f>
        <v>0</v>
      </c>
      <c r="BJ2460" s="25" t="s">
        <v>45</v>
      </c>
      <c r="BK2460" s="195">
        <f t="shared" ref="BK2460:BK2466" si="49">ROUND(I2460*H2460,2)</f>
        <v>0</v>
      </c>
      <c r="BL2460" s="25" t="s">
        <v>1421</v>
      </c>
      <c r="BM2460" s="25" t="s">
        <v>4546</v>
      </c>
    </row>
    <row r="2461" spans="2:65" s="1" customFormat="1" ht="22.5" customHeight="1">
      <c r="B2461" s="183"/>
      <c r="C2461" s="237" t="s">
        <v>4547</v>
      </c>
      <c r="D2461" s="237" t="s">
        <v>266</v>
      </c>
      <c r="E2461" s="238" t="s">
        <v>4548</v>
      </c>
      <c r="F2461" s="239" t="s">
        <v>4549</v>
      </c>
      <c r="G2461" s="240" t="s">
        <v>293</v>
      </c>
      <c r="H2461" s="241">
        <v>6</v>
      </c>
      <c r="I2461" s="242"/>
      <c r="J2461" s="243">
        <f t="shared" si="40"/>
        <v>0</v>
      </c>
      <c r="K2461" s="239" t="s">
        <v>158</v>
      </c>
      <c r="L2461" s="244"/>
      <c r="M2461" s="245" t="s">
        <v>5</v>
      </c>
      <c r="N2461" s="246" t="s">
        <v>53</v>
      </c>
      <c r="O2461" s="44"/>
      <c r="P2461" s="193">
        <f t="shared" si="41"/>
        <v>0</v>
      </c>
      <c r="Q2461" s="193">
        <v>6.9999999999999994E-5</v>
      </c>
      <c r="R2461" s="193">
        <f t="shared" si="42"/>
        <v>4.1999999999999996E-4</v>
      </c>
      <c r="S2461" s="193">
        <v>0</v>
      </c>
      <c r="T2461" s="194">
        <f t="shared" si="43"/>
        <v>0</v>
      </c>
      <c r="AR2461" s="25" t="s">
        <v>1421</v>
      </c>
      <c r="AT2461" s="25" t="s">
        <v>266</v>
      </c>
      <c r="AU2461" s="25" t="s">
        <v>89</v>
      </c>
      <c r="AY2461" s="25" t="s">
        <v>152</v>
      </c>
      <c r="BE2461" s="195">
        <f t="shared" si="44"/>
        <v>0</v>
      </c>
      <c r="BF2461" s="195">
        <f t="shared" si="45"/>
        <v>0</v>
      </c>
      <c r="BG2461" s="195">
        <f t="shared" si="46"/>
        <v>0</v>
      </c>
      <c r="BH2461" s="195">
        <f t="shared" si="47"/>
        <v>0</v>
      </c>
      <c r="BI2461" s="195">
        <f t="shared" si="48"/>
        <v>0</v>
      </c>
      <c r="BJ2461" s="25" t="s">
        <v>45</v>
      </c>
      <c r="BK2461" s="195">
        <f t="shared" si="49"/>
        <v>0</v>
      </c>
      <c r="BL2461" s="25" t="s">
        <v>1421</v>
      </c>
      <c r="BM2461" s="25" t="s">
        <v>4550</v>
      </c>
    </row>
    <row r="2462" spans="2:65" s="1" customFormat="1" ht="31.5" customHeight="1">
      <c r="B2462" s="183"/>
      <c r="C2462" s="237" t="s">
        <v>4551</v>
      </c>
      <c r="D2462" s="237" t="s">
        <v>266</v>
      </c>
      <c r="E2462" s="238" t="s">
        <v>4552</v>
      </c>
      <c r="F2462" s="239" t="s">
        <v>4553</v>
      </c>
      <c r="G2462" s="240" t="s">
        <v>293</v>
      </c>
      <c r="H2462" s="241">
        <v>8</v>
      </c>
      <c r="I2462" s="242"/>
      <c r="J2462" s="243">
        <f t="shared" si="40"/>
        <v>0</v>
      </c>
      <c r="K2462" s="239" t="s">
        <v>5</v>
      </c>
      <c r="L2462" s="244"/>
      <c r="M2462" s="245" t="s">
        <v>5</v>
      </c>
      <c r="N2462" s="246" t="s">
        <v>53</v>
      </c>
      <c r="O2462" s="44"/>
      <c r="P2462" s="193">
        <f t="shared" si="41"/>
        <v>0</v>
      </c>
      <c r="Q2462" s="193">
        <v>6.9999999999999994E-5</v>
      </c>
      <c r="R2462" s="193">
        <f t="shared" si="42"/>
        <v>5.5999999999999995E-4</v>
      </c>
      <c r="S2462" s="193">
        <v>0</v>
      </c>
      <c r="T2462" s="194">
        <f t="shared" si="43"/>
        <v>0</v>
      </c>
      <c r="AR2462" s="25" t="s">
        <v>1421</v>
      </c>
      <c r="AT2462" s="25" t="s">
        <v>266</v>
      </c>
      <c r="AU2462" s="25" t="s">
        <v>89</v>
      </c>
      <c r="AY2462" s="25" t="s">
        <v>152</v>
      </c>
      <c r="BE2462" s="195">
        <f t="shared" si="44"/>
        <v>0</v>
      </c>
      <c r="BF2462" s="195">
        <f t="shared" si="45"/>
        <v>0</v>
      </c>
      <c r="BG2462" s="195">
        <f t="shared" si="46"/>
        <v>0</v>
      </c>
      <c r="BH2462" s="195">
        <f t="shared" si="47"/>
        <v>0</v>
      </c>
      <c r="BI2462" s="195">
        <f t="shared" si="48"/>
        <v>0</v>
      </c>
      <c r="BJ2462" s="25" t="s">
        <v>45</v>
      </c>
      <c r="BK2462" s="195">
        <f t="shared" si="49"/>
        <v>0</v>
      </c>
      <c r="BL2462" s="25" t="s">
        <v>1421</v>
      </c>
      <c r="BM2462" s="25" t="s">
        <v>4554</v>
      </c>
    </row>
    <row r="2463" spans="2:65" s="1" customFormat="1" ht="22.5" customHeight="1">
      <c r="B2463" s="183"/>
      <c r="C2463" s="237" t="s">
        <v>4555</v>
      </c>
      <c r="D2463" s="237" t="s">
        <v>266</v>
      </c>
      <c r="E2463" s="238" t="s">
        <v>4556</v>
      </c>
      <c r="F2463" s="239" t="s">
        <v>4557</v>
      </c>
      <c r="G2463" s="240" t="s">
        <v>293</v>
      </c>
      <c r="H2463" s="241">
        <v>4</v>
      </c>
      <c r="I2463" s="242"/>
      <c r="J2463" s="243">
        <f t="shared" si="40"/>
        <v>0</v>
      </c>
      <c r="K2463" s="239" t="s">
        <v>158</v>
      </c>
      <c r="L2463" s="244"/>
      <c r="M2463" s="245" t="s">
        <v>5</v>
      </c>
      <c r="N2463" s="246" t="s">
        <v>53</v>
      </c>
      <c r="O2463" s="44"/>
      <c r="P2463" s="193">
        <f t="shared" si="41"/>
        <v>0</v>
      </c>
      <c r="Q2463" s="193">
        <v>6.9999999999999994E-5</v>
      </c>
      <c r="R2463" s="193">
        <f t="shared" si="42"/>
        <v>2.7999999999999998E-4</v>
      </c>
      <c r="S2463" s="193">
        <v>0</v>
      </c>
      <c r="T2463" s="194">
        <f t="shared" si="43"/>
        <v>0</v>
      </c>
      <c r="AR2463" s="25" t="s">
        <v>1421</v>
      </c>
      <c r="AT2463" s="25" t="s">
        <v>266</v>
      </c>
      <c r="AU2463" s="25" t="s">
        <v>89</v>
      </c>
      <c r="AY2463" s="25" t="s">
        <v>152</v>
      </c>
      <c r="BE2463" s="195">
        <f t="shared" si="44"/>
        <v>0</v>
      </c>
      <c r="BF2463" s="195">
        <f t="shared" si="45"/>
        <v>0</v>
      </c>
      <c r="BG2463" s="195">
        <f t="shared" si="46"/>
        <v>0</v>
      </c>
      <c r="BH2463" s="195">
        <f t="shared" si="47"/>
        <v>0</v>
      </c>
      <c r="BI2463" s="195">
        <f t="shared" si="48"/>
        <v>0</v>
      </c>
      <c r="BJ2463" s="25" t="s">
        <v>45</v>
      </c>
      <c r="BK2463" s="195">
        <f t="shared" si="49"/>
        <v>0</v>
      </c>
      <c r="BL2463" s="25" t="s">
        <v>1421</v>
      </c>
      <c r="BM2463" s="25" t="s">
        <v>4558</v>
      </c>
    </row>
    <row r="2464" spans="2:65" s="1" customFormat="1" ht="22.5" customHeight="1">
      <c r="B2464" s="183"/>
      <c r="C2464" s="237" t="s">
        <v>4559</v>
      </c>
      <c r="D2464" s="237" t="s">
        <v>266</v>
      </c>
      <c r="E2464" s="238" t="s">
        <v>4560</v>
      </c>
      <c r="F2464" s="239" t="s">
        <v>4561</v>
      </c>
      <c r="G2464" s="240" t="s">
        <v>293</v>
      </c>
      <c r="H2464" s="241">
        <v>10</v>
      </c>
      <c r="I2464" s="242"/>
      <c r="J2464" s="243">
        <f t="shared" si="40"/>
        <v>0</v>
      </c>
      <c r="K2464" s="239" t="s">
        <v>158</v>
      </c>
      <c r="L2464" s="244"/>
      <c r="M2464" s="245" t="s">
        <v>5</v>
      </c>
      <c r="N2464" s="246" t="s">
        <v>53</v>
      </c>
      <c r="O2464" s="44"/>
      <c r="P2464" s="193">
        <f t="shared" si="41"/>
        <v>0</v>
      </c>
      <c r="Q2464" s="193">
        <v>1.2999999999999999E-4</v>
      </c>
      <c r="R2464" s="193">
        <f t="shared" si="42"/>
        <v>1.2999999999999999E-3</v>
      </c>
      <c r="S2464" s="193">
        <v>0</v>
      </c>
      <c r="T2464" s="194">
        <f t="shared" si="43"/>
        <v>0</v>
      </c>
      <c r="AR2464" s="25" t="s">
        <v>1421</v>
      </c>
      <c r="AT2464" s="25" t="s">
        <v>266</v>
      </c>
      <c r="AU2464" s="25" t="s">
        <v>89</v>
      </c>
      <c r="AY2464" s="25" t="s">
        <v>152</v>
      </c>
      <c r="BE2464" s="195">
        <f t="shared" si="44"/>
        <v>0</v>
      </c>
      <c r="BF2464" s="195">
        <f t="shared" si="45"/>
        <v>0</v>
      </c>
      <c r="BG2464" s="195">
        <f t="shared" si="46"/>
        <v>0</v>
      </c>
      <c r="BH2464" s="195">
        <f t="shared" si="47"/>
        <v>0</v>
      </c>
      <c r="BI2464" s="195">
        <f t="shared" si="48"/>
        <v>0</v>
      </c>
      <c r="BJ2464" s="25" t="s">
        <v>45</v>
      </c>
      <c r="BK2464" s="195">
        <f t="shared" si="49"/>
        <v>0</v>
      </c>
      <c r="BL2464" s="25" t="s">
        <v>1421</v>
      </c>
      <c r="BM2464" s="25" t="s">
        <v>4562</v>
      </c>
    </row>
    <row r="2465" spans="2:65" s="1" customFormat="1" ht="22.5" customHeight="1">
      <c r="B2465" s="183"/>
      <c r="C2465" s="237" t="s">
        <v>4563</v>
      </c>
      <c r="D2465" s="237" t="s">
        <v>266</v>
      </c>
      <c r="E2465" s="238" t="s">
        <v>4564</v>
      </c>
      <c r="F2465" s="239" t="s">
        <v>4565</v>
      </c>
      <c r="G2465" s="240" t="s">
        <v>293</v>
      </c>
      <c r="H2465" s="241">
        <v>2</v>
      </c>
      <c r="I2465" s="242"/>
      <c r="J2465" s="243">
        <f t="shared" si="40"/>
        <v>0</v>
      </c>
      <c r="K2465" s="239" t="s">
        <v>158</v>
      </c>
      <c r="L2465" s="244"/>
      <c r="M2465" s="245" t="s">
        <v>5</v>
      </c>
      <c r="N2465" s="246" t="s">
        <v>53</v>
      </c>
      <c r="O2465" s="44"/>
      <c r="P2465" s="193">
        <f t="shared" si="41"/>
        <v>0</v>
      </c>
      <c r="Q2465" s="193">
        <v>2.3000000000000001E-4</v>
      </c>
      <c r="R2465" s="193">
        <f t="shared" si="42"/>
        <v>4.6000000000000001E-4</v>
      </c>
      <c r="S2465" s="193">
        <v>0</v>
      </c>
      <c r="T2465" s="194">
        <f t="shared" si="43"/>
        <v>0</v>
      </c>
      <c r="AR2465" s="25" t="s">
        <v>1421</v>
      </c>
      <c r="AT2465" s="25" t="s">
        <v>266</v>
      </c>
      <c r="AU2465" s="25" t="s">
        <v>89</v>
      </c>
      <c r="AY2465" s="25" t="s">
        <v>152</v>
      </c>
      <c r="BE2465" s="195">
        <f t="shared" si="44"/>
        <v>0</v>
      </c>
      <c r="BF2465" s="195">
        <f t="shared" si="45"/>
        <v>0</v>
      </c>
      <c r="BG2465" s="195">
        <f t="shared" si="46"/>
        <v>0</v>
      </c>
      <c r="BH2465" s="195">
        <f t="shared" si="47"/>
        <v>0</v>
      </c>
      <c r="BI2465" s="195">
        <f t="shared" si="48"/>
        <v>0</v>
      </c>
      <c r="BJ2465" s="25" t="s">
        <v>45</v>
      </c>
      <c r="BK2465" s="195">
        <f t="shared" si="49"/>
        <v>0</v>
      </c>
      <c r="BL2465" s="25" t="s">
        <v>1421</v>
      </c>
      <c r="BM2465" s="25" t="s">
        <v>4566</v>
      </c>
    </row>
    <row r="2466" spans="2:65" s="1" customFormat="1" ht="22.5" customHeight="1">
      <c r="B2466" s="183"/>
      <c r="C2466" s="237" t="s">
        <v>4567</v>
      </c>
      <c r="D2466" s="237" t="s">
        <v>266</v>
      </c>
      <c r="E2466" s="238" t="s">
        <v>4568</v>
      </c>
      <c r="F2466" s="239" t="s">
        <v>4569</v>
      </c>
      <c r="G2466" s="240" t="s">
        <v>293</v>
      </c>
      <c r="H2466" s="241">
        <v>18</v>
      </c>
      <c r="I2466" s="242"/>
      <c r="J2466" s="243">
        <f t="shared" si="40"/>
        <v>0</v>
      </c>
      <c r="K2466" s="239" t="s">
        <v>158</v>
      </c>
      <c r="L2466" s="244"/>
      <c r="M2466" s="245" t="s">
        <v>5</v>
      </c>
      <c r="N2466" s="246" t="s">
        <v>53</v>
      </c>
      <c r="O2466" s="44"/>
      <c r="P2466" s="193">
        <f t="shared" si="41"/>
        <v>0</v>
      </c>
      <c r="Q2466" s="193">
        <v>5.9999999999999995E-4</v>
      </c>
      <c r="R2466" s="193">
        <f t="shared" si="42"/>
        <v>1.0799999999999999E-2</v>
      </c>
      <c r="S2466" s="193">
        <v>0</v>
      </c>
      <c r="T2466" s="194">
        <f t="shared" si="43"/>
        <v>0</v>
      </c>
      <c r="AR2466" s="25" t="s">
        <v>1421</v>
      </c>
      <c r="AT2466" s="25" t="s">
        <v>266</v>
      </c>
      <c r="AU2466" s="25" t="s">
        <v>89</v>
      </c>
      <c r="AY2466" s="25" t="s">
        <v>152</v>
      </c>
      <c r="BE2466" s="195">
        <f t="shared" si="44"/>
        <v>0</v>
      </c>
      <c r="BF2466" s="195">
        <f t="shared" si="45"/>
        <v>0</v>
      </c>
      <c r="BG2466" s="195">
        <f t="shared" si="46"/>
        <v>0</v>
      </c>
      <c r="BH2466" s="195">
        <f t="shared" si="47"/>
        <v>0</v>
      </c>
      <c r="BI2466" s="195">
        <f t="shared" si="48"/>
        <v>0</v>
      </c>
      <c r="BJ2466" s="25" t="s">
        <v>45</v>
      </c>
      <c r="BK2466" s="195">
        <f t="shared" si="49"/>
        <v>0</v>
      </c>
      <c r="BL2466" s="25" t="s">
        <v>1421</v>
      </c>
      <c r="BM2466" s="25" t="s">
        <v>4570</v>
      </c>
    </row>
    <row r="2467" spans="2:65" s="11" customFormat="1" ht="29.85" customHeight="1">
      <c r="B2467" s="169"/>
      <c r="D2467" s="180" t="s">
        <v>81</v>
      </c>
      <c r="E2467" s="181" t="s">
        <v>4571</v>
      </c>
      <c r="F2467" s="181" t="s">
        <v>4572</v>
      </c>
      <c r="I2467" s="172"/>
      <c r="J2467" s="182">
        <f>BK2467</f>
        <v>0</v>
      </c>
      <c r="L2467" s="169"/>
      <c r="M2467" s="174"/>
      <c r="N2467" s="175"/>
      <c r="O2467" s="175"/>
      <c r="P2467" s="176">
        <f>SUM(P2468:P2469)</f>
        <v>0</v>
      </c>
      <c r="Q2467" s="175"/>
      <c r="R2467" s="176">
        <f>SUM(R2468:R2469)</f>
        <v>0</v>
      </c>
      <c r="S2467" s="175"/>
      <c r="T2467" s="177">
        <f>SUM(T2468:T2469)</f>
        <v>0</v>
      </c>
      <c r="AR2467" s="170" t="s">
        <v>169</v>
      </c>
      <c r="AT2467" s="178" t="s">
        <v>81</v>
      </c>
      <c r="AU2467" s="178" t="s">
        <v>45</v>
      </c>
      <c r="AY2467" s="170" t="s">
        <v>152</v>
      </c>
      <c r="BK2467" s="179">
        <f>SUM(BK2468:BK2469)</f>
        <v>0</v>
      </c>
    </row>
    <row r="2468" spans="2:65" s="1" customFormat="1" ht="22.5" customHeight="1">
      <c r="B2468" s="183"/>
      <c r="C2468" s="184" t="s">
        <v>4573</v>
      </c>
      <c r="D2468" s="184" t="s">
        <v>154</v>
      </c>
      <c r="E2468" s="185" t="s">
        <v>4574</v>
      </c>
      <c r="F2468" s="186" t="s">
        <v>4575</v>
      </c>
      <c r="G2468" s="187" t="s">
        <v>293</v>
      </c>
      <c r="H2468" s="188">
        <v>1</v>
      </c>
      <c r="I2468" s="189"/>
      <c r="J2468" s="190">
        <f>ROUND(I2468*H2468,2)</f>
        <v>0</v>
      </c>
      <c r="K2468" s="186" t="s">
        <v>5</v>
      </c>
      <c r="L2468" s="43"/>
      <c r="M2468" s="191" t="s">
        <v>5</v>
      </c>
      <c r="N2468" s="192" t="s">
        <v>53</v>
      </c>
      <c r="O2468" s="44"/>
      <c r="P2468" s="193">
        <f>O2468*H2468</f>
        <v>0</v>
      </c>
      <c r="Q2468" s="193">
        <v>0</v>
      </c>
      <c r="R2468" s="193">
        <f>Q2468*H2468</f>
        <v>0</v>
      </c>
      <c r="S2468" s="193">
        <v>0</v>
      </c>
      <c r="T2468" s="194">
        <f>S2468*H2468</f>
        <v>0</v>
      </c>
      <c r="AR2468" s="25" t="s">
        <v>602</v>
      </c>
      <c r="AT2468" s="25" t="s">
        <v>154</v>
      </c>
      <c r="AU2468" s="25" t="s">
        <v>89</v>
      </c>
      <c r="AY2468" s="25" t="s">
        <v>152</v>
      </c>
      <c r="BE2468" s="195">
        <f>IF(N2468="základní",J2468,0)</f>
        <v>0</v>
      </c>
      <c r="BF2468" s="195">
        <f>IF(N2468="snížená",J2468,0)</f>
        <v>0</v>
      </c>
      <c r="BG2468" s="195">
        <f>IF(N2468="zákl. přenesená",J2468,0)</f>
        <v>0</v>
      </c>
      <c r="BH2468" s="195">
        <f>IF(N2468="sníž. přenesená",J2468,0)</f>
        <v>0</v>
      </c>
      <c r="BI2468" s="195">
        <f>IF(N2468="nulová",J2468,0)</f>
        <v>0</v>
      </c>
      <c r="BJ2468" s="25" t="s">
        <v>45</v>
      </c>
      <c r="BK2468" s="195">
        <f>ROUND(I2468*H2468,2)</f>
        <v>0</v>
      </c>
      <c r="BL2468" s="25" t="s">
        <v>602</v>
      </c>
      <c r="BM2468" s="25" t="s">
        <v>4576</v>
      </c>
    </row>
    <row r="2469" spans="2:65" s="1" customFormat="1" ht="22.5" customHeight="1">
      <c r="B2469" s="183"/>
      <c r="C2469" s="184" t="s">
        <v>4577</v>
      </c>
      <c r="D2469" s="184" t="s">
        <v>154</v>
      </c>
      <c r="E2469" s="185" t="s">
        <v>4578</v>
      </c>
      <c r="F2469" s="186" t="s">
        <v>4579</v>
      </c>
      <c r="G2469" s="187" t="s">
        <v>293</v>
      </c>
      <c r="H2469" s="188">
        <v>1</v>
      </c>
      <c r="I2469" s="189"/>
      <c r="J2469" s="190">
        <f>ROUND(I2469*H2469,2)</f>
        <v>0</v>
      </c>
      <c r="K2469" s="186" t="s">
        <v>5</v>
      </c>
      <c r="L2469" s="43"/>
      <c r="M2469" s="191" t="s">
        <v>5</v>
      </c>
      <c r="N2469" s="192" t="s">
        <v>53</v>
      </c>
      <c r="O2469" s="44"/>
      <c r="P2469" s="193">
        <f>O2469*H2469</f>
        <v>0</v>
      </c>
      <c r="Q2469" s="193">
        <v>0</v>
      </c>
      <c r="R2469" s="193">
        <f>Q2469*H2469</f>
        <v>0</v>
      </c>
      <c r="S2469" s="193">
        <v>0</v>
      </c>
      <c r="T2469" s="194">
        <f>S2469*H2469</f>
        <v>0</v>
      </c>
      <c r="AR2469" s="25" t="s">
        <v>602</v>
      </c>
      <c r="AT2469" s="25" t="s">
        <v>154</v>
      </c>
      <c r="AU2469" s="25" t="s">
        <v>89</v>
      </c>
      <c r="AY2469" s="25" t="s">
        <v>152</v>
      </c>
      <c r="BE2469" s="195">
        <f>IF(N2469="základní",J2469,0)</f>
        <v>0</v>
      </c>
      <c r="BF2469" s="195">
        <f>IF(N2469="snížená",J2469,0)</f>
        <v>0</v>
      </c>
      <c r="BG2469" s="195">
        <f>IF(N2469="zákl. přenesená",J2469,0)</f>
        <v>0</v>
      </c>
      <c r="BH2469" s="195">
        <f>IF(N2469="sníž. přenesená",J2469,0)</f>
        <v>0</v>
      </c>
      <c r="BI2469" s="195">
        <f>IF(N2469="nulová",J2469,0)</f>
        <v>0</v>
      </c>
      <c r="BJ2469" s="25" t="s">
        <v>45</v>
      </c>
      <c r="BK2469" s="195">
        <f>ROUND(I2469*H2469,2)</f>
        <v>0</v>
      </c>
      <c r="BL2469" s="25" t="s">
        <v>602</v>
      </c>
      <c r="BM2469" s="25" t="s">
        <v>4580</v>
      </c>
    </row>
    <row r="2470" spans="2:65" s="11" customFormat="1" ht="29.85" customHeight="1">
      <c r="B2470" s="169"/>
      <c r="D2470" s="180" t="s">
        <v>81</v>
      </c>
      <c r="E2470" s="181" t="s">
        <v>4581</v>
      </c>
      <c r="F2470" s="181" t="s">
        <v>4582</v>
      </c>
      <c r="I2470" s="172"/>
      <c r="J2470" s="182">
        <f>BK2470</f>
        <v>0</v>
      </c>
      <c r="L2470" s="169"/>
      <c r="M2470" s="174"/>
      <c r="N2470" s="175"/>
      <c r="O2470" s="175"/>
      <c r="P2470" s="176">
        <f>SUM(P2471:P2476)</f>
        <v>0</v>
      </c>
      <c r="Q2470" s="175"/>
      <c r="R2470" s="176">
        <f>SUM(R2471:R2476)</f>
        <v>0</v>
      </c>
      <c r="S2470" s="175"/>
      <c r="T2470" s="177">
        <f>SUM(T2471:T2476)</f>
        <v>0</v>
      </c>
      <c r="AR2470" s="170" t="s">
        <v>169</v>
      </c>
      <c r="AT2470" s="178" t="s">
        <v>81</v>
      </c>
      <c r="AU2470" s="178" t="s">
        <v>45</v>
      </c>
      <c r="AY2470" s="170" t="s">
        <v>152</v>
      </c>
      <c r="BK2470" s="179">
        <f>SUM(BK2471:BK2476)</f>
        <v>0</v>
      </c>
    </row>
    <row r="2471" spans="2:65" s="1" customFormat="1" ht="31.5" customHeight="1">
      <c r="B2471" s="183"/>
      <c r="C2471" s="184" t="s">
        <v>4583</v>
      </c>
      <c r="D2471" s="184" t="s">
        <v>154</v>
      </c>
      <c r="E2471" s="185" t="s">
        <v>4584</v>
      </c>
      <c r="F2471" s="186" t="s">
        <v>4585</v>
      </c>
      <c r="G2471" s="187" t="s">
        <v>3447</v>
      </c>
      <c r="H2471" s="188">
        <v>1</v>
      </c>
      <c r="I2471" s="189"/>
      <c r="J2471" s="190">
        <f>ROUND(I2471*H2471,2)</f>
        <v>0</v>
      </c>
      <c r="K2471" s="186" t="s">
        <v>5</v>
      </c>
      <c r="L2471" s="43"/>
      <c r="M2471" s="191" t="s">
        <v>5</v>
      </c>
      <c r="N2471" s="192" t="s">
        <v>53</v>
      </c>
      <c r="O2471" s="44"/>
      <c r="P2471" s="193">
        <f>O2471*H2471</f>
        <v>0</v>
      </c>
      <c r="Q2471" s="193">
        <v>0</v>
      </c>
      <c r="R2471" s="193">
        <f>Q2471*H2471</f>
        <v>0</v>
      </c>
      <c r="S2471" s="193">
        <v>0</v>
      </c>
      <c r="T2471" s="194">
        <f>S2471*H2471</f>
        <v>0</v>
      </c>
      <c r="AR2471" s="25" t="s">
        <v>602</v>
      </c>
      <c r="AT2471" s="25" t="s">
        <v>154</v>
      </c>
      <c r="AU2471" s="25" t="s">
        <v>89</v>
      </c>
      <c r="AY2471" s="25" t="s">
        <v>152</v>
      </c>
      <c r="BE2471" s="195">
        <f>IF(N2471="základní",J2471,0)</f>
        <v>0</v>
      </c>
      <c r="BF2471" s="195">
        <f>IF(N2471="snížená",J2471,0)</f>
        <v>0</v>
      </c>
      <c r="BG2471" s="195">
        <f>IF(N2471="zákl. přenesená",J2471,0)</f>
        <v>0</v>
      </c>
      <c r="BH2471" s="195">
        <f>IF(N2471="sníž. přenesená",J2471,0)</f>
        <v>0</v>
      </c>
      <c r="BI2471" s="195">
        <f>IF(N2471="nulová",J2471,0)</f>
        <v>0</v>
      </c>
      <c r="BJ2471" s="25" t="s">
        <v>45</v>
      </c>
      <c r="BK2471" s="195">
        <f>ROUND(I2471*H2471,2)</f>
        <v>0</v>
      </c>
      <c r="BL2471" s="25" t="s">
        <v>602</v>
      </c>
      <c r="BM2471" s="25" t="s">
        <v>4586</v>
      </c>
    </row>
    <row r="2472" spans="2:65" s="1" customFormat="1" ht="22.5" customHeight="1">
      <c r="B2472" s="183"/>
      <c r="C2472" s="184" t="s">
        <v>4587</v>
      </c>
      <c r="D2472" s="184" t="s">
        <v>154</v>
      </c>
      <c r="E2472" s="185" t="s">
        <v>4588</v>
      </c>
      <c r="F2472" s="186" t="s">
        <v>4589</v>
      </c>
      <c r="G2472" s="187" t="s">
        <v>293</v>
      </c>
      <c r="H2472" s="188">
        <v>1</v>
      </c>
      <c r="I2472" s="189"/>
      <c r="J2472" s="190">
        <f>ROUND(I2472*H2472,2)</f>
        <v>0</v>
      </c>
      <c r="K2472" s="186" t="s">
        <v>5</v>
      </c>
      <c r="L2472" s="43"/>
      <c r="M2472" s="191" t="s">
        <v>5</v>
      </c>
      <c r="N2472" s="192" t="s">
        <v>53</v>
      </c>
      <c r="O2472" s="44"/>
      <c r="P2472" s="193">
        <f>O2472*H2472</f>
        <v>0</v>
      </c>
      <c r="Q2472" s="193">
        <v>0</v>
      </c>
      <c r="R2472" s="193">
        <f>Q2472*H2472</f>
        <v>0</v>
      </c>
      <c r="S2472" s="193">
        <v>0</v>
      </c>
      <c r="T2472" s="194">
        <f>S2472*H2472</f>
        <v>0</v>
      </c>
      <c r="AR2472" s="25" t="s">
        <v>602</v>
      </c>
      <c r="AT2472" s="25" t="s">
        <v>154</v>
      </c>
      <c r="AU2472" s="25" t="s">
        <v>89</v>
      </c>
      <c r="AY2472" s="25" t="s">
        <v>152</v>
      </c>
      <c r="BE2472" s="195">
        <f>IF(N2472="základní",J2472,0)</f>
        <v>0</v>
      </c>
      <c r="BF2472" s="195">
        <f>IF(N2472="snížená",J2472,0)</f>
        <v>0</v>
      </c>
      <c r="BG2472" s="195">
        <f>IF(N2472="zákl. přenesená",J2472,0)</f>
        <v>0</v>
      </c>
      <c r="BH2472" s="195">
        <f>IF(N2472="sníž. přenesená",J2472,0)</f>
        <v>0</v>
      </c>
      <c r="BI2472" s="195">
        <f>IF(N2472="nulová",J2472,0)</f>
        <v>0</v>
      </c>
      <c r="BJ2472" s="25" t="s">
        <v>45</v>
      </c>
      <c r="BK2472" s="195">
        <f>ROUND(I2472*H2472,2)</f>
        <v>0</v>
      </c>
      <c r="BL2472" s="25" t="s">
        <v>602</v>
      </c>
      <c r="BM2472" s="25" t="s">
        <v>4590</v>
      </c>
    </row>
    <row r="2473" spans="2:65" s="1" customFormat="1" ht="22.5" customHeight="1">
      <c r="B2473" s="183"/>
      <c r="C2473" s="184" t="s">
        <v>4591</v>
      </c>
      <c r="D2473" s="184" t="s">
        <v>154</v>
      </c>
      <c r="E2473" s="185" t="s">
        <v>4592</v>
      </c>
      <c r="F2473" s="186" t="s">
        <v>4593</v>
      </c>
      <c r="G2473" s="187" t="s">
        <v>293</v>
      </c>
      <c r="H2473" s="188">
        <v>1</v>
      </c>
      <c r="I2473" s="189"/>
      <c r="J2473" s="190">
        <f>ROUND(I2473*H2473,2)</f>
        <v>0</v>
      </c>
      <c r="K2473" s="186" t="s">
        <v>5</v>
      </c>
      <c r="L2473" s="43"/>
      <c r="M2473" s="191" t="s">
        <v>5</v>
      </c>
      <c r="N2473" s="192" t="s">
        <v>53</v>
      </c>
      <c r="O2473" s="44"/>
      <c r="P2473" s="193">
        <f>O2473*H2473</f>
        <v>0</v>
      </c>
      <c r="Q2473" s="193">
        <v>0</v>
      </c>
      <c r="R2473" s="193">
        <f>Q2473*H2473</f>
        <v>0</v>
      </c>
      <c r="S2473" s="193">
        <v>0</v>
      </c>
      <c r="T2473" s="194">
        <f>S2473*H2473</f>
        <v>0</v>
      </c>
      <c r="AR2473" s="25" t="s">
        <v>602</v>
      </c>
      <c r="AT2473" s="25" t="s">
        <v>154</v>
      </c>
      <c r="AU2473" s="25" t="s">
        <v>89</v>
      </c>
      <c r="AY2473" s="25" t="s">
        <v>152</v>
      </c>
      <c r="BE2473" s="195">
        <f>IF(N2473="základní",J2473,0)</f>
        <v>0</v>
      </c>
      <c r="BF2473" s="195">
        <f>IF(N2473="snížená",J2473,0)</f>
        <v>0</v>
      </c>
      <c r="BG2473" s="195">
        <f>IF(N2473="zákl. přenesená",J2473,0)</f>
        <v>0</v>
      </c>
      <c r="BH2473" s="195">
        <f>IF(N2473="sníž. přenesená",J2473,0)</f>
        <v>0</v>
      </c>
      <c r="BI2473" s="195">
        <f>IF(N2473="nulová",J2473,0)</f>
        <v>0</v>
      </c>
      <c r="BJ2473" s="25" t="s">
        <v>45</v>
      </c>
      <c r="BK2473" s="195">
        <f>ROUND(I2473*H2473,2)</f>
        <v>0</v>
      </c>
      <c r="BL2473" s="25" t="s">
        <v>602</v>
      </c>
      <c r="BM2473" s="25" t="s">
        <v>4594</v>
      </c>
    </row>
    <row r="2474" spans="2:65" s="1" customFormat="1" ht="94.5">
      <c r="B2474" s="43"/>
      <c r="D2474" s="225" t="s">
        <v>642</v>
      </c>
      <c r="F2474" s="236" t="s">
        <v>4595</v>
      </c>
      <c r="I2474" s="198"/>
      <c r="L2474" s="43"/>
      <c r="M2474" s="199"/>
      <c r="N2474" s="44"/>
      <c r="O2474" s="44"/>
      <c r="P2474" s="44"/>
      <c r="Q2474" s="44"/>
      <c r="R2474" s="44"/>
      <c r="S2474" s="44"/>
      <c r="T2474" s="72"/>
      <c r="AT2474" s="25" t="s">
        <v>642</v>
      </c>
      <c r="AU2474" s="25" t="s">
        <v>89</v>
      </c>
    </row>
    <row r="2475" spans="2:65" s="1" customFormat="1" ht="31.5" customHeight="1">
      <c r="B2475" s="183"/>
      <c r="C2475" s="184" t="s">
        <v>4596</v>
      </c>
      <c r="D2475" s="184" t="s">
        <v>154</v>
      </c>
      <c r="E2475" s="185" t="s">
        <v>4597</v>
      </c>
      <c r="F2475" s="186" t="s">
        <v>4598</v>
      </c>
      <c r="G2475" s="187" t="s">
        <v>3440</v>
      </c>
      <c r="H2475" s="261"/>
      <c r="I2475" s="189"/>
      <c r="J2475" s="190">
        <f>ROUND(I2475*H2475,2)</f>
        <v>0</v>
      </c>
      <c r="K2475" s="186" t="s">
        <v>1163</v>
      </c>
      <c r="L2475" s="43"/>
      <c r="M2475" s="191" t="s">
        <v>5</v>
      </c>
      <c r="N2475" s="192" t="s">
        <v>53</v>
      </c>
      <c r="O2475" s="44"/>
      <c r="P2475" s="193">
        <f>O2475*H2475</f>
        <v>0</v>
      </c>
      <c r="Q2475" s="193">
        <v>0</v>
      </c>
      <c r="R2475" s="193">
        <f>Q2475*H2475</f>
        <v>0</v>
      </c>
      <c r="S2475" s="193">
        <v>0</v>
      </c>
      <c r="T2475" s="194">
        <f>S2475*H2475</f>
        <v>0</v>
      </c>
      <c r="AR2475" s="25" t="s">
        <v>602</v>
      </c>
      <c r="AT2475" s="25" t="s">
        <v>154</v>
      </c>
      <c r="AU2475" s="25" t="s">
        <v>89</v>
      </c>
      <c r="AY2475" s="25" t="s">
        <v>152</v>
      </c>
      <c r="BE2475" s="195">
        <f>IF(N2475="základní",J2475,0)</f>
        <v>0</v>
      </c>
      <c r="BF2475" s="195">
        <f>IF(N2475="snížená",J2475,0)</f>
        <v>0</v>
      </c>
      <c r="BG2475" s="195">
        <f>IF(N2475="zákl. přenesená",J2475,0)</f>
        <v>0</v>
      </c>
      <c r="BH2475" s="195">
        <f>IF(N2475="sníž. přenesená",J2475,0)</f>
        <v>0</v>
      </c>
      <c r="BI2475" s="195">
        <f>IF(N2475="nulová",J2475,0)</f>
        <v>0</v>
      </c>
      <c r="BJ2475" s="25" t="s">
        <v>45</v>
      </c>
      <c r="BK2475" s="195">
        <f>ROUND(I2475*H2475,2)</f>
        <v>0</v>
      </c>
      <c r="BL2475" s="25" t="s">
        <v>602</v>
      </c>
      <c r="BM2475" s="25" t="s">
        <v>4599</v>
      </c>
    </row>
    <row r="2476" spans="2:65" s="1" customFormat="1" ht="27">
      <c r="B2476" s="43"/>
      <c r="D2476" s="196" t="s">
        <v>642</v>
      </c>
      <c r="F2476" s="197" t="s">
        <v>3454</v>
      </c>
      <c r="I2476" s="198"/>
      <c r="L2476" s="43"/>
      <c r="M2476" s="258"/>
      <c r="N2476" s="255"/>
      <c r="O2476" s="255"/>
      <c r="P2476" s="255"/>
      <c r="Q2476" s="255"/>
      <c r="R2476" s="255"/>
      <c r="S2476" s="255"/>
      <c r="T2476" s="259"/>
      <c r="AT2476" s="25" t="s">
        <v>642</v>
      </c>
      <c r="AU2476" s="25" t="s">
        <v>89</v>
      </c>
    </row>
    <row r="2477" spans="2:65" s="1" customFormat="1" ht="6.95" customHeight="1">
      <c r="B2477" s="58"/>
      <c r="C2477" s="59"/>
      <c r="D2477" s="59"/>
      <c r="E2477" s="59"/>
      <c r="F2477" s="59"/>
      <c r="G2477" s="59"/>
      <c r="H2477" s="59"/>
      <c r="I2477" s="136"/>
      <c r="J2477" s="59"/>
      <c r="K2477" s="59"/>
      <c r="L2477" s="43"/>
    </row>
  </sheetData>
  <autoFilter ref="C115:K2476"/>
  <mergeCells count="12">
    <mergeCell ref="E106:H106"/>
    <mergeCell ref="E108:H108"/>
    <mergeCell ref="E7:H7"/>
    <mergeCell ref="E9:H9"/>
    <mergeCell ref="E11:H11"/>
    <mergeCell ref="E26:H26"/>
    <mergeCell ref="E47:H47"/>
    <mergeCell ref="G1:H1"/>
    <mergeCell ref="L2:V2"/>
    <mergeCell ref="E49:H49"/>
    <mergeCell ref="E51:H51"/>
    <mergeCell ref="E104:H104"/>
  </mergeCells>
  <hyperlinks>
    <hyperlink ref="F1:G1" location="C2" display="1) Krycí list soupisu"/>
    <hyperlink ref="G1:H1" location="C58" display="2) Rekapitulace"/>
    <hyperlink ref="J1" location="C115" display="3) Soupis prací"/>
    <hyperlink ref="L1:V1" location="'Rekapitulace stavby'!C2" display="Rekapitulace stavby"/>
  </hyperlinks>
  <pageMargins left="0.58333330000000005" right="0.58333330000000005" top="0.58333330000000005" bottom="0.58333330000000005" header="0" footer="0"/>
  <pageSetup paperSize="9" scale="98"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sheetPr>
    <pageSetUpPr fitToPage="1"/>
  </sheetPr>
  <dimension ref="A1:BR118"/>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09"/>
      <c r="C1" s="109"/>
      <c r="D1" s="110" t="s">
        <v>1</v>
      </c>
      <c r="E1" s="109"/>
      <c r="F1" s="111" t="s">
        <v>107</v>
      </c>
      <c r="G1" s="382" t="s">
        <v>108</v>
      </c>
      <c r="H1" s="382"/>
      <c r="I1" s="112"/>
      <c r="J1" s="111" t="s">
        <v>109</v>
      </c>
      <c r="K1" s="110" t="s">
        <v>110</v>
      </c>
      <c r="L1" s="111" t="s">
        <v>111</v>
      </c>
      <c r="M1" s="111"/>
      <c r="N1" s="111"/>
      <c r="O1" s="111"/>
      <c r="P1" s="111"/>
      <c r="Q1" s="111"/>
      <c r="R1" s="111"/>
      <c r="S1" s="111"/>
      <c r="T1" s="111"/>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43" t="s">
        <v>8</v>
      </c>
      <c r="M2" s="344"/>
      <c r="N2" s="344"/>
      <c r="O2" s="344"/>
      <c r="P2" s="344"/>
      <c r="Q2" s="344"/>
      <c r="R2" s="344"/>
      <c r="S2" s="344"/>
      <c r="T2" s="344"/>
      <c r="U2" s="344"/>
      <c r="V2" s="344"/>
      <c r="AT2" s="25" t="s">
        <v>106</v>
      </c>
    </row>
    <row r="3" spans="1:70" ht="6.95" customHeight="1">
      <c r="B3" s="26"/>
      <c r="C3" s="27"/>
      <c r="D3" s="27"/>
      <c r="E3" s="27"/>
      <c r="F3" s="27"/>
      <c r="G3" s="27"/>
      <c r="H3" s="27"/>
      <c r="I3" s="113"/>
      <c r="J3" s="27"/>
      <c r="K3" s="28"/>
      <c r="AT3" s="25" t="s">
        <v>89</v>
      </c>
    </row>
    <row r="4" spans="1:70" ht="36.950000000000003" customHeight="1">
      <c r="B4" s="29"/>
      <c r="C4" s="30"/>
      <c r="D4" s="31" t="s">
        <v>112</v>
      </c>
      <c r="E4" s="30"/>
      <c r="F4" s="30"/>
      <c r="G4" s="30"/>
      <c r="H4" s="30"/>
      <c r="I4" s="114"/>
      <c r="J4" s="30"/>
      <c r="K4" s="32"/>
      <c r="M4" s="33" t="s">
        <v>13</v>
      </c>
      <c r="AT4" s="25" t="s">
        <v>6</v>
      </c>
    </row>
    <row r="5" spans="1:70" ht="6.95" customHeight="1">
      <c r="B5" s="29"/>
      <c r="C5" s="30"/>
      <c r="D5" s="30"/>
      <c r="E5" s="30"/>
      <c r="F5" s="30"/>
      <c r="G5" s="30"/>
      <c r="H5" s="30"/>
      <c r="I5" s="114"/>
      <c r="J5" s="30"/>
      <c r="K5" s="32"/>
    </row>
    <row r="6" spans="1:70" ht="15">
      <c r="B6" s="29"/>
      <c r="C6" s="30"/>
      <c r="D6" s="38" t="s">
        <v>19</v>
      </c>
      <c r="E6" s="30"/>
      <c r="F6" s="30"/>
      <c r="G6" s="30"/>
      <c r="H6" s="30"/>
      <c r="I6" s="114"/>
      <c r="J6" s="30"/>
      <c r="K6" s="32"/>
    </row>
    <row r="7" spans="1:70" ht="22.5" customHeight="1">
      <c r="B7" s="29"/>
      <c r="C7" s="30"/>
      <c r="D7" s="30"/>
      <c r="E7" s="383" t="str">
        <f>'Rekapitulace stavby'!K6</f>
        <v>AQUACENTRUM TEPLICE - DĚTSKÝ SVĚT</v>
      </c>
      <c r="F7" s="389"/>
      <c r="G7" s="389"/>
      <c r="H7" s="389"/>
      <c r="I7" s="114"/>
      <c r="J7" s="30"/>
      <c r="K7" s="32"/>
    </row>
    <row r="8" spans="1:70" ht="15">
      <c r="B8" s="29"/>
      <c r="C8" s="30"/>
      <c r="D8" s="38" t="s">
        <v>113</v>
      </c>
      <c r="E8" s="30"/>
      <c r="F8" s="30"/>
      <c r="G8" s="30"/>
      <c r="H8" s="30"/>
      <c r="I8" s="114"/>
      <c r="J8" s="30"/>
      <c r="K8" s="32"/>
    </row>
    <row r="9" spans="1:70" s="1" customFormat="1" ht="22.5" customHeight="1">
      <c r="B9" s="43"/>
      <c r="C9" s="44"/>
      <c r="D9" s="44"/>
      <c r="E9" s="383" t="s">
        <v>114</v>
      </c>
      <c r="F9" s="384"/>
      <c r="G9" s="384"/>
      <c r="H9" s="384"/>
      <c r="I9" s="115"/>
      <c r="J9" s="44"/>
      <c r="K9" s="47"/>
    </row>
    <row r="10" spans="1:70" s="1" customFormat="1" ht="15">
      <c r="B10" s="43"/>
      <c r="C10" s="44"/>
      <c r="D10" s="38" t="s">
        <v>115</v>
      </c>
      <c r="E10" s="44"/>
      <c r="F10" s="44"/>
      <c r="G10" s="44"/>
      <c r="H10" s="44"/>
      <c r="I10" s="115"/>
      <c r="J10" s="44"/>
      <c r="K10" s="47"/>
    </row>
    <row r="11" spans="1:70" s="1" customFormat="1" ht="36.950000000000003" customHeight="1">
      <c r="B11" s="43"/>
      <c r="C11" s="44"/>
      <c r="D11" s="44"/>
      <c r="E11" s="385" t="s">
        <v>4600</v>
      </c>
      <c r="F11" s="384"/>
      <c r="G11" s="384"/>
      <c r="H11" s="384"/>
      <c r="I11" s="115"/>
      <c r="J11" s="44"/>
      <c r="K11" s="47"/>
    </row>
    <row r="12" spans="1:70" s="1" customFormat="1">
      <c r="B12" s="43"/>
      <c r="C12" s="44"/>
      <c r="D12" s="44"/>
      <c r="E12" s="44"/>
      <c r="F12" s="44"/>
      <c r="G12" s="44"/>
      <c r="H12" s="44"/>
      <c r="I12" s="115"/>
      <c r="J12" s="44"/>
      <c r="K12" s="47"/>
    </row>
    <row r="13" spans="1:70" s="1" customFormat="1" ht="14.45" customHeight="1">
      <c r="B13" s="43"/>
      <c r="C13" s="44"/>
      <c r="D13" s="38" t="s">
        <v>21</v>
      </c>
      <c r="E13" s="44"/>
      <c r="F13" s="36" t="s">
        <v>22</v>
      </c>
      <c r="G13" s="44"/>
      <c r="H13" s="44"/>
      <c r="I13" s="116" t="s">
        <v>23</v>
      </c>
      <c r="J13" s="36" t="s">
        <v>5</v>
      </c>
      <c r="K13" s="47"/>
    </row>
    <row r="14" spans="1:70" s="1" customFormat="1" ht="14.45" customHeight="1">
      <c r="B14" s="43"/>
      <c r="C14" s="44"/>
      <c r="D14" s="38" t="s">
        <v>25</v>
      </c>
      <c r="E14" s="44"/>
      <c r="F14" s="36" t="s">
        <v>26</v>
      </c>
      <c r="G14" s="44"/>
      <c r="H14" s="44"/>
      <c r="I14" s="116" t="s">
        <v>27</v>
      </c>
      <c r="J14" s="117" t="str">
        <f>'Rekapitulace stavby'!AN8</f>
        <v>10.11.2016</v>
      </c>
      <c r="K14" s="47"/>
    </row>
    <row r="15" spans="1:70" s="1" customFormat="1" ht="10.9" customHeight="1">
      <c r="B15" s="43"/>
      <c r="C15" s="44"/>
      <c r="D15" s="44"/>
      <c r="E15" s="44"/>
      <c r="F15" s="44"/>
      <c r="G15" s="44"/>
      <c r="H15" s="44"/>
      <c r="I15" s="115"/>
      <c r="J15" s="44"/>
      <c r="K15" s="47"/>
    </row>
    <row r="16" spans="1:70" s="1" customFormat="1" ht="14.45" customHeight="1">
      <c r="B16" s="43"/>
      <c r="C16" s="44"/>
      <c r="D16" s="38" t="s">
        <v>33</v>
      </c>
      <c r="E16" s="44"/>
      <c r="F16" s="44"/>
      <c r="G16" s="44"/>
      <c r="H16" s="44"/>
      <c r="I16" s="116" t="s">
        <v>34</v>
      </c>
      <c r="J16" s="36" t="s">
        <v>5</v>
      </c>
      <c r="K16" s="47"/>
    </row>
    <row r="17" spans="2:11" s="1" customFormat="1" ht="18" customHeight="1">
      <c r="B17" s="43"/>
      <c r="C17" s="44"/>
      <c r="D17" s="44"/>
      <c r="E17" s="36" t="s">
        <v>36</v>
      </c>
      <c r="F17" s="44"/>
      <c r="G17" s="44"/>
      <c r="H17" s="44"/>
      <c r="I17" s="116" t="s">
        <v>37</v>
      </c>
      <c r="J17" s="36" t="s">
        <v>5</v>
      </c>
      <c r="K17" s="47"/>
    </row>
    <row r="18" spans="2:11" s="1" customFormat="1" ht="6.95" customHeight="1">
      <c r="B18" s="43"/>
      <c r="C18" s="44"/>
      <c r="D18" s="44"/>
      <c r="E18" s="44"/>
      <c r="F18" s="44"/>
      <c r="G18" s="44"/>
      <c r="H18" s="44"/>
      <c r="I18" s="115"/>
      <c r="J18" s="44"/>
      <c r="K18" s="47"/>
    </row>
    <row r="19" spans="2:11" s="1" customFormat="1" ht="14.45" customHeight="1">
      <c r="B19" s="43"/>
      <c r="C19" s="44"/>
      <c r="D19" s="38" t="s">
        <v>38</v>
      </c>
      <c r="E19" s="44"/>
      <c r="F19" s="44"/>
      <c r="G19" s="44"/>
      <c r="H19" s="44"/>
      <c r="I19" s="116" t="s">
        <v>34</v>
      </c>
      <c r="J19" s="36" t="str">
        <f>IF('Rekapitulace stavby'!AN13="Vyplň údaj","",IF('Rekapitulace stavby'!AN13="","",'Rekapitulace stavby'!AN13))</f>
        <v/>
      </c>
      <c r="K19" s="47"/>
    </row>
    <row r="20" spans="2:11" s="1" customFormat="1" ht="18" customHeight="1">
      <c r="B20" s="43"/>
      <c r="C20" s="44"/>
      <c r="D20" s="44"/>
      <c r="E20" s="36" t="str">
        <f>IF('Rekapitulace stavby'!E14="Vyplň údaj","",IF('Rekapitulace stavby'!E14="","",'Rekapitulace stavby'!E14))</f>
        <v/>
      </c>
      <c r="F20" s="44"/>
      <c r="G20" s="44"/>
      <c r="H20" s="44"/>
      <c r="I20" s="116" t="s">
        <v>37</v>
      </c>
      <c r="J20" s="36" t="str">
        <f>IF('Rekapitulace stavby'!AN14="Vyplň údaj","",IF('Rekapitulace stavby'!AN14="","",'Rekapitulace stavby'!AN14))</f>
        <v/>
      </c>
      <c r="K20" s="47"/>
    </row>
    <row r="21" spans="2:11" s="1" customFormat="1" ht="6.95" customHeight="1">
      <c r="B21" s="43"/>
      <c r="C21" s="44"/>
      <c r="D21" s="44"/>
      <c r="E21" s="44"/>
      <c r="F21" s="44"/>
      <c r="G21" s="44"/>
      <c r="H21" s="44"/>
      <c r="I21" s="115"/>
      <c r="J21" s="44"/>
      <c r="K21" s="47"/>
    </row>
    <row r="22" spans="2:11" s="1" customFormat="1" ht="14.45" customHeight="1">
      <c r="B22" s="43"/>
      <c r="C22" s="44"/>
      <c r="D22" s="38" t="s">
        <v>40</v>
      </c>
      <c r="E22" s="44"/>
      <c r="F22" s="44"/>
      <c r="G22" s="44"/>
      <c r="H22" s="44"/>
      <c r="I22" s="116" t="s">
        <v>34</v>
      </c>
      <c r="J22" s="36" t="s">
        <v>41</v>
      </c>
      <c r="K22" s="47"/>
    </row>
    <row r="23" spans="2:11" s="1" customFormat="1" ht="18" customHeight="1">
      <c r="B23" s="43"/>
      <c r="C23" s="44"/>
      <c r="D23" s="44"/>
      <c r="E23" s="36" t="s">
        <v>43</v>
      </c>
      <c r="F23" s="44"/>
      <c r="G23" s="44"/>
      <c r="H23" s="44"/>
      <c r="I23" s="116" t="s">
        <v>37</v>
      </c>
      <c r="J23" s="36" t="s">
        <v>44</v>
      </c>
      <c r="K23" s="47"/>
    </row>
    <row r="24" spans="2:11" s="1" customFormat="1" ht="6.95" customHeight="1">
      <c r="B24" s="43"/>
      <c r="C24" s="44"/>
      <c r="D24" s="44"/>
      <c r="E24" s="44"/>
      <c r="F24" s="44"/>
      <c r="G24" s="44"/>
      <c r="H24" s="44"/>
      <c r="I24" s="115"/>
      <c r="J24" s="44"/>
      <c r="K24" s="47"/>
    </row>
    <row r="25" spans="2:11" s="1" customFormat="1" ht="14.45" customHeight="1">
      <c r="B25" s="43"/>
      <c r="C25" s="44"/>
      <c r="D25" s="38" t="s">
        <v>46</v>
      </c>
      <c r="E25" s="44"/>
      <c r="F25" s="44"/>
      <c r="G25" s="44"/>
      <c r="H25" s="44"/>
      <c r="I25" s="115"/>
      <c r="J25" s="44"/>
      <c r="K25" s="47"/>
    </row>
    <row r="26" spans="2:11" s="7" customFormat="1" ht="22.5" customHeight="1">
      <c r="B26" s="118"/>
      <c r="C26" s="119"/>
      <c r="D26" s="119"/>
      <c r="E26" s="378" t="s">
        <v>5</v>
      </c>
      <c r="F26" s="378"/>
      <c r="G26" s="378"/>
      <c r="H26" s="378"/>
      <c r="I26" s="120"/>
      <c r="J26" s="119"/>
      <c r="K26" s="121"/>
    </row>
    <row r="27" spans="2:11" s="1" customFormat="1" ht="6.95" customHeight="1">
      <c r="B27" s="43"/>
      <c r="C27" s="44"/>
      <c r="D27" s="44"/>
      <c r="E27" s="44"/>
      <c r="F27" s="44"/>
      <c r="G27" s="44"/>
      <c r="H27" s="44"/>
      <c r="I27" s="115"/>
      <c r="J27" s="44"/>
      <c r="K27" s="47"/>
    </row>
    <row r="28" spans="2:11" s="1" customFormat="1" ht="6.95" customHeight="1">
      <c r="B28" s="43"/>
      <c r="C28" s="44"/>
      <c r="D28" s="70"/>
      <c r="E28" s="70"/>
      <c r="F28" s="70"/>
      <c r="G28" s="70"/>
      <c r="H28" s="70"/>
      <c r="I28" s="122"/>
      <c r="J28" s="70"/>
      <c r="K28" s="123"/>
    </row>
    <row r="29" spans="2:11" s="1" customFormat="1" ht="25.35" customHeight="1">
      <c r="B29" s="43"/>
      <c r="C29" s="44"/>
      <c r="D29" s="124" t="s">
        <v>48</v>
      </c>
      <c r="E29" s="44"/>
      <c r="F29" s="44"/>
      <c r="G29" s="44"/>
      <c r="H29" s="44"/>
      <c r="I29" s="115"/>
      <c r="J29" s="125">
        <f>ROUND(J90,0)</f>
        <v>0</v>
      </c>
      <c r="K29" s="47"/>
    </row>
    <row r="30" spans="2:11" s="1" customFormat="1" ht="6.95" customHeight="1">
      <c r="B30" s="43"/>
      <c r="C30" s="44"/>
      <c r="D30" s="70"/>
      <c r="E30" s="70"/>
      <c r="F30" s="70"/>
      <c r="G30" s="70"/>
      <c r="H30" s="70"/>
      <c r="I30" s="122"/>
      <c r="J30" s="70"/>
      <c r="K30" s="123"/>
    </row>
    <row r="31" spans="2:11" s="1" customFormat="1" ht="14.45" customHeight="1">
      <c r="B31" s="43"/>
      <c r="C31" s="44"/>
      <c r="D31" s="44"/>
      <c r="E31" s="44"/>
      <c r="F31" s="48" t="s">
        <v>50</v>
      </c>
      <c r="G31" s="44"/>
      <c r="H31" s="44"/>
      <c r="I31" s="126" t="s">
        <v>49</v>
      </c>
      <c r="J31" s="48" t="s">
        <v>51</v>
      </c>
      <c r="K31" s="47"/>
    </row>
    <row r="32" spans="2:11" s="1" customFormat="1" ht="14.45" customHeight="1">
      <c r="B32" s="43"/>
      <c r="C32" s="44"/>
      <c r="D32" s="51" t="s">
        <v>52</v>
      </c>
      <c r="E32" s="51" t="s">
        <v>53</v>
      </c>
      <c r="F32" s="127">
        <f>ROUND(SUM(BE90:BE117), 0)</f>
        <v>0</v>
      </c>
      <c r="G32" s="44"/>
      <c r="H32" s="44"/>
      <c r="I32" s="128">
        <v>0.21</v>
      </c>
      <c r="J32" s="127">
        <f>ROUND(ROUND((SUM(BE90:BE117)), 0)*I32, 1)</f>
        <v>0</v>
      </c>
      <c r="K32" s="47"/>
    </row>
    <row r="33" spans="2:11" s="1" customFormat="1" ht="14.45" customHeight="1">
      <c r="B33" s="43"/>
      <c r="C33" s="44"/>
      <c r="D33" s="44"/>
      <c r="E33" s="51" t="s">
        <v>54</v>
      </c>
      <c r="F33" s="127">
        <f>ROUND(SUM(BF90:BF117), 0)</f>
        <v>0</v>
      </c>
      <c r="G33" s="44"/>
      <c r="H33" s="44"/>
      <c r="I33" s="128">
        <v>0.15</v>
      </c>
      <c r="J33" s="127">
        <f>ROUND(ROUND((SUM(BF90:BF117)), 0)*I33, 1)</f>
        <v>0</v>
      </c>
      <c r="K33" s="47"/>
    </row>
    <row r="34" spans="2:11" s="1" customFormat="1" ht="14.45" hidden="1" customHeight="1">
      <c r="B34" s="43"/>
      <c r="C34" s="44"/>
      <c r="D34" s="44"/>
      <c r="E34" s="51" t="s">
        <v>55</v>
      </c>
      <c r="F34" s="127">
        <f>ROUND(SUM(BG90:BG117), 0)</f>
        <v>0</v>
      </c>
      <c r="G34" s="44"/>
      <c r="H34" s="44"/>
      <c r="I34" s="128">
        <v>0.21</v>
      </c>
      <c r="J34" s="127">
        <v>0</v>
      </c>
      <c r="K34" s="47"/>
    </row>
    <row r="35" spans="2:11" s="1" customFormat="1" ht="14.45" hidden="1" customHeight="1">
      <c r="B35" s="43"/>
      <c r="C35" s="44"/>
      <c r="D35" s="44"/>
      <c r="E35" s="51" t="s">
        <v>56</v>
      </c>
      <c r="F35" s="127">
        <f>ROUND(SUM(BH90:BH117), 0)</f>
        <v>0</v>
      </c>
      <c r="G35" s="44"/>
      <c r="H35" s="44"/>
      <c r="I35" s="128">
        <v>0.15</v>
      </c>
      <c r="J35" s="127">
        <v>0</v>
      </c>
      <c r="K35" s="47"/>
    </row>
    <row r="36" spans="2:11" s="1" customFormat="1" ht="14.45" hidden="1" customHeight="1">
      <c r="B36" s="43"/>
      <c r="C36" s="44"/>
      <c r="D36" s="44"/>
      <c r="E36" s="51" t="s">
        <v>57</v>
      </c>
      <c r="F36" s="127">
        <f>ROUND(SUM(BI90:BI117), 0)</f>
        <v>0</v>
      </c>
      <c r="G36" s="44"/>
      <c r="H36" s="44"/>
      <c r="I36" s="128">
        <v>0</v>
      </c>
      <c r="J36" s="127">
        <v>0</v>
      </c>
      <c r="K36" s="47"/>
    </row>
    <row r="37" spans="2:11" s="1" customFormat="1" ht="6.95" customHeight="1">
      <c r="B37" s="43"/>
      <c r="C37" s="44"/>
      <c r="D37" s="44"/>
      <c r="E37" s="44"/>
      <c r="F37" s="44"/>
      <c r="G37" s="44"/>
      <c r="H37" s="44"/>
      <c r="I37" s="115"/>
      <c r="J37" s="44"/>
      <c r="K37" s="47"/>
    </row>
    <row r="38" spans="2:11" s="1" customFormat="1" ht="25.35" customHeight="1">
      <c r="B38" s="43"/>
      <c r="C38" s="129"/>
      <c r="D38" s="130" t="s">
        <v>58</v>
      </c>
      <c r="E38" s="73"/>
      <c r="F38" s="73"/>
      <c r="G38" s="131" t="s">
        <v>59</v>
      </c>
      <c r="H38" s="132" t="s">
        <v>60</v>
      </c>
      <c r="I38" s="133"/>
      <c r="J38" s="134">
        <f>SUM(J29:J36)</f>
        <v>0</v>
      </c>
      <c r="K38" s="135"/>
    </row>
    <row r="39" spans="2:11" s="1" customFormat="1" ht="14.45" customHeight="1">
      <c r="B39" s="58"/>
      <c r="C39" s="59"/>
      <c r="D39" s="59"/>
      <c r="E39" s="59"/>
      <c r="F39" s="59"/>
      <c r="G39" s="59"/>
      <c r="H39" s="59"/>
      <c r="I39" s="136"/>
      <c r="J39" s="59"/>
      <c r="K39" s="60"/>
    </row>
    <row r="43" spans="2:11" s="1" customFormat="1" ht="6.95" customHeight="1">
      <c r="B43" s="61"/>
      <c r="C43" s="62"/>
      <c r="D43" s="62"/>
      <c r="E43" s="62"/>
      <c r="F43" s="62"/>
      <c r="G43" s="62"/>
      <c r="H43" s="62"/>
      <c r="I43" s="137"/>
      <c r="J43" s="62"/>
      <c r="K43" s="138"/>
    </row>
    <row r="44" spans="2:11" s="1" customFormat="1" ht="36.950000000000003" customHeight="1">
      <c r="B44" s="43"/>
      <c r="C44" s="31" t="s">
        <v>117</v>
      </c>
      <c r="D44" s="44"/>
      <c r="E44" s="44"/>
      <c r="F44" s="44"/>
      <c r="G44" s="44"/>
      <c r="H44" s="44"/>
      <c r="I44" s="115"/>
      <c r="J44" s="44"/>
      <c r="K44" s="47"/>
    </row>
    <row r="45" spans="2:11" s="1" customFormat="1" ht="6.95" customHeight="1">
      <c r="B45" s="43"/>
      <c r="C45" s="44"/>
      <c r="D45" s="44"/>
      <c r="E45" s="44"/>
      <c r="F45" s="44"/>
      <c r="G45" s="44"/>
      <c r="H45" s="44"/>
      <c r="I45" s="115"/>
      <c r="J45" s="44"/>
      <c r="K45" s="47"/>
    </row>
    <row r="46" spans="2:11" s="1" customFormat="1" ht="14.45" customHeight="1">
      <c r="B46" s="43"/>
      <c r="C46" s="38" t="s">
        <v>19</v>
      </c>
      <c r="D46" s="44"/>
      <c r="E46" s="44"/>
      <c r="F46" s="44"/>
      <c r="G46" s="44"/>
      <c r="H46" s="44"/>
      <c r="I46" s="115"/>
      <c r="J46" s="44"/>
      <c r="K46" s="47"/>
    </row>
    <row r="47" spans="2:11" s="1" customFormat="1" ht="22.5" customHeight="1">
      <c r="B47" s="43"/>
      <c r="C47" s="44"/>
      <c r="D47" s="44"/>
      <c r="E47" s="383" t="str">
        <f>E7</f>
        <v>AQUACENTRUM TEPLICE - DĚTSKÝ SVĚT</v>
      </c>
      <c r="F47" s="389"/>
      <c r="G47" s="389"/>
      <c r="H47" s="389"/>
      <c r="I47" s="115"/>
      <c r="J47" s="44"/>
      <c r="K47" s="47"/>
    </row>
    <row r="48" spans="2:11" ht="15">
      <c r="B48" s="29"/>
      <c r="C48" s="38" t="s">
        <v>113</v>
      </c>
      <c r="D48" s="30"/>
      <c r="E48" s="30"/>
      <c r="F48" s="30"/>
      <c r="G48" s="30"/>
      <c r="H48" s="30"/>
      <c r="I48" s="114"/>
      <c r="J48" s="30"/>
      <c r="K48" s="32"/>
    </row>
    <row r="49" spans="2:47" s="1" customFormat="1" ht="22.5" customHeight="1">
      <c r="B49" s="43"/>
      <c r="C49" s="44"/>
      <c r="D49" s="44"/>
      <c r="E49" s="383" t="s">
        <v>114</v>
      </c>
      <c r="F49" s="384"/>
      <c r="G49" s="384"/>
      <c r="H49" s="384"/>
      <c r="I49" s="115"/>
      <c r="J49" s="44"/>
      <c r="K49" s="47"/>
    </row>
    <row r="50" spans="2:47" s="1" customFormat="1" ht="14.45" customHeight="1">
      <c r="B50" s="43"/>
      <c r="C50" s="38" t="s">
        <v>115</v>
      </c>
      <c r="D50" s="44"/>
      <c r="E50" s="44"/>
      <c r="F50" s="44"/>
      <c r="G50" s="44"/>
      <c r="H50" s="44"/>
      <c r="I50" s="115"/>
      <c r="J50" s="44"/>
      <c r="K50" s="47"/>
    </row>
    <row r="51" spans="2:47" s="1" customFormat="1" ht="23.25" customHeight="1">
      <c r="B51" s="43"/>
      <c r="C51" s="44"/>
      <c r="D51" s="44"/>
      <c r="E51" s="385" t="str">
        <f>E11</f>
        <v>05 - VRN</v>
      </c>
      <c r="F51" s="384"/>
      <c r="G51" s="384"/>
      <c r="H51" s="384"/>
      <c r="I51" s="115"/>
      <c r="J51" s="44"/>
      <c r="K51" s="47"/>
    </row>
    <row r="52" spans="2:47" s="1" customFormat="1" ht="6.95" customHeight="1">
      <c r="B52" s="43"/>
      <c r="C52" s="44"/>
      <c r="D52" s="44"/>
      <c r="E52" s="44"/>
      <c r="F52" s="44"/>
      <c r="G52" s="44"/>
      <c r="H52" s="44"/>
      <c r="I52" s="115"/>
      <c r="J52" s="44"/>
      <c r="K52" s="47"/>
    </row>
    <row r="53" spans="2:47" s="1" customFormat="1" ht="18" customHeight="1">
      <c r="B53" s="43"/>
      <c r="C53" s="38" t="s">
        <v>25</v>
      </c>
      <c r="D53" s="44"/>
      <c r="E53" s="44"/>
      <c r="F53" s="36" t="str">
        <f>F14</f>
        <v>Teplice</v>
      </c>
      <c r="G53" s="44"/>
      <c r="H53" s="44"/>
      <c r="I53" s="116" t="s">
        <v>27</v>
      </c>
      <c r="J53" s="117" t="str">
        <f>IF(J14="","",J14)</f>
        <v>10.11.2016</v>
      </c>
      <c r="K53" s="47"/>
    </row>
    <row r="54" spans="2:47" s="1" customFormat="1" ht="6.95" customHeight="1">
      <c r="B54" s="43"/>
      <c r="C54" s="44"/>
      <c r="D54" s="44"/>
      <c r="E54" s="44"/>
      <c r="F54" s="44"/>
      <c r="G54" s="44"/>
      <c r="H54" s="44"/>
      <c r="I54" s="115"/>
      <c r="J54" s="44"/>
      <c r="K54" s="47"/>
    </row>
    <row r="55" spans="2:47" s="1" customFormat="1" ht="15">
      <c r="B55" s="43"/>
      <c r="C55" s="38" t="s">
        <v>33</v>
      </c>
      <c r="D55" s="44"/>
      <c r="E55" s="44"/>
      <c r="F55" s="36" t="str">
        <f>E17</f>
        <v>AQUACENTRUM TEPLICE</v>
      </c>
      <c r="G55" s="44"/>
      <c r="H55" s="44"/>
      <c r="I55" s="116" t="s">
        <v>40</v>
      </c>
      <c r="J55" s="36" t="str">
        <f>E23</f>
        <v>PROJEKTY CZ, s.r.o.</v>
      </c>
      <c r="K55" s="47"/>
    </row>
    <row r="56" spans="2:47" s="1" customFormat="1" ht="14.45" customHeight="1">
      <c r="B56" s="43"/>
      <c r="C56" s="38" t="s">
        <v>38</v>
      </c>
      <c r="D56" s="44"/>
      <c r="E56" s="44"/>
      <c r="F56" s="36" t="str">
        <f>IF(E20="","",E20)</f>
        <v/>
      </c>
      <c r="G56" s="44"/>
      <c r="H56" s="44"/>
      <c r="I56" s="115"/>
      <c r="J56" s="44"/>
      <c r="K56" s="47"/>
    </row>
    <row r="57" spans="2:47" s="1" customFormat="1" ht="10.35" customHeight="1">
      <c r="B57" s="43"/>
      <c r="C57" s="44"/>
      <c r="D57" s="44"/>
      <c r="E57" s="44"/>
      <c r="F57" s="44"/>
      <c r="G57" s="44"/>
      <c r="H57" s="44"/>
      <c r="I57" s="115"/>
      <c r="J57" s="44"/>
      <c r="K57" s="47"/>
    </row>
    <row r="58" spans="2:47" s="1" customFormat="1" ht="29.25" customHeight="1">
      <c r="B58" s="43"/>
      <c r="C58" s="139" t="s">
        <v>118</v>
      </c>
      <c r="D58" s="129"/>
      <c r="E58" s="129"/>
      <c r="F58" s="129"/>
      <c r="G58" s="129"/>
      <c r="H58" s="129"/>
      <c r="I58" s="140"/>
      <c r="J58" s="141" t="s">
        <v>119</v>
      </c>
      <c r="K58" s="142"/>
    </row>
    <row r="59" spans="2:47" s="1" customFormat="1" ht="10.35" customHeight="1">
      <c r="B59" s="43"/>
      <c r="C59" s="44"/>
      <c r="D59" s="44"/>
      <c r="E59" s="44"/>
      <c r="F59" s="44"/>
      <c r="G59" s="44"/>
      <c r="H59" s="44"/>
      <c r="I59" s="115"/>
      <c r="J59" s="44"/>
      <c r="K59" s="47"/>
    </row>
    <row r="60" spans="2:47" s="1" customFormat="1" ht="29.25" customHeight="1">
      <c r="B60" s="43"/>
      <c r="C60" s="143" t="s">
        <v>120</v>
      </c>
      <c r="D60" s="44"/>
      <c r="E60" s="44"/>
      <c r="F60" s="44"/>
      <c r="G60" s="44"/>
      <c r="H60" s="44"/>
      <c r="I60" s="115"/>
      <c r="J60" s="125">
        <f>J90</f>
        <v>0</v>
      </c>
      <c r="K60" s="47"/>
      <c r="AU60" s="25" t="s">
        <v>121</v>
      </c>
    </row>
    <row r="61" spans="2:47" s="8" customFormat="1" ht="24.95" customHeight="1">
      <c r="B61" s="144"/>
      <c r="C61" s="145"/>
      <c r="D61" s="146" t="s">
        <v>4601</v>
      </c>
      <c r="E61" s="147"/>
      <c r="F61" s="147"/>
      <c r="G61" s="147"/>
      <c r="H61" s="147"/>
      <c r="I61" s="148"/>
      <c r="J61" s="149">
        <f>J91</f>
        <v>0</v>
      </c>
      <c r="K61" s="150"/>
    </row>
    <row r="62" spans="2:47" s="9" customFormat="1" ht="19.899999999999999" customHeight="1">
      <c r="B62" s="151"/>
      <c r="C62" s="152"/>
      <c r="D62" s="153" t="s">
        <v>4602</v>
      </c>
      <c r="E62" s="154"/>
      <c r="F62" s="154"/>
      <c r="G62" s="154"/>
      <c r="H62" s="154"/>
      <c r="I62" s="155"/>
      <c r="J62" s="156">
        <f>J92</f>
        <v>0</v>
      </c>
      <c r="K62" s="157"/>
    </row>
    <row r="63" spans="2:47" s="9" customFormat="1" ht="19.899999999999999" customHeight="1">
      <c r="B63" s="151"/>
      <c r="C63" s="152"/>
      <c r="D63" s="153" t="s">
        <v>4603</v>
      </c>
      <c r="E63" s="154"/>
      <c r="F63" s="154"/>
      <c r="G63" s="154"/>
      <c r="H63" s="154"/>
      <c r="I63" s="155"/>
      <c r="J63" s="156">
        <f>J98</f>
        <v>0</v>
      </c>
      <c r="K63" s="157"/>
    </row>
    <row r="64" spans="2:47" s="9" customFormat="1" ht="19.899999999999999" customHeight="1">
      <c r="B64" s="151"/>
      <c r="C64" s="152"/>
      <c r="D64" s="153" t="s">
        <v>4604</v>
      </c>
      <c r="E64" s="154"/>
      <c r="F64" s="154"/>
      <c r="G64" s="154"/>
      <c r="H64" s="154"/>
      <c r="I64" s="155"/>
      <c r="J64" s="156">
        <f>J104</f>
        <v>0</v>
      </c>
      <c r="K64" s="157"/>
    </row>
    <row r="65" spans="2:12" s="9" customFormat="1" ht="19.899999999999999" customHeight="1">
      <c r="B65" s="151"/>
      <c r="C65" s="152"/>
      <c r="D65" s="153" t="s">
        <v>4605</v>
      </c>
      <c r="E65" s="154"/>
      <c r="F65" s="154"/>
      <c r="G65" s="154"/>
      <c r="H65" s="154"/>
      <c r="I65" s="155"/>
      <c r="J65" s="156">
        <f>J109</f>
        <v>0</v>
      </c>
      <c r="K65" s="157"/>
    </row>
    <row r="66" spans="2:12" s="9" customFormat="1" ht="19.899999999999999" customHeight="1">
      <c r="B66" s="151"/>
      <c r="C66" s="152"/>
      <c r="D66" s="153" t="s">
        <v>4606</v>
      </c>
      <c r="E66" s="154"/>
      <c r="F66" s="154"/>
      <c r="G66" s="154"/>
      <c r="H66" s="154"/>
      <c r="I66" s="155"/>
      <c r="J66" s="156">
        <f>J111</f>
        <v>0</v>
      </c>
      <c r="K66" s="157"/>
    </row>
    <row r="67" spans="2:12" s="9" customFormat="1" ht="19.899999999999999" customHeight="1">
      <c r="B67" s="151"/>
      <c r="C67" s="152"/>
      <c r="D67" s="153" t="s">
        <v>4607</v>
      </c>
      <c r="E67" s="154"/>
      <c r="F67" s="154"/>
      <c r="G67" s="154"/>
      <c r="H67" s="154"/>
      <c r="I67" s="155"/>
      <c r="J67" s="156">
        <f>J113</f>
        <v>0</v>
      </c>
      <c r="K67" s="157"/>
    </row>
    <row r="68" spans="2:12" s="9" customFormat="1" ht="19.899999999999999" customHeight="1">
      <c r="B68" s="151"/>
      <c r="C68" s="152"/>
      <c r="D68" s="153" t="s">
        <v>4608</v>
      </c>
      <c r="E68" s="154"/>
      <c r="F68" s="154"/>
      <c r="G68" s="154"/>
      <c r="H68" s="154"/>
      <c r="I68" s="155"/>
      <c r="J68" s="156">
        <f>J116</f>
        <v>0</v>
      </c>
      <c r="K68" s="157"/>
    </row>
    <row r="69" spans="2:12" s="1" customFormat="1" ht="21.75" customHeight="1">
      <c r="B69" s="43"/>
      <c r="C69" s="44"/>
      <c r="D69" s="44"/>
      <c r="E69" s="44"/>
      <c r="F69" s="44"/>
      <c r="G69" s="44"/>
      <c r="H69" s="44"/>
      <c r="I69" s="115"/>
      <c r="J69" s="44"/>
      <c r="K69" s="47"/>
    </row>
    <row r="70" spans="2:12" s="1" customFormat="1" ht="6.95" customHeight="1">
      <c r="B70" s="58"/>
      <c r="C70" s="59"/>
      <c r="D70" s="59"/>
      <c r="E70" s="59"/>
      <c r="F70" s="59"/>
      <c r="G70" s="59"/>
      <c r="H70" s="59"/>
      <c r="I70" s="136"/>
      <c r="J70" s="59"/>
      <c r="K70" s="60"/>
    </row>
    <row r="74" spans="2:12" s="1" customFormat="1" ht="6.95" customHeight="1">
      <c r="B74" s="61"/>
      <c r="C74" s="62"/>
      <c r="D74" s="62"/>
      <c r="E74" s="62"/>
      <c r="F74" s="62"/>
      <c r="G74" s="62"/>
      <c r="H74" s="62"/>
      <c r="I74" s="137"/>
      <c r="J74" s="62"/>
      <c r="K74" s="62"/>
      <c r="L74" s="43"/>
    </row>
    <row r="75" spans="2:12" s="1" customFormat="1" ht="36.950000000000003" customHeight="1">
      <c r="B75" s="43"/>
      <c r="C75" s="63" t="s">
        <v>136</v>
      </c>
      <c r="L75" s="43"/>
    </row>
    <row r="76" spans="2:12" s="1" customFormat="1" ht="6.95" customHeight="1">
      <c r="B76" s="43"/>
      <c r="L76" s="43"/>
    </row>
    <row r="77" spans="2:12" s="1" customFormat="1" ht="14.45" customHeight="1">
      <c r="B77" s="43"/>
      <c r="C77" s="65" t="s">
        <v>19</v>
      </c>
      <c r="L77" s="43"/>
    </row>
    <row r="78" spans="2:12" s="1" customFormat="1" ht="22.5" customHeight="1">
      <c r="B78" s="43"/>
      <c r="E78" s="386" t="str">
        <f>E7</f>
        <v>AQUACENTRUM TEPLICE - DĚTSKÝ SVĚT</v>
      </c>
      <c r="F78" s="387"/>
      <c r="G78" s="387"/>
      <c r="H78" s="387"/>
      <c r="L78" s="43"/>
    </row>
    <row r="79" spans="2:12" ht="15">
      <c r="B79" s="29"/>
      <c r="C79" s="65" t="s">
        <v>113</v>
      </c>
      <c r="L79" s="29"/>
    </row>
    <row r="80" spans="2:12" s="1" customFormat="1" ht="22.5" customHeight="1">
      <c r="B80" s="43"/>
      <c r="E80" s="386" t="s">
        <v>114</v>
      </c>
      <c r="F80" s="388"/>
      <c r="G80" s="388"/>
      <c r="H80" s="388"/>
      <c r="L80" s="43"/>
    </row>
    <row r="81" spans="2:65" s="1" customFormat="1" ht="14.45" customHeight="1">
      <c r="B81" s="43"/>
      <c r="C81" s="65" t="s">
        <v>115</v>
      </c>
      <c r="L81" s="43"/>
    </row>
    <row r="82" spans="2:65" s="1" customFormat="1" ht="23.25" customHeight="1">
      <c r="B82" s="43"/>
      <c r="E82" s="352" t="str">
        <f>E11</f>
        <v>05 - VRN</v>
      </c>
      <c r="F82" s="388"/>
      <c r="G82" s="388"/>
      <c r="H82" s="388"/>
      <c r="L82" s="43"/>
    </row>
    <row r="83" spans="2:65" s="1" customFormat="1" ht="6.95" customHeight="1">
      <c r="B83" s="43"/>
      <c r="L83" s="43"/>
    </row>
    <row r="84" spans="2:65" s="1" customFormat="1" ht="18" customHeight="1">
      <c r="B84" s="43"/>
      <c r="C84" s="65" t="s">
        <v>25</v>
      </c>
      <c r="F84" s="158" t="str">
        <f>F14</f>
        <v>Teplice</v>
      </c>
      <c r="I84" s="159" t="s">
        <v>27</v>
      </c>
      <c r="J84" s="69" t="str">
        <f>IF(J14="","",J14)</f>
        <v>10.11.2016</v>
      </c>
      <c r="L84" s="43"/>
    </row>
    <row r="85" spans="2:65" s="1" customFormat="1" ht="6.95" customHeight="1">
      <c r="B85" s="43"/>
      <c r="L85" s="43"/>
    </row>
    <row r="86" spans="2:65" s="1" customFormat="1" ht="15">
      <c r="B86" s="43"/>
      <c r="C86" s="65" t="s">
        <v>33</v>
      </c>
      <c r="F86" s="158" t="str">
        <f>E17</f>
        <v>AQUACENTRUM TEPLICE</v>
      </c>
      <c r="I86" s="159" t="s">
        <v>40</v>
      </c>
      <c r="J86" s="158" t="str">
        <f>E23</f>
        <v>PROJEKTY CZ, s.r.o.</v>
      </c>
      <c r="L86" s="43"/>
    </row>
    <row r="87" spans="2:65" s="1" customFormat="1" ht="14.45" customHeight="1">
      <c r="B87" s="43"/>
      <c r="C87" s="65" t="s">
        <v>38</v>
      </c>
      <c r="F87" s="158" t="str">
        <f>IF(E20="","",E20)</f>
        <v/>
      </c>
      <c r="L87" s="43"/>
    </row>
    <row r="88" spans="2:65" s="1" customFormat="1" ht="10.35" customHeight="1">
      <c r="B88" s="43"/>
      <c r="L88" s="43"/>
    </row>
    <row r="89" spans="2:65" s="10" customFormat="1" ht="29.25" customHeight="1">
      <c r="B89" s="160"/>
      <c r="C89" s="161" t="s">
        <v>137</v>
      </c>
      <c r="D89" s="162" t="s">
        <v>67</v>
      </c>
      <c r="E89" s="162" t="s">
        <v>63</v>
      </c>
      <c r="F89" s="162" t="s">
        <v>138</v>
      </c>
      <c r="G89" s="162" t="s">
        <v>139</v>
      </c>
      <c r="H89" s="162" t="s">
        <v>140</v>
      </c>
      <c r="I89" s="163" t="s">
        <v>141</v>
      </c>
      <c r="J89" s="162" t="s">
        <v>119</v>
      </c>
      <c r="K89" s="164" t="s">
        <v>142</v>
      </c>
      <c r="L89" s="160"/>
      <c r="M89" s="75" t="s">
        <v>143</v>
      </c>
      <c r="N89" s="76" t="s">
        <v>52</v>
      </c>
      <c r="O89" s="76" t="s">
        <v>144</v>
      </c>
      <c r="P89" s="76" t="s">
        <v>145</v>
      </c>
      <c r="Q89" s="76" t="s">
        <v>146</v>
      </c>
      <c r="R89" s="76" t="s">
        <v>147</v>
      </c>
      <c r="S89" s="76" t="s">
        <v>148</v>
      </c>
      <c r="T89" s="77" t="s">
        <v>149</v>
      </c>
    </row>
    <row r="90" spans="2:65" s="1" customFormat="1" ht="29.25" customHeight="1">
      <c r="B90" s="43"/>
      <c r="C90" s="79" t="s">
        <v>120</v>
      </c>
      <c r="J90" s="165">
        <f>BK90</f>
        <v>0</v>
      </c>
      <c r="L90" s="43"/>
      <c r="M90" s="78"/>
      <c r="N90" s="70"/>
      <c r="O90" s="70"/>
      <c r="P90" s="166">
        <f>P91</f>
        <v>0</v>
      </c>
      <c r="Q90" s="70"/>
      <c r="R90" s="166">
        <f>R91</f>
        <v>0</v>
      </c>
      <c r="S90" s="70"/>
      <c r="T90" s="167">
        <f>T91</f>
        <v>0</v>
      </c>
      <c r="AT90" s="25" t="s">
        <v>81</v>
      </c>
      <c r="AU90" s="25" t="s">
        <v>121</v>
      </c>
      <c r="BK90" s="168">
        <f>BK91</f>
        <v>0</v>
      </c>
    </row>
    <row r="91" spans="2:65" s="11" customFormat="1" ht="37.35" customHeight="1">
      <c r="B91" s="169"/>
      <c r="D91" s="170" t="s">
        <v>81</v>
      </c>
      <c r="E91" s="171" t="s">
        <v>105</v>
      </c>
      <c r="F91" s="171" t="s">
        <v>4609</v>
      </c>
      <c r="I91" s="172"/>
      <c r="J91" s="173">
        <f>BK91</f>
        <v>0</v>
      </c>
      <c r="L91" s="169"/>
      <c r="M91" s="174"/>
      <c r="N91" s="175"/>
      <c r="O91" s="175"/>
      <c r="P91" s="176">
        <f>P92+P98+P104+P109+P111+P113+P116</f>
        <v>0</v>
      </c>
      <c r="Q91" s="175"/>
      <c r="R91" s="176">
        <f>R92+R98+R104+R109+R111+R113+R116</f>
        <v>0</v>
      </c>
      <c r="S91" s="175"/>
      <c r="T91" s="177">
        <f>T92+T98+T104+T109+T111+T113+T116</f>
        <v>0</v>
      </c>
      <c r="AR91" s="170" t="s">
        <v>185</v>
      </c>
      <c r="AT91" s="178" t="s">
        <v>81</v>
      </c>
      <c r="AU91" s="178" t="s">
        <v>82</v>
      </c>
      <c r="AY91" s="170" t="s">
        <v>152</v>
      </c>
      <c r="BK91" s="179">
        <f>BK92+BK98+BK104+BK109+BK111+BK113+BK116</f>
        <v>0</v>
      </c>
    </row>
    <row r="92" spans="2:65" s="11" customFormat="1" ht="19.899999999999999" customHeight="1">
      <c r="B92" s="169"/>
      <c r="D92" s="180" t="s">
        <v>81</v>
      </c>
      <c r="E92" s="181" t="s">
        <v>4610</v>
      </c>
      <c r="F92" s="181" t="s">
        <v>4611</v>
      </c>
      <c r="I92" s="172"/>
      <c r="J92" s="182">
        <f>BK92</f>
        <v>0</v>
      </c>
      <c r="L92" s="169"/>
      <c r="M92" s="174"/>
      <c r="N92" s="175"/>
      <c r="O92" s="175"/>
      <c r="P92" s="176">
        <f>SUM(P93:P97)</f>
        <v>0</v>
      </c>
      <c r="Q92" s="175"/>
      <c r="R92" s="176">
        <f>SUM(R93:R97)</f>
        <v>0</v>
      </c>
      <c r="S92" s="175"/>
      <c r="T92" s="177">
        <f>SUM(T93:T97)</f>
        <v>0</v>
      </c>
      <c r="AR92" s="170" t="s">
        <v>185</v>
      </c>
      <c r="AT92" s="178" t="s">
        <v>81</v>
      </c>
      <c r="AU92" s="178" t="s">
        <v>45</v>
      </c>
      <c r="AY92" s="170" t="s">
        <v>152</v>
      </c>
      <c r="BK92" s="179">
        <f>SUM(BK93:BK97)</f>
        <v>0</v>
      </c>
    </row>
    <row r="93" spans="2:65" s="1" customFormat="1" ht="31.5" customHeight="1">
      <c r="B93" s="183"/>
      <c r="C93" s="184" t="s">
        <v>45</v>
      </c>
      <c r="D93" s="184" t="s">
        <v>154</v>
      </c>
      <c r="E93" s="185" t="s">
        <v>4612</v>
      </c>
      <c r="F93" s="186" t="s">
        <v>4613</v>
      </c>
      <c r="G93" s="187" t="s">
        <v>293</v>
      </c>
      <c r="H93" s="188">
        <v>1</v>
      </c>
      <c r="I93" s="189"/>
      <c r="J93" s="190">
        <f>ROUND(I93*H93,2)</f>
        <v>0</v>
      </c>
      <c r="K93" s="186" t="s">
        <v>2106</v>
      </c>
      <c r="L93" s="43"/>
      <c r="M93" s="191" t="s">
        <v>5</v>
      </c>
      <c r="N93" s="192" t="s">
        <v>53</v>
      </c>
      <c r="O93" s="44"/>
      <c r="P93" s="193">
        <f>O93*H93</f>
        <v>0</v>
      </c>
      <c r="Q93" s="193">
        <v>0</v>
      </c>
      <c r="R93" s="193">
        <f>Q93*H93</f>
        <v>0</v>
      </c>
      <c r="S93" s="193">
        <v>0</v>
      </c>
      <c r="T93" s="194">
        <f>S93*H93</f>
        <v>0</v>
      </c>
      <c r="AR93" s="25" t="s">
        <v>4614</v>
      </c>
      <c r="AT93" s="25" t="s">
        <v>154</v>
      </c>
      <c r="AU93" s="25" t="s">
        <v>89</v>
      </c>
      <c r="AY93" s="25" t="s">
        <v>152</v>
      </c>
      <c r="BE93" s="195">
        <f>IF(N93="základní",J93,0)</f>
        <v>0</v>
      </c>
      <c r="BF93" s="195">
        <f>IF(N93="snížená",J93,0)</f>
        <v>0</v>
      </c>
      <c r="BG93" s="195">
        <f>IF(N93="zákl. přenesená",J93,0)</f>
        <v>0</v>
      </c>
      <c r="BH93" s="195">
        <f>IF(N93="sníž. přenesená",J93,0)</f>
        <v>0</v>
      </c>
      <c r="BI93" s="195">
        <f>IF(N93="nulová",J93,0)</f>
        <v>0</v>
      </c>
      <c r="BJ93" s="25" t="s">
        <v>45</v>
      </c>
      <c r="BK93" s="195">
        <f>ROUND(I93*H93,2)</f>
        <v>0</v>
      </c>
      <c r="BL93" s="25" t="s">
        <v>4614</v>
      </c>
      <c r="BM93" s="25" t="s">
        <v>4615</v>
      </c>
    </row>
    <row r="94" spans="2:65" s="1" customFormat="1" ht="22.5" customHeight="1">
      <c r="B94" s="183"/>
      <c r="C94" s="184" t="s">
        <v>89</v>
      </c>
      <c r="D94" s="184" t="s">
        <v>154</v>
      </c>
      <c r="E94" s="185" t="s">
        <v>4616</v>
      </c>
      <c r="F94" s="186" t="s">
        <v>4617</v>
      </c>
      <c r="G94" s="187" t="s">
        <v>293</v>
      </c>
      <c r="H94" s="188">
        <v>1</v>
      </c>
      <c r="I94" s="189"/>
      <c r="J94" s="190">
        <f>ROUND(I94*H94,2)</f>
        <v>0</v>
      </c>
      <c r="K94" s="186" t="s">
        <v>2106</v>
      </c>
      <c r="L94" s="43"/>
      <c r="M94" s="191" t="s">
        <v>5</v>
      </c>
      <c r="N94" s="192" t="s">
        <v>53</v>
      </c>
      <c r="O94" s="44"/>
      <c r="P94" s="193">
        <f>O94*H94</f>
        <v>0</v>
      </c>
      <c r="Q94" s="193">
        <v>0</v>
      </c>
      <c r="R94" s="193">
        <f>Q94*H94</f>
        <v>0</v>
      </c>
      <c r="S94" s="193">
        <v>0</v>
      </c>
      <c r="T94" s="194">
        <f>S94*H94</f>
        <v>0</v>
      </c>
      <c r="AR94" s="25" t="s">
        <v>4614</v>
      </c>
      <c r="AT94" s="25" t="s">
        <v>154</v>
      </c>
      <c r="AU94" s="25" t="s">
        <v>89</v>
      </c>
      <c r="AY94" s="25" t="s">
        <v>152</v>
      </c>
      <c r="BE94" s="195">
        <f>IF(N94="základní",J94,0)</f>
        <v>0</v>
      </c>
      <c r="BF94" s="195">
        <f>IF(N94="snížená",J94,0)</f>
        <v>0</v>
      </c>
      <c r="BG94" s="195">
        <f>IF(N94="zákl. přenesená",J94,0)</f>
        <v>0</v>
      </c>
      <c r="BH94" s="195">
        <f>IF(N94="sníž. přenesená",J94,0)</f>
        <v>0</v>
      </c>
      <c r="BI94" s="195">
        <f>IF(N94="nulová",J94,0)</f>
        <v>0</v>
      </c>
      <c r="BJ94" s="25" t="s">
        <v>45</v>
      </c>
      <c r="BK94" s="195">
        <f>ROUND(I94*H94,2)</f>
        <v>0</v>
      </c>
      <c r="BL94" s="25" t="s">
        <v>4614</v>
      </c>
      <c r="BM94" s="25" t="s">
        <v>4618</v>
      </c>
    </row>
    <row r="95" spans="2:65" s="1" customFormat="1" ht="22.5" customHeight="1">
      <c r="B95" s="183"/>
      <c r="C95" s="184" t="s">
        <v>169</v>
      </c>
      <c r="D95" s="184" t="s">
        <v>154</v>
      </c>
      <c r="E95" s="185" t="s">
        <v>4619</v>
      </c>
      <c r="F95" s="186" t="s">
        <v>4620</v>
      </c>
      <c r="G95" s="187" t="s">
        <v>293</v>
      </c>
      <c r="H95" s="188">
        <v>1</v>
      </c>
      <c r="I95" s="189"/>
      <c r="J95" s="190">
        <f>ROUND(I95*H95,2)</f>
        <v>0</v>
      </c>
      <c r="K95" s="186" t="s">
        <v>2106</v>
      </c>
      <c r="L95" s="43"/>
      <c r="M95" s="191" t="s">
        <v>5</v>
      </c>
      <c r="N95" s="192" t="s">
        <v>53</v>
      </c>
      <c r="O95" s="44"/>
      <c r="P95" s="193">
        <f>O95*H95</f>
        <v>0</v>
      </c>
      <c r="Q95" s="193">
        <v>0</v>
      </c>
      <c r="R95" s="193">
        <f>Q95*H95</f>
        <v>0</v>
      </c>
      <c r="S95" s="193">
        <v>0</v>
      </c>
      <c r="T95" s="194">
        <f>S95*H95</f>
        <v>0</v>
      </c>
      <c r="AR95" s="25" t="s">
        <v>4614</v>
      </c>
      <c r="AT95" s="25" t="s">
        <v>154</v>
      </c>
      <c r="AU95" s="25" t="s">
        <v>89</v>
      </c>
      <c r="AY95" s="25" t="s">
        <v>152</v>
      </c>
      <c r="BE95" s="195">
        <f>IF(N95="základní",J95,0)</f>
        <v>0</v>
      </c>
      <c r="BF95" s="195">
        <f>IF(N95="snížená",J95,0)</f>
        <v>0</v>
      </c>
      <c r="BG95" s="195">
        <f>IF(N95="zákl. přenesená",J95,0)</f>
        <v>0</v>
      </c>
      <c r="BH95" s="195">
        <f>IF(N95="sníž. přenesená",J95,0)</f>
        <v>0</v>
      </c>
      <c r="BI95" s="195">
        <f>IF(N95="nulová",J95,0)</f>
        <v>0</v>
      </c>
      <c r="BJ95" s="25" t="s">
        <v>45</v>
      </c>
      <c r="BK95" s="195">
        <f>ROUND(I95*H95,2)</f>
        <v>0</v>
      </c>
      <c r="BL95" s="25" t="s">
        <v>4614</v>
      </c>
      <c r="BM95" s="25" t="s">
        <v>4621</v>
      </c>
    </row>
    <row r="96" spans="2:65" s="1" customFormat="1" ht="31.5" customHeight="1">
      <c r="B96" s="183"/>
      <c r="C96" s="184" t="s">
        <v>159</v>
      </c>
      <c r="D96" s="184" t="s">
        <v>154</v>
      </c>
      <c r="E96" s="185" t="s">
        <v>4622</v>
      </c>
      <c r="F96" s="186" t="s">
        <v>4623</v>
      </c>
      <c r="G96" s="187" t="s">
        <v>293</v>
      </c>
      <c r="H96" s="188">
        <v>1</v>
      </c>
      <c r="I96" s="189"/>
      <c r="J96" s="190">
        <f>ROUND(I96*H96,2)</f>
        <v>0</v>
      </c>
      <c r="K96" s="186" t="s">
        <v>2106</v>
      </c>
      <c r="L96" s="43"/>
      <c r="M96" s="191" t="s">
        <v>5</v>
      </c>
      <c r="N96" s="192" t="s">
        <v>53</v>
      </c>
      <c r="O96" s="44"/>
      <c r="P96" s="193">
        <f>O96*H96</f>
        <v>0</v>
      </c>
      <c r="Q96" s="193">
        <v>0</v>
      </c>
      <c r="R96" s="193">
        <f>Q96*H96</f>
        <v>0</v>
      </c>
      <c r="S96" s="193">
        <v>0</v>
      </c>
      <c r="T96" s="194">
        <f>S96*H96</f>
        <v>0</v>
      </c>
      <c r="AR96" s="25" t="s">
        <v>4614</v>
      </c>
      <c r="AT96" s="25" t="s">
        <v>154</v>
      </c>
      <c r="AU96" s="25" t="s">
        <v>89</v>
      </c>
      <c r="AY96" s="25" t="s">
        <v>152</v>
      </c>
      <c r="BE96" s="195">
        <f>IF(N96="základní",J96,0)</f>
        <v>0</v>
      </c>
      <c r="BF96" s="195">
        <f>IF(N96="snížená",J96,0)</f>
        <v>0</v>
      </c>
      <c r="BG96" s="195">
        <f>IF(N96="zákl. přenesená",J96,0)</f>
        <v>0</v>
      </c>
      <c r="BH96" s="195">
        <f>IF(N96="sníž. přenesená",J96,0)</f>
        <v>0</v>
      </c>
      <c r="BI96" s="195">
        <f>IF(N96="nulová",J96,0)</f>
        <v>0</v>
      </c>
      <c r="BJ96" s="25" t="s">
        <v>45</v>
      </c>
      <c r="BK96" s="195">
        <f>ROUND(I96*H96,2)</f>
        <v>0</v>
      </c>
      <c r="BL96" s="25" t="s">
        <v>4614</v>
      </c>
      <c r="BM96" s="25" t="s">
        <v>4624</v>
      </c>
    </row>
    <row r="97" spans="2:65" s="1" customFormat="1" ht="31.5" customHeight="1">
      <c r="B97" s="183"/>
      <c r="C97" s="184" t="s">
        <v>185</v>
      </c>
      <c r="D97" s="184" t="s">
        <v>154</v>
      </c>
      <c r="E97" s="185" t="s">
        <v>4625</v>
      </c>
      <c r="F97" s="186" t="s">
        <v>4626</v>
      </c>
      <c r="G97" s="187" t="s">
        <v>293</v>
      </c>
      <c r="H97" s="188">
        <v>1</v>
      </c>
      <c r="I97" s="189"/>
      <c r="J97" s="190">
        <f>ROUND(I97*H97,2)</f>
        <v>0</v>
      </c>
      <c r="K97" s="186" t="s">
        <v>2106</v>
      </c>
      <c r="L97" s="43"/>
      <c r="M97" s="191" t="s">
        <v>5</v>
      </c>
      <c r="N97" s="192" t="s">
        <v>53</v>
      </c>
      <c r="O97" s="44"/>
      <c r="P97" s="193">
        <f>O97*H97</f>
        <v>0</v>
      </c>
      <c r="Q97" s="193">
        <v>0</v>
      </c>
      <c r="R97" s="193">
        <f>Q97*H97</f>
        <v>0</v>
      </c>
      <c r="S97" s="193">
        <v>0</v>
      </c>
      <c r="T97" s="194">
        <f>S97*H97</f>
        <v>0</v>
      </c>
      <c r="AR97" s="25" t="s">
        <v>4614</v>
      </c>
      <c r="AT97" s="25" t="s">
        <v>154</v>
      </c>
      <c r="AU97" s="25" t="s">
        <v>89</v>
      </c>
      <c r="AY97" s="25" t="s">
        <v>152</v>
      </c>
      <c r="BE97" s="195">
        <f>IF(N97="základní",J97,0)</f>
        <v>0</v>
      </c>
      <c r="BF97" s="195">
        <f>IF(N97="snížená",J97,0)</f>
        <v>0</v>
      </c>
      <c r="BG97" s="195">
        <f>IF(N97="zákl. přenesená",J97,0)</f>
        <v>0</v>
      </c>
      <c r="BH97" s="195">
        <f>IF(N97="sníž. přenesená",J97,0)</f>
        <v>0</v>
      </c>
      <c r="BI97" s="195">
        <f>IF(N97="nulová",J97,0)</f>
        <v>0</v>
      </c>
      <c r="BJ97" s="25" t="s">
        <v>45</v>
      </c>
      <c r="BK97" s="195">
        <f>ROUND(I97*H97,2)</f>
        <v>0</v>
      </c>
      <c r="BL97" s="25" t="s">
        <v>4614</v>
      </c>
      <c r="BM97" s="25" t="s">
        <v>4627</v>
      </c>
    </row>
    <row r="98" spans="2:65" s="11" customFormat="1" ht="29.85" customHeight="1">
      <c r="B98" s="169"/>
      <c r="D98" s="180" t="s">
        <v>81</v>
      </c>
      <c r="E98" s="181" t="s">
        <v>4628</v>
      </c>
      <c r="F98" s="181" t="s">
        <v>4629</v>
      </c>
      <c r="I98" s="172"/>
      <c r="J98" s="182">
        <f>BK98</f>
        <v>0</v>
      </c>
      <c r="L98" s="169"/>
      <c r="M98" s="174"/>
      <c r="N98" s="175"/>
      <c r="O98" s="175"/>
      <c r="P98" s="176">
        <f>SUM(P99:P103)</f>
        <v>0</v>
      </c>
      <c r="Q98" s="175"/>
      <c r="R98" s="176">
        <f>SUM(R99:R103)</f>
        <v>0</v>
      </c>
      <c r="S98" s="175"/>
      <c r="T98" s="177">
        <f>SUM(T99:T103)</f>
        <v>0</v>
      </c>
      <c r="AR98" s="170" t="s">
        <v>185</v>
      </c>
      <c r="AT98" s="178" t="s">
        <v>81</v>
      </c>
      <c r="AU98" s="178" t="s">
        <v>45</v>
      </c>
      <c r="AY98" s="170" t="s">
        <v>152</v>
      </c>
      <c r="BK98" s="179">
        <f>SUM(BK99:BK103)</f>
        <v>0</v>
      </c>
    </row>
    <row r="99" spans="2:65" s="1" customFormat="1" ht="22.5" customHeight="1">
      <c r="B99" s="183"/>
      <c r="C99" s="184" t="s">
        <v>190</v>
      </c>
      <c r="D99" s="184" t="s">
        <v>154</v>
      </c>
      <c r="E99" s="185" t="s">
        <v>4630</v>
      </c>
      <c r="F99" s="186" t="s">
        <v>4631</v>
      </c>
      <c r="G99" s="187" t="s">
        <v>293</v>
      </c>
      <c r="H99" s="188">
        <v>1</v>
      </c>
      <c r="I99" s="189"/>
      <c r="J99" s="190">
        <f>ROUND(I99*H99,2)</f>
        <v>0</v>
      </c>
      <c r="K99" s="186" t="s">
        <v>2106</v>
      </c>
      <c r="L99" s="43"/>
      <c r="M99" s="191" t="s">
        <v>5</v>
      </c>
      <c r="N99" s="192" t="s">
        <v>53</v>
      </c>
      <c r="O99" s="44"/>
      <c r="P99" s="193">
        <f>O99*H99</f>
        <v>0</v>
      </c>
      <c r="Q99" s="193">
        <v>0</v>
      </c>
      <c r="R99" s="193">
        <f>Q99*H99</f>
        <v>0</v>
      </c>
      <c r="S99" s="193">
        <v>0</v>
      </c>
      <c r="T99" s="194">
        <f>S99*H99</f>
        <v>0</v>
      </c>
      <c r="AR99" s="25" t="s">
        <v>4614</v>
      </c>
      <c r="AT99" s="25" t="s">
        <v>154</v>
      </c>
      <c r="AU99" s="25" t="s">
        <v>89</v>
      </c>
      <c r="AY99" s="25" t="s">
        <v>152</v>
      </c>
      <c r="BE99" s="195">
        <f>IF(N99="základní",J99,0)</f>
        <v>0</v>
      </c>
      <c r="BF99" s="195">
        <f>IF(N99="snížená",J99,0)</f>
        <v>0</v>
      </c>
      <c r="BG99" s="195">
        <f>IF(N99="zákl. přenesená",J99,0)</f>
        <v>0</v>
      </c>
      <c r="BH99" s="195">
        <f>IF(N99="sníž. přenesená",J99,0)</f>
        <v>0</v>
      </c>
      <c r="BI99" s="195">
        <f>IF(N99="nulová",J99,0)</f>
        <v>0</v>
      </c>
      <c r="BJ99" s="25" t="s">
        <v>45</v>
      </c>
      <c r="BK99" s="195">
        <f>ROUND(I99*H99,2)</f>
        <v>0</v>
      </c>
      <c r="BL99" s="25" t="s">
        <v>4614</v>
      </c>
      <c r="BM99" s="25" t="s">
        <v>4632</v>
      </c>
    </row>
    <row r="100" spans="2:65" s="1" customFormat="1" ht="22.5" customHeight="1">
      <c r="B100" s="183"/>
      <c r="C100" s="184" t="s">
        <v>198</v>
      </c>
      <c r="D100" s="184" t="s">
        <v>154</v>
      </c>
      <c r="E100" s="185" t="s">
        <v>4633</v>
      </c>
      <c r="F100" s="186" t="s">
        <v>4634</v>
      </c>
      <c r="G100" s="187" t="s">
        <v>293</v>
      </c>
      <c r="H100" s="188">
        <v>1</v>
      </c>
      <c r="I100" s="189"/>
      <c r="J100" s="190">
        <f>ROUND(I100*H100,2)</f>
        <v>0</v>
      </c>
      <c r="K100" s="186" t="s">
        <v>2106</v>
      </c>
      <c r="L100" s="43"/>
      <c r="M100" s="191" t="s">
        <v>5</v>
      </c>
      <c r="N100" s="192" t="s">
        <v>53</v>
      </c>
      <c r="O100" s="44"/>
      <c r="P100" s="193">
        <f>O100*H100</f>
        <v>0</v>
      </c>
      <c r="Q100" s="193">
        <v>0</v>
      </c>
      <c r="R100" s="193">
        <f>Q100*H100</f>
        <v>0</v>
      </c>
      <c r="S100" s="193">
        <v>0</v>
      </c>
      <c r="T100" s="194">
        <f>S100*H100</f>
        <v>0</v>
      </c>
      <c r="AR100" s="25" t="s">
        <v>4614</v>
      </c>
      <c r="AT100" s="25" t="s">
        <v>154</v>
      </c>
      <c r="AU100" s="25" t="s">
        <v>89</v>
      </c>
      <c r="AY100" s="25" t="s">
        <v>152</v>
      </c>
      <c r="BE100" s="195">
        <f>IF(N100="základní",J100,0)</f>
        <v>0</v>
      </c>
      <c r="BF100" s="195">
        <f>IF(N100="snížená",J100,0)</f>
        <v>0</v>
      </c>
      <c r="BG100" s="195">
        <f>IF(N100="zákl. přenesená",J100,0)</f>
        <v>0</v>
      </c>
      <c r="BH100" s="195">
        <f>IF(N100="sníž. přenesená",J100,0)</f>
        <v>0</v>
      </c>
      <c r="BI100" s="195">
        <f>IF(N100="nulová",J100,0)</f>
        <v>0</v>
      </c>
      <c r="BJ100" s="25" t="s">
        <v>45</v>
      </c>
      <c r="BK100" s="195">
        <f>ROUND(I100*H100,2)</f>
        <v>0</v>
      </c>
      <c r="BL100" s="25" t="s">
        <v>4614</v>
      </c>
      <c r="BM100" s="25" t="s">
        <v>4635</v>
      </c>
    </row>
    <row r="101" spans="2:65" s="1" customFormat="1" ht="31.5" customHeight="1">
      <c r="B101" s="183"/>
      <c r="C101" s="184" t="s">
        <v>206</v>
      </c>
      <c r="D101" s="184" t="s">
        <v>154</v>
      </c>
      <c r="E101" s="185" t="s">
        <v>4636</v>
      </c>
      <c r="F101" s="186" t="s">
        <v>4637</v>
      </c>
      <c r="G101" s="187" t="s">
        <v>293</v>
      </c>
      <c r="H101" s="188">
        <v>1</v>
      </c>
      <c r="I101" s="189"/>
      <c r="J101" s="190">
        <f>ROUND(I101*H101,2)</f>
        <v>0</v>
      </c>
      <c r="K101" s="186" t="s">
        <v>2106</v>
      </c>
      <c r="L101" s="43"/>
      <c r="M101" s="191" t="s">
        <v>5</v>
      </c>
      <c r="N101" s="192" t="s">
        <v>53</v>
      </c>
      <c r="O101" s="44"/>
      <c r="P101" s="193">
        <f>O101*H101</f>
        <v>0</v>
      </c>
      <c r="Q101" s="193">
        <v>0</v>
      </c>
      <c r="R101" s="193">
        <f>Q101*H101</f>
        <v>0</v>
      </c>
      <c r="S101" s="193">
        <v>0</v>
      </c>
      <c r="T101" s="194">
        <f>S101*H101</f>
        <v>0</v>
      </c>
      <c r="AR101" s="25" t="s">
        <v>4614</v>
      </c>
      <c r="AT101" s="25" t="s">
        <v>154</v>
      </c>
      <c r="AU101" s="25" t="s">
        <v>89</v>
      </c>
      <c r="AY101" s="25" t="s">
        <v>152</v>
      </c>
      <c r="BE101" s="195">
        <f>IF(N101="základní",J101,0)</f>
        <v>0</v>
      </c>
      <c r="BF101" s="195">
        <f>IF(N101="snížená",J101,0)</f>
        <v>0</v>
      </c>
      <c r="BG101" s="195">
        <f>IF(N101="zákl. přenesená",J101,0)</f>
        <v>0</v>
      </c>
      <c r="BH101" s="195">
        <f>IF(N101="sníž. přenesená",J101,0)</f>
        <v>0</v>
      </c>
      <c r="BI101" s="195">
        <f>IF(N101="nulová",J101,0)</f>
        <v>0</v>
      </c>
      <c r="BJ101" s="25" t="s">
        <v>45</v>
      </c>
      <c r="BK101" s="195">
        <f>ROUND(I101*H101,2)</f>
        <v>0</v>
      </c>
      <c r="BL101" s="25" t="s">
        <v>4614</v>
      </c>
      <c r="BM101" s="25" t="s">
        <v>4638</v>
      </c>
    </row>
    <row r="102" spans="2:65" s="1" customFormat="1" ht="22.5" customHeight="1">
      <c r="B102" s="183"/>
      <c r="C102" s="184" t="s">
        <v>214</v>
      </c>
      <c r="D102" s="184" t="s">
        <v>154</v>
      </c>
      <c r="E102" s="185" t="s">
        <v>4639</v>
      </c>
      <c r="F102" s="186" t="s">
        <v>4640</v>
      </c>
      <c r="G102" s="187" t="s">
        <v>293</v>
      </c>
      <c r="H102" s="188">
        <v>1</v>
      </c>
      <c r="I102" s="189"/>
      <c r="J102" s="190">
        <f>ROUND(I102*H102,2)</f>
        <v>0</v>
      </c>
      <c r="K102" s="186" t="s">
        <v>2106</v>
      </c>
      <c r="L102" s="43"/>
      <c r="M102" s="191" t="s">
        <v>5</v>
      </c>
      <c r="N102" s="192" t="s">
        <v>53</v>
      </c>
      <c r="O102" s="44"/>
      <c r="P102" s="193">
        <f>O102*H102</f>
        <v>0</v>
      </c>
      <c r="Q102" s="193">
        <v>0</v>
      </c>
      <c r="R102" s="193">
        <f>Q102*H102</f>
        <v>0</v>
      </c>
      <c r="S102" s="193">
        <v>0</v>
      </c>
      <c r="T102" s="194">
        <f>S102*H102</f>
        <v>0</v>
      </c>
      <c r="AR102" s="25" t="s">
        <v>4614</v>
      </c>
      <c r="AT102" s="25" t="s">
        <v>154</v>
      </c>
      <c r="AU102" s="25" t="s">
        <v>89</v>
      </c>
      <c r="AY102" s="25" t="s">
        <v>152</v>
      </c>
      <c r="BE102" s="195">
        <f>IF(N102="základní",J102,0)</f>
        <v>0</v>
      </c>
      <c r="BF102" s="195">
        <f>IF(N102="snížená",J102,0)</f>
        <v>0</v>
      </c>
      <c r="BG102" s="195">
        <f>IF(N102="zákl. přenesená",J102,0)</f>
        <v>0</v>
      </c>
      <c r="BH102" s="195">
        <f>IF(N102="sníž. přenesená",J102,0)</f>
        <v>0</v>
      </c>
      <c r="BI102" s="195">
        <f>IF(N102="nulová",J102,0)</f>
        <v>0</v>
      </c>
      <c r="BJ102" s="25" t="s">
        <v>45</v>
      </c>
      <c r="BK102" s="195">
        <f>ROUND(I102*H102,2)</f>
        <v>0</v>
      </c>
      <c r="BL102" s="25" t="s">
        <v>4614</v>
      </c>
      <c r="BM102" s="25" t="s">
        <v>4641</v>
      </c>
    </row>
    <row r="103" spans="2:65" s="1" customFormat="1" ht="22.5" customHeight="1">
      <c r="B103" s="183"/>
      <c r="C103" s="184" t="s">
        <v>223</v>
      </c>
      <c r="D103" s="184" t="s">
        <v>154</v>
      </c>
      <c r="E103" s="185" t="s">
        <v>4642</v>
      </c>
      <c r="F103" s="186" t="s">
        <v>4643</v>
      </c>
      <c r="G103" s="187" t="s">
        <v>293</v>
      </c>
      <c r="H103" s="188">
        <v>1</v>
      </c>
      <c r="I103" s="189"/>
      <c r="J103" s="190">
        <f>ROUND(I103*H103,2)</f>
        <v>0</v>
      </c>
      <c r="K103" s="186" t="s">
        <v>2106</v>
      </c>
      <c r="L103" s="43"/>
      <c r="M103" s="191" t="s">
        <v>5</v>
      </c>
      <c r="N103" s="192" t="s">
        <v>53</v>
      </c>
      <c r="O103" s="44"/>
      <c r="P103" s="193">
        <f>O103*H103</f>
        <v>0</v>
      </c>
      <c r="Q103" s="193">
        <v>0</v>
      </c>
      <c r="R103" s="193">
        <f>Q103*H103</f>
        <v>0</v>
      </c>
      <c r="S103" s="193">
        <v>0</v>
      </c>
      <c r="T103" s="194">
        <f>S103*H103</f>
        <v>0</v>
      </c>
      <c r="AR103" s="25" t="s">
        <v>4614</v>
      </c>
      <c r="AT103" s="25" t="s">
        <v>154</v>
      </c>
      <c r="AU103" s="25" t="s">
        <v>89</v>
      </c>
      <c r="AY103" s="25" t="s">
        <v>152</v>
      </c>
      <c r="BE103" s="195">
        <f>IF(N103="základní",J103,0)</f>
        <v>0</v>
      </c>
      <c r="BF103" s="195">
        <f>IF(N103="snížená",J103,0)</f>
        <v>0</v>
      </c>
      <c r="BG103" s="195">
        <f>IF(N103="zákl. přenesená",J103,0)</f>
        <v>0</v>
      </c>
      <c r="BH103" s="195">
        <f>IF(N103="sníž. přenesená",J103,0)</f>
        <v>0</v>
      </c>
      <c r="BI103" s="195">
        <f>IF(N103="nulová",J103,0)</f>
        <v>0</v>
      </c>
      <c r="BJ103" s="25" t="s">
        <v>45</v>
      </c>
      <c r="BK103" s="195">
        <f>ROUND(I103*H103,2)</f>
        <v>0</v>
      </c>
      <c r="BL103" s="25" t="s">
        <v>4614</v>
      </c>
      <c r="BM103" s="25" t="s">
        <v>4644</v>
      </c>
    </row>
    <row r="104" spans="2:65" s="11" customFormat="1" ht="29.85" customHeight="1">
      <c r="B104" s="169"/>
      <c r="D104" s="180" t="s">
        <v>81</v>
      </c>
      <c r="E104" s="181" t="s">
        <v>4645</v>
      </c>
      <c r="F104" s="181" t="s">
        <v>4646</v>
      </c>
      <c r="I104" s="172"/>
      <c r="J104" s="182">
        <f>BK104</f>
        <v>0</v>
      </c>
      <c r="L104" s="169"/>
      <c r="M104" s="174"/>
      <c r="N104" s="175"/>
      <c r="O104" s="175"/>
      <c r="P104" s="176">
        <f>SUM(P105:P108)</f>
        <v>0</v>
      </c>
      <c r="Q104" s="175"/>
      <c r="R104" s="176">
        <f>SUM(R105:R108)</f>
        <v>0</v>
      </c>
      <c r="S104" s="175"/>
      <c r="T104" s="177">
        <f>SUM(T105:T108)</f>
        <v>0</v>
      </c>
      <c r="AR104" s="170" t="s">
        <v>185</v>
      </c>
      <c r="AT104" s="178" t="s">
        <v>81</v>
      </c>
      <c r="AU104" s="178" t="s">
        <v>45</v>
      </c>
      <c r="AY104" s="170" t="s">
        <v>152</v>
      </c>
      <c r="BK104" s="179">
        <f>SUM(BK105:BK108)</f>
        <v>0</v>
      </c>
    </row>
    <row r="105" spans="2:65" s="1" customFormat="1" ht="22.5" customHeight="1">
      <c r="B105" s="183"/>
      <c r="C105" s="184" t="s">
        <v>231</v>
      </c>
      <c r="D105" s="184" t="s">
        <v>154</v>
      </c>
      <c r="E105" s="185" t="s">
        <v>4647</v>
      </c>
      <c r="F105" s="186" t="s">
        <v>4648</v>
      </c>
      <c r="G105" s="187" t="s">
        <v>293</v>
      </c>
      <c r="H105" s="188">
        <v>1</v>
      </c>
      <c r="I105" s="189"/>
      <c r="J105" s="190">
        <f>ROUND(I105*H105,2)</f>
        <v>0</v>
      </c>
      <c r="K105" s="186" t="s">
        <v>2106</v>
      </c>
      <c r="L105" s="43"/>
      <c r="M105" s="191" t="s">
        <v>5</v>
      </c>
      <c r="N105" s="192" t="s">
        <v>53</v>
      </c>
      <c r="O105" s="44"/>
      <c r="P105" s="193">
        <f>O105*H105</f>
        <v>0</v>
      </c>
      <c r="Q105" s="193">
        <v>0</v>
      </c>
      <c r="R105" s="193">
        <f>Q105*H105</f>
        <v>0</v>
      </c>
      <c r="S105" s="193">
        <v>0</v>
      </c>
      <c r="T105" s="194">
        <f>S105*H105</f>
        <v>0</v>
      </c>
      <c r="AR105" s="25" t="s">
        <v>4614</v>
      </c>
      <c r="AT105" s="25" t="s">
        <v>154</v>
      </c>
      <c r="AU105" s="25" t="s">
        <v>89</v>
      </c>
      <c r="AY105" s="25" t="s">
        <v>152</v>
      </c>
      <c r="BE105" s="195">
        <f>IF(N105="základní",J105,0)</f>
        <v>0</v>
      </c>
      <c r="BF105" s="195">
        <f>IF(N105="snížená",J105,0)</f>
        <v>0</v>
      </c>
      <c r="BG105" s="195">
        <f>IF(N105="zákl. přenesená",J105,0)</f>
        <v>0</v>
      </c>
      <c r="BH105" s="195">
        <f>IF(N105="sníž. přenesená",J105,0)</f>
        <v>0</v>
      </c>
      <c r="BI105" s="195">
        <f>IF(N105="nulová",J105,0)</f>
        <v>0</v>
      </c>
      <c r="BJ105" s="25" t="s">
        <v>45</v>
      </c>
      <c r="BK105" s="195">
        <f>ROUND(I105*H105,2)</f>
        <v>0</v>
      </c>
      <c r="BL105" s="25" t="s">
        <v>4614</v>
      </c>
      <c r="BM105" s="25" t="s">
        <v>4649</v>
      </c>
    </row>
    <row r="106" spans="2:65" s="1" customFormat="1" ht="22.5" customHeight="1">
      <c r="B106" s="183"/>
      <c r="C106" s="184" t="s">
        <v>237</v>
      </c>
      <c r="D106" s="184" t="s">
        <v>154</v>
      </c>
      <c r="E106" s="185" t="s">
        <v>4650</v>
      </c>
      <c r="F106" s="186" t="s">
        <v>4651</v>
      </c>
      <c r="G106" s="187" t="s">
        <v>293</v>
      </c>
      <c r="H106" s="188">
        <v>1</v>
      </c>
      <c r="I106" s="189"/>
      <c r="J106" s="190">
        <f>ROUND(I106*H106,2)</f>
        <v>0</v>
      </c>
      <c r="K106" s="186" t="s">
        <v>2106</v>
      </c>
      <c r="L106" s="43"/>
      <c r="M106" s="191" t="s">
        <v>5</v>
      </c>
      <c r="N106" s="192" t="s">
        <v>53</v>
      </c>
      <c r="O106" s="44"/>
      <c r="P106" s="193">
        <f>O106*H106</f>
        <v>0</v>
      </c>
      <c r="Q106" s="193">
        <v>0</v>
      </c>
      <c r="R106" s="193">
        <f>Q106*H106</f>
        <v>0</v>
      </c>
      <c r="S106" s="193">
        <v>0</v>
      </c>
      <c r="T106" s="194">
        <f>S106*H106</f>
        <v>0</v>
      </c>
      <c r="AR106" s="25" t="s">
        <v>4614</v>
      </c>
      <c r="AT106" s="25" t="s">
        <v>154</v>
      </c>
      <c r="AU106" s="25" t="s">
        <v>89</v>
      </c>
      <c r="AY106" s="25" t="s">
        <v>152</v>
      </c>
      <c r="BE106" s="195">
        <f>IF(N106="základní",J106,0)</f>
        <v>0</v>
      </c>
      <c r="BF106" s="195">
        <f>IF(N106="snížená",J106,0)</f>
        <v>0</v>
      </c>
      <c r="BG106" s="195">
        <f>IF(N106="zákl. přenesená",J106,0)</f>
        <v>0</v>
      </c>
      <c r="BH106" s="195">
        <f>IF(N106="sníž. přenesená",J106,0)</f>
        <v>0</v>
      </c>
      <c r="BI106" s="195">
        <f>IF(N106="nulová",J106,0)</f>
        <v>0</v>
      </c>
      <c r="BJ106" s="25" t="s">
        <v>45</v>
      </c>
      <c r="BK106" s="195">
        <f>ROUND(I106*H106,2)</f>
        <v>0</v>
      </c>
      <c r="BL106" s="25" t="s">
        <v>4614</v>
      </c>
      <c r="BM106" s="25" t="s">
        <v>4652</v>
      </c>
    </row>
    <row r="107" spans="2:65" s="1" customFormat="1" ht="22.5" customHeight="1">
      <c r="B107" s="183"/>
      <c r="C107" s="184" t="s">
        <v>244</v>
      </c>
      <c r="D107" s="184" t="s">
        <v>154</v>
      </c>
      <c r="E107" s="185" t="s">
        <v>4653</v>
      </c>
      <c r="F107" s="186" t="s">
        <v>4654</v>
      </c>
      <c r="G107" s="187" t="s">
        <v>293</v>
      </c>
      <c r="H107" s="188">
        <v>1</v>
      </c>
      <c r="I107" s="189"/>
      <c r="J107" s="190">
        <f>ROUND(I107*H107,2)</f>
        <v>0</v>
      </c>
      <c r="K107" s="186" t="s">
        <v>2106</v>
      </c>
      <c r="L107" s="43"/>
      <c r="M107" s="191" t="s">
        <v>5</v>
      </c>
      <c r="N107" s="192" t="s">
        <v>53</v>
      </c>
      <c r="O107" s="44"/>
      <c r="P107" s="193">
        <f>O107*H107</f>
        <v>0</v>
      </c>
      <c r="Q107" s="193">
        <v>0</v>
      </c>
      <c r="R107" s="193">
        <f>Q107*H107</f>
        <v>0</v>
      </c>
      <c r="S107" s="193">
        <v>0</v>
      </c>
      <c r="T107" s="194">
        <f>S107*H107</f>
        <v>0</v>
      </c>
      <c r="AR107" s="25" t="s">
        <v>4614</v>
      </c>
      <c r="AT107" s="25" t="s">
        <v>154</v>
      </c>
      <c r="AU107" s="25" t="s">
        <v>89</v>
      </c>
      <c r="AY107" s="25" t="s">
        <v>152</v>
      </c>
      <c r="BE107" s="195">
        <f>IF(N107="základní",J107,0)</f>
        <v>0</v>
      </c>
      <c r="BF107" s="195">
        <f>IF(N107="snížená",J107,0)</f>
        <v>0</v>
      </c>
      <c r="BG107" s="195">
        <f>IF(N107="zákl. přenesená",J107,0)</f>
        <v>0</v>
      </c>
      <c r="BH107" s="195">
        <f>IF(N107="sníž. přenesená",J107,0)</f>
        <v>0</v>
      </c>
      <c r="BI107" s="195">
        <f>IF(N107="nulová",J107,0)</f>
        <v>0</v>
      </c>
      <c r="BJ107" s="25" t="s">
        <v>45</v>
      </c>
      <c r="BK107" s="195">
        <f>ROUND(I107*H107,2)</f>
        <v>0</v>
      </c>
      <c r="BL107" s="25" t="s">
        <v>4614</v>
      </c>
      <c r="BM107" s="25" t="s">
        <v>4655</v>
      </c>
    </row>
    <row r="108" spans="2:65" s="1" customFormat="1" ht="31.5" customHeight="1">
      <c r="B108" s="183"/>
      <c r="C108" s="184" t="s">
        <v>251</v>
      </c>
      <c r="D108" s="184" t="s">
        <v>154</v>
      </c>
      <c r="E108" s="185" t="s">
        <v>4656</v>
      </c>
      <c r="F108" s="186" t="s">
        <v>4657</v>
      </c>
      <c r="G108" s="187" t="s">
        <v>293</v>
      </c>
      <c r="H108" s="188">
        <v>1</v>
      </c>
      <c r="I108" s="189"/>
      <c r="J108" s="190">
        <f>ROUND(I108*H108,2)</f>
        <v>0</v>
      </c>
      <c r="K108" s="186" t="s">
        <v>2106</v>
      </c>
      <c r="L108" s="43"/>
      <c r="M108" s="191" t="s">
        <v>5</v>
      </c>
      <c r="N108" s="192" t="s">
        <v>53</v>
      </c>
      <c r="O108" s="44"/>
      <c r="P108" s="193">
        <f>O108*H108</f>
        <v>0</v>
      </c>
      <c r="Q108" s="193">
        <v>0</v>
      </c>
      <c r="R108" s="193">
        <f>Q108*H108</f>
        <v>0</v>
      </c>
      <c r="S108" s="193">
        <v>0</v>
      </c>
      <c r="T108" s="194">
        <f>S108*H108</f>
        <v>0</v>
      </c>
      <c r="AR108" s="25" t="s">
        <v>4614</v>
      </c>
      <c r="AT108" s="25" t="s">
        <v>154</v>
      </c>
      <c r="AU108" s="25" t="s">
        <v>89</v>
      </c>
      <c r="AY108" s="25" t="s">
        <v>152</v>
      </c>
      <c r="BE108" s="195">
        <f>IF(N108="základní",J108,0)</f>
        <v>0</v>
      </c>
      <c r="BF108" s="195">
        <f>IF(N108="snížená",J108,0)</f>
        <v>0</v>
      </c>
      <c r="BG108" s="195">
        <f>IF(N108="zákl. přenesená",J108,0)</f>
        <v>0</v>
      </c>
      <c r="BH108" s="195">
        <f>IF(N108="sníž. přenesená",J108,0)</f>
        <v>0</v>
      </c>
      <c r="BI108" s="195">
        <f>IF(N108="nulová",J108,0)</f>
        <v>0</v>
      </c>
      <c r="BJ108" s="25" t="s">
        <v>45</v>
      </c>
      <c r="BK108" s="195">
        <f>ROUND(I108*H108,2)</f>
        <v>0</v>
      </c>
      <c r="BL108" s="25" t="s">
        <v>4614</v>
      </c>
      <c r="BM108" s="25" t="s">
        <v>4658</v>
      </c>
    </row>
    <row r="109" spans="2:65" s="11" customFormat="1" ht="29.85" customHeight="1">
      <c r="B109" s="169"/>
      <c r="D109" s="180" t="s">
        <v>81</v>
      </c>
      <c r="E109" s="181" t="s">
        <v>4659</v>
      </c>
      <c r="F109" s="181" t="s">
        <v>4660</v>
      </c>
      <c r="I109" s="172"/>
      <c r="J109" s="182">
        <f>BK109</f>
        <v>0</v>
      </c>
      <c r="L109" s="169"/>
      <c r="M109" s="174"/>
      <c r="N109" s="175"/>
      <c r="O109" s="175"/>
      <c r="P109" s="176">
        <f>P110</f>
        <v>0</v>
      </c>
      <c r="Q109" s="175"/>
      <c r="R109" s="176">
        <f>R110</f>
        <v>0</v>
      </c>
      <c r="S109" s="175"/>
      <c r="T109" s="177">
        <f>T110</f>
        <v>0</v>
      </c>
      <c r="AR109" s="170" t="s">
        <v>185</v>
      </c>
      <c r="AT109" s="178" t="s">
        <v>81</v>
      </c>
      <c r="AU109" s="178" t="s">
        <v>45</v>
      </c>
      <c r="AY109" s="170" t="s">
        <v>152</v>
      </c>
      <c r="BK109" s="179">
        <f>BK110</f>
        <v>0</v>
      </c>
    </row>
    <row r="110" spans="2:65" s="1" customFormat="1" ht="22.5" customHeight="1">
      <c r="B110" s="183"/>
      <c r="C110" s="184" t="s">
        <v>11</v>
      </c>
      <c r="D110" s="184" t="s">
        <v>154</v>
      </c>
      <c r="E110" s="185" t="s">
        <v>4661</v>
      </c>
      <c r="F110" s="186" t="s">
        <v>4662</v>
      </c>
      <c r="G110" s="187" t="s">
        <v>293</v>
      </c>
      <c r="H110" s="188">
        <v>1</v>
      </c>
      <c r="I110" s="189"/>
      <c r="J110" s="190">
        <f>ROUND(I110*H110,2)</f>
        <v>0</v>
      </c>
      <c r="K110" s="186" t="s">
        <v>2106</v>
      </c>
      <c r="L110" s="43"/>
      <c r="M110" s="191" t="s">
        <v>5</v>
      </c>
      <c r="N110" s="192" t="s">
        <v>53</v>
      </c>
      <c r="O110" s="44"/>
      <c r="P110" s="193">
        <f>O110*H110</f>
        <v>0</v>
      </c>
      <c r="Q110" s="193">
        <v>0</v>
      </c>
      <c r="R110" s="193">
        <f>Q110*H110</f>
        <v>0</v>
      </c>
      <c r="S110" s="193">
        <v>0</v>
      </c>
      <c r="T110" s="194">
        <f>S110*H110</f>
        <v>0</v>
      </c>
      <c r="AR110" s="25" t="s">
        <v>4614</v>
      </c>
      <c r="AT110" s="25" t="s">
        <v>154</v>
      </c>
      <c r="AU110" s="25" t="s">
        <v>89</v>
      </c>
      <c r="AY110" s="25" t="s">
        <v>152</v>
      </c>
      <c r="BE110" s="195">
        <f>IF(N110="základní",J110,0)</f>
        <v>0</v>
      </c>
      <c r="BF110" s="195">
        <f>IF(N110="snížená",J110,0)</f>
        <v>0</v>
      </c>
      <c r="BG110" s="195">
        <f>IF(N110="zákl. přenesená",J110,0)</f>
        <v>0</v>
      </c>
      <c r="BH110" s="195">
        <f>IF(N110="sníž. přenesená",J110,0)</f>
        <v>0</v>
      </c>
      <c r="BI110" s="195">
        <f>IF(N110="nulová",J110,0)</f>
        <v>0</v>
      </c>
      <c r="BJ110" s="25" t="s">
        <v>45</v>
      </c>
      <c r="BK110" s="195">
        <f>ROUND(I110*H110,2)</f>
        <v>0</v>
      </c>
      <c r="BL110" s="25" t="s">
        <v>4614</v>
      </c>
      <c r="BM110" s="25" t="s">
        <v>4663</v>
      </c>
    </row>
    <row r="111" spans="2:65" s="11" customFormat="1" ht="29.85" customHeight="1">
      <c r="B111" s="169"/>
      <c r="D111" s="180" t="s">
        <v>81</v>
      </c>
      <c r="E111" s="181" t="s">
        <v>4664</v>
      </c>
      <c r="F111" s="181" t="s">
        <v>4665</v>
      </c>
      <c r="I111" s="172"/>
      <c r="J111" s="182">
        <f>BK111</f>
        <v>0</v>
      </c>
      <c r="L111" s="169"/>
      <c r="M111" s="174"/>
      <c r="N111" s="175"/>
      <c r="O111" s="175"/>
      <c r="P111" s="176">
        <f>P112</f>
        <v>0</v>
      </c>
      <c r="Q111" s="175"/>
      <c r="R111" s="176">
        <f>R112</f>
        <v>0</v>
      </c>
      <c r="S111" s="175"/>
      <c r="T111" s="177">
        <f>T112</f>
        <v>0</v>
      </c>
      <c r="AR111" s="170" t="s">
        <v>185</v>
      </c>
      <c r="AT111" s="178" t="s">
        <v>81</v>
      </c>
      <c r="AU111" s="178" t="s">
        <v>45</v>
      </c>
      <c r="AY111" s="170" t="s">
        <v>152</v>
      </c>
      <c r="BK111" s="179">
        <f>BK112</f>
        <v>0</v>
      </c>
    </row>
    <row r="112" spans="2:65" s="1" customFormat="1" ht="22.5" customHeight="1">
      <c r="B112" s="183"/>
      <c r="C112" s="184" t="s">
        <v>259</v>
      </c>
      <c r="D112" s="184" t="s">
        <v>154</v>
      </c>
      <c r="E112" s="185" t="s">
        <v>4666</v>
      </c>
      <c r="F112" s="186" t="s">
        <v>4667</v>
      </c>
      <c r="G112" s="187" t="s">
        <v>293</v>
      </c>
      <c r="H112" s="188">
        <v>1</v>
      </c>
      <c r="I112" s="189"/>
      <c r="J112" s="190">
        <f>ROUND(I112*H112,2)</f>
        <v>0</v>
      </c>
      <c r="K112" s="186" t="s">
        <v>2106</v>
      </c>
      <c r="L112" s="43"/>
      <c r="M112" s="191" t="s">
        <v>5</v>
      </c>
      <c r="N112" s="192" t="s">
        <v>53</v>
      </c>
      <c r="O112" s="44"/>
      <c r="P112" s="193">
        <f>O112*H112</f>
        <v>0</v>
      </c>
      <c r="Q112" s="193">
        <v>0</v>
      </c>
      <c r="R112" s="193">
        <f>Q112*H112</f>
        <v>0</v>
      </c>
      <c r="S112" s="193">
        <v>0</v>
      </c>
      <c r="T112" s="194">
        <f>S112*H112</f>
        <v>0</v>
      </c>
      <c r="AR112" s="25" t="s">
        <v>4614</v>
      </c>
      <c r="AT112" s="25" t="s">
        <v>154</v>
      </c>
      <c r="AU112" s="25" t="s">
        <v>89</v>
      </c>
      <c r="AY112" s="25" t="s">
        <v>152</v>
      </c>
      <c r="BE112" s="195">
        <f>IF(N112="základní",J112,0)</f>
        <v>0</v>
      </c>
      <c r="BF112" s="195">
        <f>IF(N112="snížená",J112,0)</f>
        <v>0</v>
      </c>
      <c r="BG112" s="195">
        <f>IF(N112="zákl. přenesená",J112,0)</f>
        <v>0</v>
      </c>
      <c r="BH112" s="195">
        <f>IF(N112="sníž. přenesená",J112,0)</f>
        <v>0</v>
      </c>
      <c r="BI112" s="195">
        <f>IF(N112="nulová",J112,0)</f>
        <v>0</v>
      </c>
      <c r="BJ112" s="25" t="s">
        <v>45</v>
      </c>
      <c r="BK112" s="195">
        <f>ROUND(I112*H112,2)</f>
        <v>0</v>
      </c>
      <c r="BL112" s="25" t="s">
        <v>4614</v>
      </c>
      <c r="BM112" s="25" t="s">
        <v>4668</v>
      </c>
    </row>
    <row r="113" spans="2:65" s="11" customFormat="1" ht="29.85" customHeight="1">
      <c r="B113" s="169"/>
      <c r="D113" s="180" t="s">
        <v>81</v>
      </c>
      <c r="E113" s="181" t="s">
        <v>4669</v>
      </c>
      <c r="F113" s="181" t="s">
        <v>4670</v>
      </c>
      <c r="I113" s="172"/>
      <c r="J113" s="182">
        <f>BK113</f>
        <v>0</v>
      </c>
      <c r="L113" s="169"/>
      <c r="M113" s="174"/>
      <c r="N113" s="175"/>
      <c r="O113" s="175"/>
      <c r="P113" s="176">
        <f>SUM(P114:P115)</f>
        <v>0</v>
      </c>
      <c r="Q113" s="175"/>
      <c r="R113" s="176">
        <f>SUM(R114:R115)</f>
        <v>0</v>
      </c>
      <c r="S113" s="175"/>
      <c r="T113" s="177">
        <f>SUM(T114:T115)</f>
        <v>0</v>
      </c>
      <c r="AR113" s="170" t="s">
        <v>185</v>
      </c>
      <c r="AT113" s="178" t="s">
        <v>81</v>
      </c>
      <c r="AU113" s="178" t="s">
        <v>45</v>
      </c>
      <c r="AY113" s="170" t="s">
        <v>152</v>
      </c>
      <c r="BK113" s="179">
        <f>SUM(BK114:BK115)</f>
        <v>0</v>
      </c>
    </row>
    <row r="114" spans="2:65" s="1" customFormat="1" ht="22.5" customHeight="1">
      <c r="B114" s="183"/>
      <c r="C114" s="184" t="s">
        <v>265</v>
      </c>
      <c r="D114" s="184" t="s">
        <v>154</v>
      </c>
      <c r="E114" s="185" t="s">
        <v>4671</v>
      </c>
      <c r="F114" s="186" t="s">
        <v>4672</v>
      </c>
      <c r="G114" s="187" t="s">
        <v>293</v>
      </c>
      <c r="H114" s="188">
        <v>1</v>
      </c>
      <c r="I114" s="189"/>
      <c r="J114" s="190">
        <f>ROUND(I114*H114,2)</f>
        <v>0</v>
      </c>
      <c r="K114" s="186" t="s">
        <v>2106</v>
      </c>
      <c r="L114" s="43"/>
      <c r="M114" s="191" t="s">
        <v>5</v>
      </c>
      <c r="N114" s="192" t="s">
        <v>53</v>
      </c>
      <c r="O114" s="44"/>
      <c r="P114" s="193">
        <f>O114*H114</f>
        <v>0</v>
      </c>
      <c r="Q114" s="193">
        <v>0</v>
      </c>
      <c r="R114" s="193">
        <f>Q114*H114</f>
        <v>0</v>
      </c>
      <c r="S114" s="193">
        <v>0</v>
      </c>
      <c r="T114" s="194">
        <f>S114*H114</f>
        <v>0</v>
      </c>
      <c r="AR114" s="25" t="s">
        <v>4614</v>
      </c>
      <c r="AT114" s="25" t="s">
        <v>154</v>
      </c>
      <c r="AU114" s="25" t="s">
        <v>89</v>
      </c>
      <c r="AY114" s="25" t="s">
        <v>152</v>
      </c>
      <c r="BE114" s="195">
        <f>IF(N114="základní",J114,0)</f>
        <v>0</v>
      </c>
      <c r="BF114" s="195">
        <f>IF(N114="snížená",J114,0)</f>
        <v>0</v>
      </c>
      <c r="BG114" s="195">
        <f>IF(N114="zákl. přenesená",J114,0)</f>
        <v>0</v>
      </c>
      <c r="BH114" s="195">
        <f>IF(N114="sníž. přenesená",J114,0)</f>
        <v>0</v>
      </c>
      <c r="BI114" s="195">
        <f>IF(N114="nulová",J114,0)</f>
        <v>0</v>
      </c>
      <c r="BJ114" s="25" t="s">
        <v>45</v>
      </c>
      <c r="BK114" s="195">
        <f>ROUND(I114*H114,2)</f>
        <v>0</v>
      </c>
      <c r="BL114" s="25" t="s">
        <v>4614</v>
      </c>
      <c r="BM114" s="25" t="s">
        <v>4673</v>
      </c>
    </row>
    <row r="115" spans="2:65" s="1" customFormat="1" ht="31.5" customHeight="1">
      <c r="B115" s="183"/>
      <c r="C115" s="184" t="s">
        <v>272</v>
      </c>
      <c r="D115" s="184" t="s">
        <v>154</v>
      </c>
      <c r="E115" s="185" t="s">
        <v>4674</v>
      </c>
      <c r="F115" s="186" t="s">
        <v>4675</v>
      </c>
      <c r="G115" s="187" t="s">
        <v>293</v>
      </c>
      <c r="H115" s="188">
        <v>1</v>
      </c>
      <c r="I115" s="189"/>
      <c r="J115" s="190">
        <f>ROUND(I115*H115,2)</f>
        <v>0</v>
      </c>
      <c r="K115" s="186" t="s">
        <v>2106</v>
      </c>
      <c r="L115" s="43"/>
      <c r="M115" s="191" t="s">
        <v>5</v>
      </c>
      <c r="N115" s="192" t="s">
        <v>53</v>
      </c>
      <c r="O115" s="44"/>
      <c r="P115" s="193">
        <f>O115*H115</f>
        <v>0</v>
      </c>
      <c r="Q115" s="193">
        <v>0</v>
      </c>
      <c r="R115" s="193">
        <f>Q115*H115</f>
        <v>0</v>
      </c>
      <c r="S115" s="193">
        <v>0</v>
      </c>
      <c r="T115" s="194">
        <f>S115*H115</f>
        <v>0</v>
      </c>
      <c r="AR115" s="25" t="s">
        <v>4614</v>
      </c>
      <c r="AT115" s="25" t="s">
        <v>154</v>
      </c>
      <c r="AU115" s="25" t="s">
        <v>89</v>
      </c>
      <c r="AY115" s="25" t="s">
        <v>152</v>
      </c>
      <c r="BE115" s="195">
        <f>IF(N115="základní",J115,0)</f>
        <v>0</v>
      </c>
      <c r="BF115" s="195">
        <f>IF(N115="snížená",J115,0)</f>
        <v>0</v>
      </c>
      <c r="BG115" s="195">
        <f>IF(N115="zákl. přenesená",J115,0)</f>
        <v>0</v>
      </c>
      <c r="BH115" s="195">
        <f>IF(N115="sníž. přenesená",J115,0)</f>
        <v>0</v>
      </c>
      <c r="BI115" s="195">
        <f>IF(N115="nulová",J115,0)</f>
        <v>0</v>
      </c>
      <c r="BJ115" s="25" t="s">
        <v>45</v>
      </c>
      <c r="BK115" s="195">
        <f>ROUND(I115*H115,2)</f>
        <v>0</v>
      </c>
      <c r="BL115" s="25" t="s">
        <v>4614</v>
      </c>
      <c r="BM115" s="25" t="s">
        <v>4676</v>
      </c>
    </row>
    <row r="116" spans="2:65" s="11" customFormat="1" ht="29.85" customHeight="1">
      <c r="B116" s="169"/>
      <c r="D116" s="180" t="s">
        <v>81</v>
      </c>
      <c r="E116" s="181" t="s">
        <v>4677</v>
      </c>
      <c r="F116" s="181" t="s">
        <v>4678</v>
      </c>
      <c r="I116" s="172"/>
      <c r="J116" s="182">
        <f>BK116</f>
        <v>0</v>
      </c>
      <c r="L116" s="169"/>
      <c r="M116" s="174"/>
      <c r="N116" s="175"/>
      <c r="O116" s="175"/>
      <c r="P116" s="176">
        <f>P117</f>
        <v>0</v>
      </c>
      <c r="Q116" s="175"/>
      <c r="R116" s="176">
        <f>R117</f>
        <v>0</v>
      </c>
      <c r="S116" s="175"/>
      <c r="T116" s="177">
        <f>T117</f>
        <v>0</v>
      </c>
      <c r="AR116" s="170" t="s">
        <v>185</v>
      </c>
      <c r="AT116" s="178" t="s">
        <v>81</v>
      </c>
      <c r="AU116" s="178" t="s">
        <v>45</v>
      </c>
      <c r="AY116" s="170" t="s">
        <v>152</v>
      </c>
      <c r="BK116" s="179">
        <f>BK117</f>
        <v>0</v>
      </c>
    </row>
    <row r="117" spans="2:65" s="1" customFormat="1" ht="22.5" customHeight="1">
      <c r="B117" s="183"/>
      <c r="C117" s="184" t="s">
        <v>277</v>
      </c>
      <c r="D117" s="184" t="s">
        <v>154</v>
      </c>
      <c r="E117" s="185" t="s">
        <v>4679</v>
      </c>
      <c r="F117" s="186" t="s">
        <v>4680</v>
      </c>
      <c r="G117" s="187" t="s">
        <v>293</v>
      </c>
      <c r="H117" s="188">
        <v>1</v>
      </c>
      <c r="I117" s="189"/>
      <c r="J117" s="190">
        <f>ROUND(I117*H117,2)</f>
        <v>0</v>
      </c>
      <c r="K117" s="186" t="s">
        <v>2106</v>
      </c>
      <c r="L117" s="43"/>
      <c r="M117" s="191" t="s">
        <v>5</v>
      </c>
      <c r="N117" s="262" t="s">
        <v>53</v>
      </c>
      <c r="O117" s="255"/>
      <c r="P117" s="256">
        <f>O117*H117</f>
        <v>0</v>
      </c>
      <c r="Q117" s="256">
        <v>0</v>
      </c>
      <c r="R117" s="256">
        <f>Q117*H117</f>
        <v>0</v>
      </c>
      <c r="S117" s="256">
        <v>0</v>
      </c>
      <c r="T117" s="257">
        <f>S117*H117</f>
        <v>0</v>
      </c>
      <c r="AR117" s="25" t="s">
        <v>4614</v>
      </c>
      <c r="AT117" s="25" t="s">
        <v>154</v>
      </c>
      <c r="AU117" s="25" t="s">
        <v>89</v>
      </c>
      <c r="AY117" s="25" t="s">
        <v>152</v>
      </c>
      <c r="BE117" s="195">
        <f>IF(N117="základní",J117,0)</f>
        <v>0</v>
      </c>
      <c r="BF117" s="195">
        <f>IF(N117="snížená",J117,0)</f>
        <v>0</v>
      </c>
      <c r="BG117" s="195">
        <f>IF(N117="zákl. přenesená",J117,0)</f>
        <v>0</v>
      </c>
      <c r="BH117" s="195">
        <f>IF(N117="sníž. přenesená",J117,0)</f>
        <v>0</v>
      </c>
      <c r="BI117" s="195">
        <f>IF(N117="nulová",J117,0)</f>
        <v>0</v>
      </c>
      <c r="BJ117" s="25" t="s">
        <v>45</v>
      </c>
      <c r="BK117" s="195">
        <f>ROUND(I117*H117,2)</f>
        <v>0</v>
      </c>
      <c r="BL117" s="25" t="s">
        <v>4614</v>
      </c>
      <c r="BM117" s="25" t="s">
        <v>4681</v>
      </c>
    </row>
    <row r="118" spans="2:65" s="1" customFormat="1" ht="6.95" customHeight="1">
      <c r="B118" s="58"/>
      <c r="C118" s="59"/>
      <c r="D118" s="59"/>
      <c r="E118" s="59"/>
      <c r="F118" s="59"/>
      <c r="G118" s="59"/>
      <c r="H118" s="59"/>
      <c r="I118" s="136"/>
      <c r="J118" s="59"/>
      <c r="K118" s="59"/>
      <c r="L118" s="43"/>
    </row>
  </sheetData>
  <autoFilter ref="C89:K117"/>
  <mergeCells count="12">
    <mergeCell ref="E80:H80"/>
    <mergeCell ref="E82:H82"/>
    <mergeCell ref="E7:H7"/>
    <mergeCell ref="E9:H9"/>
    <mergeCell ref="E11:H11"/>
    <mergeCell ref="E26:H26"/>
    <mergeCell ref="E47:H47"/>
    <mergeCell ref="G1:H1"/>
    <mergeCell ref="L2:V2"/>
    <mergeCell ref="E49:H49"/>
    <mergeCell ref="E51:H51"/>
    <mergeCell ref="E78:H78"/>
  </mergeCells>
  <hyperlinks>
    <hyperlink ref="F1:G1" location="C2" display="1) Krycí list soupisu"/>
    <hyperlink ref="G1:H1" location="C58" display="2) Rekapitulace"/>
    <hyperlink ref="J1" location="C8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dimension ref="A1:F39"/>
  <sheetViews>
    <sheetView view="pageBreakPreview" zoomScaleNormal="50" zoomScaleSheetLayoutView="70" workbookViewId="0">
      <selection activeCell="B37" sqref="B37"/>
    </sheetView>
  </sheetViews>
  <sheetFormatPr defaultRowHeight="15" outlineLevelRow="1"/>
  <cols>
    <col min="1" max="1" width="9.6640625" style="455" customWidth="1"/>
    <col min="2" max="2" width="84.1640625" style="456" customWidth="1"/>
    <col min="3" max="4" width="6.6640625" style="457" customWidth="1"/>
    <col min="5" max="5" width="17.1640625" style="454" customWidth="1"/>
    <col min="6" max="6" width="18.33203125" style="454" customWidth="1"/>
    <col min="7" max="256" width="9.33203125" style="403"/>
    <col min="257" max="257" width="9.6640625" style="403" customWidth="1"/>
    <col min="258" max="258" width="84.1640625" style="403" customWidth="1"/>
    <col min="259" max="260" width="6.6640625" style="403" customWidth="1"/>
    <col min="261" max="261" width="17.1640625" style="403" customWidth="1"/>
    <col min="262" max="262" width="18.33203125" style="403" customWidth="1"/>
    <col min="263" max="512" width="9.33203125" style="403"/>
    <col min="513" max="513" width="9.6640625" style="403" customWidth="1"/>
    <col min="514" max="514" width="84.1640625" style="403" customWidth="1"/>
    <col min="515" max="516" width="6.6640625" style="403" customWidth="1"/>
    <col min="517" max="517" width="17.1640625" style="403" customWidth="1"/>
    <col min="518" max="518" width="18.33203125" style="403" customWidth="1"/>
    <col min="519" max="768" width="9.33203125" style="403"/>
    <col min="769" max="769" width="9.6640625" style="403" customWidth="1"/>
    <col min="770" max="770" width="84.1640625" style="403" customWidth="1"/>
    <col min="771" max="772" width="6.6640625" style="403" customWidth="1"/>
    <col min="773" max="773" width="17.1640625" style="403" customWidth="1"/>
    <col min="774" max="774" width="18.33203125" style="403" customWidth="1"/>
    <col min="775" max="1024" width="9.33203125" style="403"/>
    <col min="1025" max="1025" width="9.6640625" style="403" customWidth="1"/>
    <col min="1026" max="1026" width="84.1640625" style="403" customWidth="1"/>
    <col min="1027" max="1028" width="6.6640625" style="403" customWidth="1"/>
    <col min="1029" max="1029" width="17.1640625" style="403" customWidth="1"/>
    <col min="1030" max="1030" width="18.33203125" style="403" customWidth="1"/>
    <col min="1031" max="1280" width="9.33203125" style="403"/>
    <col min="1281" max="1281" width="9.6640625" style="403" customWidth="1"/>
    <col min="1282" max="1282" width="84.1640625" style="403" customWidth="1"/>
    <col min="1283" max="1284" width="6.6640625" style="403" customWidth="1"/>
    <col min="1285" max="1285" width="17.1640625" style="403" customWidth="1"/>
    <col min="1286" max="1286" width="18.33203125" style="403" customWidth="1"/>
    <col min="1287" max="1536" width="9.33203125" style="403"/>
    <col min="1537" max="1537" width="9.6640625" style="403" customWidth="1"/>
    <col min="1538" max="1538" width="84.1640625" style="403" customWidth="1"/>
    <col min="1539" max="1540" width="6.6640625" style="403" customWidth="1"/>
    <col min="1541" max="1541" width="17.1640625" style="403" customWidth="1"/>
    <col min="1542" max="1542" width="18.33203125" style="403" customWidth="1"/>
    <col min="1543" max="1792" width="9.33203125" style="403"/>
    <col min="1793" max="1793" width="9.6640625" style="403" customWidth="1"/>
    <col min="1794" max="1794" width="84.1640625" style="403" customWidth="1"/>
    <col min="1795" max="1796" width="6.6640625" style="403" customWidth="1"/>
    <col min="1797" max="1797" width="17.1640625" style="403" customWidth="1"/>
    <col min="1798" max="1798" width="18.33203125" style="403" customWidth="1"/>
    <col min="1799" max="2048" width="9.33203125" style="403"/>
    <col min="2049" max="2049" width="9.6640625" style="403" customWidth="1"/>
    <col min="2050" max="2050" width="84.1640625" style="403" customWidth="1"/>
    <col min="2051" max="2052" width="6.6640625" style="403" customWidth="1"/>
    <col min="2053" max="2053" width="17.1640625" style="403" customWidth="1"/>
    <col min="2054" max="2054" width="18.33203125" style="403" customWidth="1"/>
    <col min="2055" max="2304" width="9.33203125" style="403"/>
    <col min="2305" max="2305" width="9.6640625" style="403" customWidth="1"/>
    <col min="2306" max="2306" width="84.1640625" style="403" customWidth="1"/>
    <col min="2307" max="2308" width="6.6640625" style="403" customWidth="1"/>
    <col min="2309" max="2309" width="17.1640625" style="403" customWidth="1"/>
    <col min="2310" max="2310" width="18.33203125" style="403" customWidth="1"/>
    <col min="2311" max="2560" width="9.33203125" style="403"/>
    <col min="2561" max="2561" width="9.6640625" style="403" customWidth="1"/>
    <col min="2562" max="2562" width="84.1640625" style="403" customWidth="1"/>
    <col min="2563" max="2564" width="6.6640625" style="403" customWidth="1"/>
    <col min="2565" max="2565" width="17.1640625" style="403" customWidth="1"/>
    <col min="2566" max="2566" width="18.33203125" style="403" customWidth="1"/>
    <col min="2567" max="2816" width="9.33203125" style="403"/>
    <col min="2817" max="2817" width="9.6640625" style="403" customWidth="1"/>
    <col min="2818" max="2818" width="84.1640625" style="403" customWidth="1"/>
    <col min="2819" max="2820" width="6.6640625" style="403" customWidth="1"/>
    <col min="2821" max="2821" width="17.1640625" style="403" customWidth="1"/>
    <col min="2822" max="2822" width="18.33203125" style="403" customWidth="1"/>
    <col min="2823" max="3072" width="9.33203125" style="403"/>
    <col min="3073" max="3073" width="9.6640625" style="403" customWidth="1"/>
    <col min="3074" max="3074" width="84.1640625" style="403" customWidth="1"/>
    <col min="3075" max="3076" width="6.6640625" style="403" customWidth="1"/>
    <col min="3077" max="3077" width="17.1640625" style="403" customWidth="1"/>
    <col min="3078" max="3078" width="18.33203125" style="403" customWidth="1"/>
    <col min="3079" max="3328" width="9.33203125" style="403"/>
    <col min="3329" max="3329" width="9.6640625" style="403" customWidth="1"/>
    <col min="3330" max="3330" width="84.1640625" style="403" customWidth="1"/>
    <col min="3331" max="3332" width="6.6640625" style="403" customWidth="1"/>
    <col min="3333" max="3333" width="17.1640625" style="403" customWidth="1"/>
    <col min="3334" max="3334" width="18.33203125" style="403" customWidth="1"/>
    <col min="3335" max="3584" width="9.33203125" style="403"/>
    <col min="3585" max="3585" width="9.6640625" style="403" customWidth="1"/>
    <col min="3586" max="3586" width="84.1640625" style="403" customWidth="1"/>
    <col min="3587" max="3588" width="6.6640625" style="403" customWidth="1"/>
    <col min="3589" max="3589" width="17.1640625" style="403" customWidth="1"/>
    <col min="3590" max="3590" width="18.33203125" style="403" customWidth="1"/>
    <col min="3591" max="3840" width="9.33203125" style="403"/>
    <col min="3841" max="3841" width="9.6640625" style="403" customWidth="1"/>
    <col min="3842" max="3842" width="84.1640625" style="403" customWidth="1"/>
    <col min="3843" max="3844" width="6.6640625" style="403" customWidth="1"/>
    <col min="3845" max="3845" width="17.1640625" style="403" customWidth="1"/>
    <col min="3846" max="3846" width="18.33203125" style="403" customWidth="1"/>
    <col min="3847" max="4096" width="9.33203125" style="403"/>
    <col min="4097" max="4097" width="9.6640625" style="403" customWidth="1"/>
    <col min="4098" max="4098" width="84.1640625" style="403" customWidth="1"/>
    <col min="4099" max="4100" width="6.6640625" style="403" customWidth="1"/>
    <col min="4101" max="4101" width="17.1640625" style="403" customWidth="1"/>
    <col min="4102" max="4102" width="18.33203125" style="403" customWidth="1"/>
    <col min="4103" max="4352" width="9.33203125" style="403"/>
    <col min="4353" max="4353" width="9.6640625" style="403" customWidth="1"/>
    <col min="4354" max="4354" width="84.1640625" style="403" customWidth="1"/>
    <col min="4355" max="4356" width="6.6640625" style="403" customWidth="1"/>
    <col min="4357" max="4357" width="17.1640625" style="403" customWidth="1"/>
    <col min="4358" max="4358" width="18.33203125" style="403" customWidth="1"/>
    <col min="4359" max="4608" width="9.33203125" style="403"/>
    <col min="4609" max="4609" width="9.6640625" style="403" customWidth="1"/>
    <col min="4610" max="4610" width="84.1640625" style="403" customWidth="1"/>
    <col min="4611" max="4612" width="6.6640625" style="403" customWidth="1"/>
    <col min="4613" max="4613" width="17.1640625" style="403" customWidth="1"/>
    <col min="4614" max="4614" width="18.33203125" style="403" customWidth="1"/>
    <col min="4615" max="4864" width="9.33203125" style="403"/>
    <col min="4865" max="4865" width="9.6640625" style="403" customWidth="1"/>
    <col min="4866" max="4866" width="84.1640625" style="403" customWidth="1"/>
    <col min="4867" max="4868" width="6.6640625" style="403" customWidth="1"/>
    <col min="4869" max="4869" width="17.1640625" style="403" customWidth="1"/>
    <col min="4870" max="4870" width="18.33203125" style="403" customWidth="1"/>
    <col min="4871" max="5120" width="9.33203125" style="403"/>
    <col min="5121" max="5121" width="9.6640625" style="403" customWidth="1"/>
    <col min="5122" max="5122" width="84.1640625" style="403" customWidth="1"/>
    <col min="5123" max="5124" width="6.6640625" style="403" customWidth="1"/>
    <col min="5125" max="5125" width="17.1640625" style="403" customWidth="1"/>
    <col min="5126" max="5126" width="18.33203125" style="403" customWidth="1"/>
    <col min="5127" max="5376" width="9.33203125" style="403"/>
    <col min="5377" max="5377" width="9.6640625" style="403" customWidth="1"/>
    <col min="5378" max="5378" width="84.1640625" style="403" customWidth="1"/>
    <col min="5379" max="5380" width="6.6640625" style="403" customWidth="1"/>
    <col min="5381" max="5381" width="17.1640625" style="403" customWidth="1"/>
    <col min="5382" max="5382" width="18.33203125" style="403" customWidth="1"/>
    <col min="5383" max="5632" width="9.33203125" style="403"/>
    <col min="5633" max="5633" width="9.6640625" style="403" customWidth="1"/>
    <col min="5634" max="5634" width="84.1640625" style="403" customWidth="1"/>
    <col min="5635" max="5636" width="6.6640625" style="403" customWidth="1"/>
    <col min="5637" max="5637" width="17.1640625" style="403" customWidth="1"/>
    <col min="5638" max="5638" width="18.33203125" style="403" customWidth="1"/>
    <col min="5639" max="5888" width="9.33203125" style="403"/>
    <col min="5889" max="5889" width="9.6640625" style="403" customWidth="1"/>
    <col min="5890" max="5890" width="84.1640625" style="403" customWidth="1"/>
    <col min="5891" max="5892" width="6.6640625" style="403" customWidth="1"/>
    <col min="5893" max="5893" width="17.1640625" style="403" customWidth="1"/>
    <col min="5894" max="5894" width="18.33203125" style="403" customWidth="1"/>
    <col min="5895" max="6144" width="9.33203125" style="403"/>
    <col min="6145" max="6145" width="9.6640625" style="403" customWidth="1"/>
    <col min="6146" max="6146" width="84.1640625" style="403" customWidth="1"/>
    <col min="6147" max="6148" width="6.6640625" style="403" customWidth="1"/>
    <col min="6149" max="6149" width="17.1640625" style="403" customWidth="1"/>
    <col min="6150" max="6150" width="18.33203125" style="403" customWidth="1"/>
    <col min="6151" max="6400" width="9.33203125" style="403"/>
    <col min="6401" max="6401" width="9.6640625" style="403" customWidth="1"/>
    <col min="6402" max="6402" width="84.1640625" style="403" customWidth="1"/>
    <col min="6403" max="6404" width="6.6640625" style="403" customWidth="1"/>
    <col min="6405" max="6405" width="17.1640625" style="403" customWidth="1"/>
    <col min="6406" max="6406" width="18.33203125" style="403" customWidth="1"/>
    <col min="6407" max="6656" width="9.33203125" style="403"/>
    <col min="6657" max="6657" width="9.6640625" style="403" customWidth="1"/>
    <col min="6658" max="6658" width="84.1640625" style="403" customWidth="1"/>
    <col min="6659" max="6660" width="6.6640625" style="403" customWidth="1"/>
    <col min="6661" max="6661" width="17.1640625" style="403" customWidth="1"/>
    <col min="6662" max="6662" width="18.33203125" style="403" customWidth="1"/>
    <col min="6663" max="6912" width="9.33203125" style="403"/>
    <col min="6913" max="6913" width="9.6640625" style="403" customWidth="1"/>
    <col min="6914" max="6914" width="84.1640625" style="403" customWidth="1"/>
    <col min="6915" max="6916" width="6.6640625" style="403" customWidth="1"/>
    <col min="6917" max="6917" width="17.1640625" style="403" customWidth="1"/>
    <col min="6918" max="6918" width="18.33203125" style="403" customWidth="1"/>
    <col min="6919" max="7168" width="9.33203125" style="403"/>
    <col min="7169" max="7169" width="9.6640625" style="403" customWidth="1"/>
    <col min="7170" max="7170" width="84.1640625" style="403" customWidth="1"/>
    <col min="7171" max="7172" width="6.6640625" style="403" customWidth="1"/>
    <col min="7173" max="7173" width="17.1640625" style="403" customWidth="1"/>
    <col min="7174" max="7174" width="18.33203125" style="403" customWidth="1"/>
    <col min="7175" max="7424" width="9.33203125" style="403"/>
    <col min="7425" max="7425" width="9.6640625" style="403" customWidth="1"/>
    <col min="7426" max="7426" width="84.1640625" style="403" customWidth="1"/>
    <col min="7427" max="7428" width="6.6640625" style="403" customWidth="1"/>
    <col min="7429" max="7429" width="17.1640625" style="403" customWidth="1"/>
    <col min="7430" max="7430" width="18.33203125" style="403" customWidth="1"/>
    <col min="7431" max="7680" width="9.33203125" style="403"/>
    <col min="7681" max="7681" width="9.6640625" style="403" customWidth="1"/>
    <col min="7682" max="7682" width="84.1640625" style="403" customWidth="1"/>
    <col min="7683" max="7684" width="6.6640625" style="403" customWidth="1"/>
    <col min="7685" max="7685" width="17.1640625" style="403" customWidth="1"/>
    <col min="7686" max="7686" width="18.33203125" style="403" customWidth="1"/>
    <col min="7687" max="7936" width="9.33203125" style="403"/>
    <col min="7937" max="7937" width="9.6640625" style="403" customWidth="1"/>
    <col min="7938" max="7938" width="84.1640625" style="403" customWidth="1"/>
    <col min="7939" max="7940" width="6.6640625" style="403" customWidth="1"/>
    <col min="7941" max="7941" width="17.1640625" style="403" customWidth="1"/>
    <col min="7942" max="7942" width="18.33203125" style="403" customWidth="1"/>
    <col min="7943" max="8192" width="9.33203125" style="403"/>
    <col min="8193" max="8193" width="9.6640625" style="403" customWidth="1"/>
    <col min="8194" max="8194" width="84.1640625" style="403" customWidth="1"/>
    <col min="8195" max="8196" width="6.6640625" style="403" customWidth="1"/>
    <col min="8197" max="8197" width="17.1640625" style="403" customWidth="1"/>
    <col min="8198" max="8198" width="18.33203125" style="403" customWidth="1"/>
    <col min="8199" max="8448" width="9.33203125" style="403"/>
    <col min="8449" max="8449" width="9.6640625" style="403" customWidth="1"/>
    <col min="8450" max="8450" width="84.1640625" style="403" customWidth="1"/>
    <col min="8451" max="8452" width="6.6640625" style="403" customWidth="1"/>
    <col min="8453" max="8453" width="17.1640625" style="403" customWidth="1"/>
    <col min="8454" max="8454" width="18.33203125" style="403" customWidth="1"/>
    <col min="8455" max="8704" width="9.33203125" style="403"/>
    <col min="8705" max="8705" width="9.6640625" style="403" customWidth="1"/>
    <col min="8706" max="8706" width="84.1640625" style="403" customWidth="1"/>
    <col min="8707" max="8708" width="6.6640625" style="403" customWidth="1"/>
    <col min="8709" max="8709" width="17.1640625" style="403" customWidth="1"/>
    <col min="8710" max="8710" width="18.33203125" style="403" customWidth="1"/>
    <col min="8711" max="8960" width="9.33203125" style="403"/>
    <col min="8961" max="8961" width="9.6640625" style="403" customWidth="1"/>
    <col min="8962" max="8962" width="84.1640625" style="403" customWidth="1"/>
    <col min="8963" max="8964" width="6.6640625" style="403" customWidth="1"/>
    <col min="8965" max="8965" width="17.1640625" style="403" customWidth="1"/>
    <col min="8966" max="8966" width="18.33203125" style="403" customWidth="1"/>
    <col min="8967" max="9216" width="9.33203125" style="403"/>
    <col min="9217" max="9217" width="9.6640625" style="403" customWidth="1"/>
    <col min="9218" max="9218" width="84.1640625" style="403" customWidth="1"/>
    <col min="9219" max="9220" width="6.6640625" style="403" customWidth="1"/>
    <col min="9221" max="9221" width="17.1640625" style="403" customWidth="1"/>
    <col min="9222" max="9222" width="18.33203125" style="403" customWidth="1"/>
    <col min="9223" max="9472" width="9.33203125" style="403"/>
    <col min="9473" max="9473" width="9.6640625" style="403" customWidth="1"/>
    <col min="9474" max="9474" width="84.1640625" style="403" customWidth="1"/>
    <col min="9475" max="9476" width="6.6640625" style="403" customWidth="1"/>
    <col min="9477" max="9477" width="17.1640625" style="403" customWidth="1"/>
    <col min="9478" max="9478" width="18.33203125" style="403" customWidth="1"/>
    <col min="9479" max="9728" width="9.33203125" style="403"/>
    <col min="9729" max="9729" width="9.6640625" style="403" customWidth="1"/>
    <col min="9730" max="9730" width="84.1640625" style="403" customWidth="1"/>
    <col min="9731" max="9732" width="6.6640625" style="403" customWidth="1"/>
    <col min="9733" max="9733" width="17.1640625" style="403" customWidth="1"/>
    <col min="9734" max="9734" width="18.33203125" style="403" customWidth="1"/>
    <col min="9735" max="9984" width="9.33203125" style="403"/>
    <col min="9985" max="9985" width="9.6640625" style="403" customWidth="1"/>
    <col min="9986" max="9986" width="84.1640625" style="403" customWidth="1"/>
    <col min="9987" max="9988" width="6.6640625" style="403" customWidth="1"/>
    <col min="9989" max="9989" width="17.1640625" style="403" customWidth="1"/>
    <col min="9990" max="9990" width="18.33203125" style="403" customWidth="1"/>
    <col min="9991" max="10240" width="9.33203125" style="403"/>
    <col min="10241" max="10241" width="9.6640625" style="403" customWidth="1"/>
    <col min="10242" max="10242" width="84.1640625" style="403" customWidth="1"/>
    <col min="10243" max="10244" width="6.6640625" style="403" customWidth="1"/>
    <col min="10245" max="10245" width="17.1640625" style="403" customWidth="1"/>
    <col min="10246" max="10246" width="18.33203125" style="403" customWidth="1"/>
    <col min="10247" max="10496" width="9.33203125" style="403"/>
    <col min="10497" max="10497" width="9.6640625" style="403" customWidth="1"/>
    <col min="10498" max="10498" width="84.1640625" style="403" customWidth="1"/>
    <col min="10499" max="10500" width="6.6640625" style="403" customWidth="1"/>
    <col min="10501" max="10501" width="17.1640625" style="403" customWidth="1"/>
    <col min="10502" max="10502" width="18.33203125" style="403" customWidth="1"/>
    <col min="10503" max="10752" width="9.33203125" style="403"/>
    <col min="10753" max="10753" width="9.6640625" style="403" customWidth="1"/>
    <col min="10754" max="10754" width="84.1640625" style="403" customWidth="1"/>
    <col min="10755" max="10756" width="6.6640625" style="403" customWidth="1"/>
    <col min="10757" max="10757" width="17.1640625" style="403" customWidth="1"/>
    <col min="10758" max="10758" width="18.33203125" style="403" customWidth="1"/>
    <col min="10759" max="11008" width="9.33203125" style="403"/>
    <col min="11009" max="11009" width="9.6640625" style="403" customWidth="1"/>
    <col min="11010" max="11010" width="84.1640625" style="403" customWidth="1"/>
    <col min="11011" max="11012" width="6.6640625" style="403" customWidth="1"/>
    <col min="11013" max="11013" width="17.1640625" style="403" customWidth="1"/>
    <col min="11014" max="11014" width="18.33203125" style="403" customWidth="1"/>
    <col min="11015" max="11264" width="9.33203125" style="403"/>
    <col min="11265" max="11265" width="9.6640625" style="403" customWidth="1"/>
    <col min="11266" max="11266" width="84.1640625" style="403" customWidth="1"/>
    <col min="11267" max="11268" width="6.6640625" style="403" customWidth="1"/>
    <col min="11269" max="11269" width="17.1640625" style="403" customWidth="1"/>
    <col min="11270" max="11270" width="18.33203125" style="403" customWidth="1"/>
    <col min="11271" max="11520" width="9.33203125" style="403"/>
    <col min="11521" max="11521" width="9.6640625" style="403" customWidth="1"/>
    <col min="11522" max="11522" width="84.1640625" style="403" customWidth="1"/>
    <col min="11523" max="11524" width="6.6640625" style="403" customWidth="1"/>
    <col min="11525" max="11525" width="17.1640625" style="403" customWidth="1"/>
    <col min="11526" max="11526" width="18.33203125" style="403" customWidth="1"/>
    <col min="11527" max="11776" width="9.33203125" style="403"/>
    <col min="11777" max="11777" width="9.6640625" style="403" customWidth="1"/>
    <col min="11778" max="11778" width="84.1640625" style="403" customWidth="1"/>
    <col min="11779" max="11780" width="6.6640625" style="403" customWidth="1"/>
    <col min="11781" max="11781" width="17.1640625" style="403" customWidth="1"/>
    <col min="11782" max="11782" width="18.33203125" style="403" customWidth="1"/>
    <col min="11783" max="12032" width="9.33203125" style="403"/>
    <col min="12033" max="12033" width="9.6640625" style="403" customWidth="1"/>
    <col min="12034" max="12034" width="84.1640625" style="403" customWidth="1"/>
    <col min="12035" max="12036" width="6.6640625" style="403" customWidth="1"/>
    <col min="12037" max="12037" width="17.1640625" style="403" customWidth="1"/>
    <col min="12038" max="12038" width="18.33203125" style="403" customWidth="1"/>
    <col min="12039" max="12288" width="9.33203125" style="403"/>
    <col min="12289" max="12289" width="9.6640625" style="403" customWidth="1"/>
    <col min="12290" max="12290" width="84.1640625" style="403" customWidth="1"/>
    <col min="12291" max="12292" width="6.6640625" style="403" customWidth="1"/>
    <col min="12293" max="12293" width="17.1640625" style="403" customWidth="1"/>
    <col min="12294" max="12294" width="18.33203125" style="403" customWidth="1"/>
    <col min="12295" max="12544" width="9.33203125" style="403"/>
    <col min="12545" max="12545" width="9.6640625" style="403" customWidth="1"/>
    <col min="12546" max="12546" width="84.1640625" style="403" customWidth="1"/>
    <col min="12547" max="12548" width="6.6640625" style="403" customWidth="1"/>
    <col min="12549" max="12549" width="17.1640625" style="403" customWidth="1"/>
    <col min="12550" max="12550" width="18.33203125" style="403" customWidth="1"/>
    <col min="12551" max="12800" width="9.33203125" style="403"/>
    <col min="12801" max="12801" width="9.6640625" style="403" customWidth="1"/>
    <col min="12802" max="12802" width="84.1640625" style="403" customWidth="1"/>
    <col min="12803" max="12804" width="6.6640625" style="403" customWidth="1"/>
    <col min="12805" max="12805" width="17.1640625" style="403" customWidth="1"/>
    <col min="12806" max="12806" width="18.33203125" style="403" customWidth="1"/>
    <col min="12807" max="13056" width="9.33203125" style="403"/>
    <col min="13057" max="13057" width="9.6640625" style="403" customWidth="1"/>
    <col min="13058" max="13058" width="84.1640625" style="403" customWidth="1"/>
    <col min="13059" max="13060" width="6.6640625" style="403" customWidth="1"/>
    <col min="13061" max="13061" width="17.1640625" style="403" customWidth="1"/>
    <col min="13062" max="13062" width="18.33203125" style="403" customWidth="1"/>
    <col min="13063" max="13312" width="9.33203125" style="403"/>
    <col min="13313" max="13313" width="9.6640625" style="403" customWidth="1"/>
    <col min="13314" max="13314" width="84.1640625" style="403" customWidth="1"/>
    <col min="13315" max="13316" width="6.6640625" style="403" customWidth="1"/>
    <col min="13317" max="13317" width="17.1640625" style="403" customWidth="1"/>
    <col min="13318" max="13318" width="18.33203125" style="403" customWidth="1"/>
    <col min="13319" max="13568" width="9.33203125" style="403"/>
    <col min="13569" max="13569" width="9.6640625" style="403" customWidth="1"/>
    <col min="13570" max="13570" width="84.1640625" style="403" customWidth="1"/>
    <col min="13571" max="13572" width="6.6640625" style="403" customWidth="1"/>
    <col min="13573" max="13573" width="17.1640625" style="403" customWidth="1"/>
    <col min="13574" max="13574" width="18.33203125" style="403" customWidth="1"/>
    <col min="13575" max="13824" width="9.33203125" style="403"/>
    <col min="13825" max="13825" width="9.6640625" style="403" customWidth="1"/>
    <col min="13826" max="13826" width="84.1640625" style="403" customWidth="1"/>
    <col min="13827" max="13828" width="6.6640625" style="403" customWidth="1"/>
    <col min="13829" max="13829" width="17.1640625" style="403" customWidth="1"/>
    <col min="13830" max="13830" width="18.33203125" style="403" customWidth="1"/>
    <col min="13831" max="14080" width="9.33203125" style="403"/>
    <col min="14081" max="14081" width="9.6640625" style="403" customWidth="1"/>
    <col min="14082" max="14082" width="84.1640625" style="403" customWidth="1"/>
    <col min="14083" max="14084" width="6.6640625" style="403" customWidth="1"/>
    <col min="14085" max="14085" width="17.1640625" style="403" customWidth="1"/>
    <col min="14086" max="14086" width="18.33203125" style="403" customWidth="1"/>
    <col min="14087" max="14336" width="9.33203125" style="403"/>
    <col min="14337" max="14337" width="9.6640625" style="403" customWidth="1"/>
    <col min="14338" max="14338" width="84.1640625" style="403" customWidth="1"/>
    <col min="14339" max="14340" width="6.6640625" style="403" customWidth="1"/>
    <col min="14341" max="14341" width="17.1640625" style="403" customWidth="1"/>
    <col min="14342" max="14342" width="18.33203125" style="403" customWidth="1"/>
    <col min="14343" max="14592" width="9.33203125" style="403"/>
    <col min="14593" max="14593" width="9.6640625" style="403" customWidth="1"/>
    <col min="14594" max="14594" width="84.1640625" style="403" customWidth="1"/>
    <col min="14595" max="14596" width="6.6640625" style="403" customWidth="1"/>
    <col min="14597" max="14597" width="17.1640625" style="403" customWidth="1"/>
    <col min="14598" max="14598" width="18.33203125" style="403" customWidth="1"/>
    <col min="14599" max="14848" width="9.33203125" style="403"/>
    <col min="14849" max="14849" width="9.6640625" style="403" customWidth="1"/>
    <col min="14850" max="14850" width="84.1640625" style="403" customWidth="1"/>
    <col min="14851" max="14852" width="6.6640625" style="403" customWidth="1"/>
    <col min="14853" max="14853" width="17.1640625" style="403" customWidth="1"/>
    <col min="14854" max="14854" width="18.33203125" style="403" customWidth="1"/>
    <col min="14855" max="15104" width="9.33203125" style="403"/>
    <col min="15105" max="15105" width="9.6640625" style="403" customWidth="1"/>
    <col min="15106" max="15106" width="84.1640625" style="403" customWidth="1"/>
    <col min="15107" max="15108" width="6.6640625" style="403" customWidth="1"/>
    <col min="15109" max="15109" width="17.1640625" style="403" customWidth="1"/>
    <col min="15110" max="15110" width="18.33203125" style="403" customWidth="1"/>
    <col min="15111" max="15360" width="9.33203125" style="403"/>
    <col min="15361" max="15361" width="9.6640625" style="403" customWidth="1"/>
    <col min="15362" max="15362" width="84.1640625" style="403" customWidth="1"/>
    <col min="15363" max="15364" width="6.6640625" style="403" customWidth="1"/>
    <col min="15365" max="15365" width="17.1640625" style="403" customWidth="1"/>
    <col min="15366" max="15366" width="18.33203125" style="403" customWidth="1"/>
    <col min="15367" max="15616" width="9.33203125" style="403"/>
    <col min="15617" max="15617" width="9.6640625" style="403" customWidth="1"/>
    <col min="15618" max="15618" width="84.1640625" style="403" customWidth="1"/>
    <col min="15619" max="15620" width="6.6640625" style="403" customWidth="1"/>
    <col min="15621" max="15621" width="17.1640625" style="403" customWidth="1"/>
    <col min="15622" max="15622" width="18.33203125" style="403" customWidth="1"/>
    <col min="15623" max="15872" width="9.33203125" style="403"/>
    <col min="15873" max="15873" width="9.6640625" style="403" customWidth="1"/>
    <col min="15874" max="15874" width="84.1640625" style="403" customWidth="1"/>
    <col min="15875" max="15876" width="6.6640625" style="403" customWidth="1"/>
    <col min="15877" max="15877" width="17.1640625" style="403" customWidth="1"/>
    <col min="15878" max="15878" width="18.33203125" style="403" customWidth="1"/>
    <col min="15879" max="16128" width="9.33203125" style="403"/>
    <col min="16129" max="16129" width="9.6640625" style="403" customWidth="1"/>
    <col min="16130" max="16130" width="84.1640625" style="403" customWidth="1"/>
    <col min="16131" max="16132" width="6.6640625" style="403" customWidth="1"/>
    <col min="16133" max="16133" width="17.1640625" style="403" customWidth="1"/>
    <col min="16134" max="16134" width="18.33203125" style="403" customWidth="1"/>
    <col min="16135" max="16384" width="9.33203125" style="403"/>
  </cols>
  <sheetData>
    <row r="1" spans="1:6">
      <c r="A1" s="398"/>
      <c r="B1" s="399"/>
      <c r="C1" s="400"/>
      <c r="D1" s="401"/>
      <c r="E1" s="401"/>
      <c r="F1" s="402"/>
    </row>
    <row r="2" spans="1:6" ht="36">
      <c r="A2" s="398"/>
      <c r="B2" s="404" t="s">
        <v>4863</v>
      </c>
      <c r="C2" s="400"/>
      <c r="D2" s="401"/>
      <c r="E2" s="401"/>
      <c r="F2" s="402"/>
    </row>
    <row r="3" spans="1:6" ht="18">
      <c r="A3" s="398"/>
      <c r="B3" s="404" t="s">
        <v>4864</v>
      </c>
      <c r="C3" s="400"/>
      <c r="D3" s="401"/>
      <c r="E3" s="401"/>
      <c r="F3" s="402"/>
    </row>
    <row r="4" spans="1:6">
      <c r="A4" s="398"/>
      <c r="B4" s="399"/>
      <c r="C4" s="400"/>
      <c r="D4" s="401"/>
      <c r="E4" s="401"/>
      <c r="F4" s="402"/>
    </row>
    <row r="5" spans="1:6" s="410" customFormat="1" ht="26.25" customHeight="1">
      <c r="A5" s="405" t="s">
        <v>4865</v>
      </c>
      <c r="B5" s="406" t="s">
        <v>4866</v>
      </c>
      <c r="C5" s="407" t="s">
        <v>139</v>
      </c>
      <c r="D5" s="407" t="s">
        <v>4867</v>
      </c>
      <c r="E5" s="408" t="s">
        <v>4868</v>
      </c>
      <c r="F5" s="409" t="s">
        <v>4814</v>
      </c>
    </row>
    <row r="6" spans="1:6">
      <c r="A6" s="411" t="s">
        <v>4869</v>
      </c>
      <c r="B6" s="412" t="s">
        <v>4870</v>
      </c>
      <c r="C6" s="413" t="s">
        <v>744</v>
      </c>
      <c r="D6" s="414">
        <v>1</v>
      </c>
      <c r="E6" s="415"/>
      <c r="F6" s="415">
        <f>E6*D6</f>
        <v>0</v>
      </c>
    </row>
    <row r="7" spans="1:6" ht="144" customHeight="1" outlineLevel="1">
      <c r="A7" s="416" t="s">
        <v>4871</v>
      </c>
      <c r="B7" s="417" t="s">
        <v>4872</v>
      </c>
      <c r="C7" s="413"/>
      <c r="D7" s="418"/>
      <c r="E7" s="419"/>
      <c r="F7" s="419"/>
    </row>
    <row r="8" spans="1:6">
      <c r="A8" s="411" t="s">
        <v>4873</v>
      </c>
      <c r="B8" s="420" t="s">
        <v>4874</v>
      </c>
      <c r="C8" s="421" t="s">
        <v>4875</v>
      </c>
      <c r="D8" s="418">
        <v>22</v>
      </c>
      <c r="E8" s="422"/>
      <c r="F8" s="415">
        <f>E8*D8</f>
        <v>0</v>
      </c>
    </row>
    <row r="9" spans="1:6" ht="89.25" outlineLevel="1">
      <c r="A9" s="416" t="s">
        <v>4871</v>
      </c>
      <c r="B9" s="417" t="s">
        <v>4876</v>
      </c>
      <c r="C9" s="413"/>
      <c r="D9" s="418"/>
      <c r="E9" s="419"/>
      <c r="F9" s="419"/>
    </row>
    <row r="10" spans="1:6">
      <c r="A10" s="411" t="s">
        <v>4877</v>
      </c>
      <c r="B10" s="420" t="s">
        <v>4878</v>
      </c>
      <c r="C10" s="413" t="s">
        <v>201</v>
      </c>
      <c r="D10" s="418">
        <v>25</v>
      </c>
      <c r="E10" s="422"/>
      <c r="F10" s="415">
        <f>E10*D10</f>
        <v>0</v>
      </c>
    </row>
    <row r="11" spans="1:6" ht="51" customHeight="1" outlineLevel="1">
      <c r="A11" s="416" t="s">
        <v>4871</v>
      </c>
      <c r="B11" s="417" t="s">
        <v>4879</v>
      </c>
      <c r="C11" s="413"/>
      <c r="D11" s="418"/>
      <c r="E11" s="419"/>
      <c r="F11" s="419"/>
    </row>
    <row r="12" spans="1:6">
      <c r="A12" s="411" t="s">
        <v>4880</v>
      </c>
      <c r="B12" s="420" t="s">
        <v>4881</v>
      </c>
      <c r="C12" s="413" t="s">
        <v>744</v>
      </c>
      <c r="D12" s="418">
        <v>1</v>
      </c>
      <c r="E12" s="422"/>
      <c r="F12" s="415">
        <f>E12*D12</f>
        <v>0</v>
      </c>
    </row>
    <row r="13" spans="1:6" ht="102" customHeight="1" outlineLevel="1">
      <c r="A13" s="416" t="s">
        <v>4871</v>
      </c>
      <c r="B13" s="417" t="s">
        <v>4882</v>
      </c>
      <c r="C13" s="413"/>
      <c r="D13" s="418"/>
      <c r="E13" s="422"/>
      <c r="F13" s="422"/>
    </row>
    <row r="14" spans="1:6">
      <c r="A14" s="411" t="s">
        <v>4883</v>
      </c>
      <c r="B14" s="420" t="s">
        <v>4884</v>
      </c>
      <c r="C14" s="413" t="s">
        <v>744</v>
      </c>
      <c r="D14" s="418">
        <v>4</v>
      </c>
      <c r="E14" s="422"/>
      <c r="F14" s="415">
        <f>E14*D14</f>
        <v>0</v>
      </c>
    </row>
    <row r="15" spans="1:6" ht="199.5" customHeight="1" outlineLevel="1">
      <c r="A15" s="416" t="s">
        <v>4871</v>
      </c>
      <c r="B15" s="417" t="s">
        <v>4885</v>
      </c>
      <c r="C15" s="413"/>
      <c r="D15" s="418"/>
      <c r="E15" s="419"/>
      <c r="F15" s="419"/>
    </row>
    <row r="16" spans="1:6">
      <c r="A16" s="411" t="s">
        <v>4886</v>
      </c>
      <c r="B16" s="420" t="s">
        <v>4887</v>
      </c>
      <c r="C16" s="413" t="s">
        <v>744</v>
      </c>
      <c r="D16" s="418">
        <v>2</v>
      </c>
      <c r="E16" s="422"/>
      <c r="F16" s="415">
        <f>E16*D16</f>
        <v>0</v>
      </c>
    </row>
    <row r="17" spans="1:6" ht="84.75" customHeight="1" outlineLevel="1">
      <c r="A17" s="416" t="s">
        <v>4871</v>
      </c>
      <c r="B17" s="417" t="s">
        <v>4888</v>
      </c>
      <c r="C17" s="413"/>
      <c r="D17" s="418"/>
      <c r="E17" s="419"/>
      <c r="F17" s="419"/>
    </row>
    <row r="18" spans="1:6">
      <c r="A18" s="411" t="s">
        <v>4889</v>
      </c>
      <c r="B18" s="420" t="s">
        <v>4890</v>
      </c>
      <c r="C18" s="413" t="s">
        <v>744</v>
      </c>
      <c r="D18" s="418">
        <v>2</v>
      </c>
      <c r="E18" s="422"/>
      <c r="F18" s="415">
        <f>E18*D18</f>
        <v>0</v>
      </c>
    </row>
    <row r="19" spans="1:6" ht="57" customHeight="1" outlineLevel="1">
      <c r="A19" s="416" t="s">
        <v>4871</v>
      </c>
      <c r="B19" s="417" t="s">
        <v>4891</v>
      </c>
      <c r="C19" s="413"/>
      <c r="D19" s="418"/>
      <c r="E19" s="419"/>
      <c r="F19" s="419"/>
    </row>
    <row r="20" spans="1:6">
      <c r="A20" s="411" t="s">
        <v>4892</v>
      </c>
      <c r="B20" s="423" t="s">
        <v>4893</v>
      </c>
      <c r="C20" s="413" t="s">
        <v>744</v>
      </c>
      <c r="D20" s="418">
        <v>2</v>
      </c>
      <c r="E20" s="422"/>
      <c r="F20" s="415">
        <f>E20*D20</f>
        <v>0</v>
      </c>
    </row>
    <row r="21" spans="1:6" ht="42" customHeight="1" outlineLevel="1">
      <c r="A21" s="416" t="s">
        <v>4871</v>
      </c>
      <c r="B21" s="424" t="s">
        <v>4894</v>
      </c>
      <c r="C21" s="413"/>
      <c r="D21" s="418"/>
      <c r="E21" s="419"/>
      <c r="F21" s="419"/>
    </row>
    <row r="22" spans="1:6">
      <c r="A22" s="411" t="s">
        <v>4895</v>
      </c>
      <c r="B22" s="420" t="s">
        <v>4896</v>
      </c>
      <c r="C22" s="413" t="s">
        <v>744</v>
      </c>
      <c r="D22" s="418">
        <v>2</v>
      </c>
      <c r="E22" s="422"/>
      <c r="F22" s="415">
        <f>E22*D22</f>
        <v>0</v>
      </c>
    </row>
    <row r="23" spans="1:6" ht="192.75" customHeight="1" outlineLevel="1">
      <c r="A23" s="416" t="s">
        <v>4871</v>
      </c>
      <c r="B23" s="417" t="s">
        <v>4897</v>
      </c>
      <c r="C23" s="413"/>
      <c r="D23" s="418"/>
      <c r="E23" s="419"/>
      <c r="F23" s="419"/>
    </row>
    <row r="24" spans="1:6">
      <c r="A24" s="411" t="s">
        <v>4898</v>
      </c>
      <c r="B24" s="420" t="s">
        <v>4899</v>
      </c>
      <c r="C24" s="413" t="s">
        <v>744</v>
      </c>
      <c r="D24" s="418">
        <v>1</v>
      </c>
      <c r="E24" s="422"/>
      <c r="F24" s="415">
        <f>E24*D24</f>
        <v>0</v>
      </c>
    </row>
    <row r="25" spans="1:6" ht="69" customHeight="1" outlineLevel="1">
      <c r="A25" s="416" t="s">
        <v>4871</v>
      </c>
      <c r="B25" s="425" t="s">
        <v>4900</v>
      </c>
      <c r="C25" s="413"/>
      <c r="D25" s="418"/>
      <c r="E25" s="419"/>
      <c r="F25" s="419"/>
    </row>
    <row r="26" spans="1:6">
      <c r="A26" s="411" t="s">
        <v>4901</v>
      </c>
      <c r="B26" s="420" t="s">
        <v>4902</v>
      </c>
      <c r="C26" s="413" t="s">
        <v>201</v>
      </c>
      <c r="D26" s="414">
        <v>14</v>
      </c>
      <c r="E26" s="422"/>
      <c r="F26" s="415">
        <f>E26*D26</f>
        <v>0</v>
      </c>
    </row>
    <row r="27" spans="1:6" ht="165.75" outlineLevel="1">
      <c r="A27" s="416" t="s">
        <v>4871</v>
      </c>
      <c r="B27" s="417" t="s">
        <v>4903</v>
      </c>
      <c r="C27" s="413"/>
      <c r="D27" s="426"/>
      <c r="E27" s="427"/>
      <c r="F27" s="427"/>
    </row>
    <row r="28" spans="1:6">
      <c r="A28" s="411" t="s">
        <v>4904</v>
      </c>
      <c r="B28" s="420" t="s">
        <v>4905</v>
      </c>
      <c r="C28" s="413" t="s">
        <v>744</v>
      </c>
      <c r="D28" s="414">
        <v>1</v>
      </c>
      <c r="E28" s="422"/>
      <c r="F28" s="415">
        <f>E28*D28</f>
        <v>0</v>
      </c>
    </row>
    <row r="29" spans="1:6" ht="172.5" customHeight="1" outlineLevel="1">
      <c r="A29" s="416" t="s">
        <v>4871</v>
      </c>
      <c r="B29" s="417" t="s">
        <v>4906</v>
      </c>
      <c r="C29" s="413"/>
      <c r="D29" s="426"/>
      <c r="E29" s="427"/>
      <c r="F29" s="427"/>
    </row>
    <row r="30" spans="1:6" s="433" customFormat="1">
      <c r="A30" s="428" t="s">
        <v>4907</v>
      </c>
      <c r="B30" s="429" t="s">
        <v>4908</v>
      </c>
      <c r="C30" s="430" t="s">
        <v>744</v>
      </c>
      <c r="D30" s="431">
        <v>2</v>
      </c>
      <c r="E30" s="432"/>
      <c r="F30" s="415">
        <f>E30*D30</f>
        <v>0</v>
      </c>
    </row>
    <row r="31" spans="1:6" s="433" customFormat="1" ht="43.5" customHeight="1" outlineLevel="1">
      <c r="A31" s="416" t="s">
        <v>4871</v>
      </c>
      <c r="B31" s="434" t="s">
        <v>4909</v>
      </c>
      <c r="C31" s="430"/>
      <c r="D31" s="435"/>
      <c r="E31" s="432"/>
      <c r="F31" s="432"/>
    </row>
    <row r="32" spans="1:6" s="433" customFormat="1" ht="17.45" customHeight="1" outlineLevel="1">
      <c r="A32" s="428" t="s">
        <v>4910</v>
      </c>
      <c r="B32" s="436" t="s">
        <v>4893</v>
      </c>
      <c r="C32" s="430"/>
      <c r="D32" s="435">
        <v>2</v>
      </c>
      <c r="E32" s="422"/>
      <c r="F32" s="415">
        <f>E32*D32</f>
        <v>0</v>
      </c>
    </row>
    <row r="33" spans="1:6" s="433" customFormat="1" ht="47.25" customHeight="1" outlineLevel="1">
      <c r="A33" s="416" t="s">
        <v>4871</v>
      </c>
      <c r="B33" s="437" t="s">
        <v>4911</v>
      </c>
      <c r="C33" s="430"/>
      <c r="D33" s="435"/>
      <c r="E33" s="432"/>
      <c r="F33" s="432"/>
    </row>
    <row r="34" spans="1:6" s="433" customFormat="1" ht="17.45" customHeight="1" outlineLevel="1">
      <c r="A34" s="428" t="s">
        <v>4912</v>
      </c>
      <c r="B34" s="436" t="s">
        <v>4913</v>
      </c>
      <c r="C34" s="430"/>
      <c r="D34" s="435">
        <v>1</v>
      </c>
      <c r="E34" s="432"/>
      <c r="F34" s="415">
        <f>E34*D34</f>
        <v>0</v>
      </c>
    </row>
    <row r="35" spans="1:6" s="433" customFormat="1" ht="62.25" customHeight="1" outlineLevel="1">
      <c r="A35" s="416" t="s">
        <v>4871</v>
      </c>
      <c r="B35" s="438" t="s">
        <v>4914</v>
      </c>
      <c r="C35" s="430"/>
      <c r="D35" s="435"/>
      <c r="E35" s="432"/>
      <c r="F35" s="432"/>
    </row>
    <row r="36" spans="1:6" s="441" customFormat="1">
      <c r="A36" s="428" t="s">
        <v>4915</v>
      </c>
      <c r="B36" s="429" t="s">
        <v>4916</v>
      </c>
      <c r="C36" s="439" t="s">
        <v>744</v>
      </c>
      <c r="D36" s="440">
        <v>1</v>
      </c>
      <c r="E36" s="422"/>
      <c r="F36" s="415">
        <f>E36*D36</f>
        <v>0</v>
      </c>
    </row>
    <row r="37" spans="1:6" s="441" customFormat="1" ht="140.25" outlineLevel="1">
      <c r="A37" s="416" t="s">
        <v>4871</v>
      </c>
      <c r="B37" s="434" t="s">
        <v>4917</v>
      </c>
      <c r="C37" s="439"/>
      <c r="D37" s="440"/>
      <c r="E37" s="442"/>
      <c r="F37" s="443"/>
    </row>
    <row r="38" spans="1:6">
      <c r="A38" s="444"/>
      <c r="B38" s="445" t="s">
        <v>4918</v>
      </c>
      <c r="C38" s="446"/>
      <c r="D38" s="447"/>
      <c r="E38" s="448"/>
      <c r="F38" s="449">
        <f>SUM(F6:F37)</f>
        <v>0</v>
      </c>
    </row>
    <row r="39" spans="1:6">
      <c r="A39" s="444"/>
      <c r="B39" s="450"/>
      <c r="C39" s="451"/>
      <c r="D39" s="452"/>
      <c r="E39" s="453"/>
    </row>
  </sheetData>
  <pageMargins left="0.70866141732283472" right="0.70866141732283472" top="0.78740157480314965" bottom="0.78740157480314965" header="0.31496062992125984" footer="0.31496062992125984"/>
  <pageSetup paperSize="9" scale="82" fitToWidth="0" fitToHeight="0" orientation="portrait" r:id="rId1"/>
</worksheet>
</file>

<file path=xl/worksheets/sheet8.xml><?xml version="1.0" encoding="utf-8"?>
<worksheet xmlns="http://schemas.openxmlformats.org/spreadsheetml/2006/main" xmlns:r="http://schemas.openxmlformats.org/officeDocument/2006/relationships">
  <dimension ref="A1:IU24"/>
  <sheetViews>
    <sheetView view="pageBreakPreview" zoomScale="70" zoomScaleSheetLayoutView="70" workbookViewId="0">
      <selection activeCell="B1" sqref="B1"/>
    </sheetView>
  </sheetViews>
  <sheetFormatPr defaultColWidth="13.33203125" defaultRowHeight="15"/>
  <cols>
    <col min="1" max="1" width="7" style="458" customWidth="1"/>
    <col min="2" max="2" width="85.1640625" style="458" customWidth="1"/>
    <col min="3" max="3" width="7.5" style="458" customWidth="1"/>
    <col min="4" max="4" width="5.6640625" style="458" customWidth="1"/>
    <col min="5" max="5" width="15.5" style="459" customWidth="1"/>
    <col min="6" max="6" width="18.5" style="459" customWidth="1"/>
    <col min="7" max="256" width="13.33203125" style="459"/>
    <col min="257" max="257" width="7" style="459" customWidth="1"/>
    <col min="258" max="258" width="85.1640625" style="459" customWidth="1"/>
    <col min="259" max="259" width="7.5" style="459" customWidth="1"/>
    <col min="260" max="260" width="5.6640625" style="459" customWidth="1"/>
    <col min="261" max="261" width="15.5" style="459" customWidth="1"/>
    <col min="262" max="262" width="18.5" style="459" customWidth="1"/>
    <col min="263" max="512" width="13.33203125" style="459"/>
    <col min="513" max="513" width="7" style="459" customWidth="1"/>
    <col min="514" max="514" width="85.1640625" style="459" customWidth="1"/>
    <col min="515" max="515" width="7.5" style="459" customWidth="1"/>
    <col min="516" max="516" width="5.6640625" style="459" customWidth="1"/>
    <col min="517" max="517" width="15.5" style="459" customWidth="1"/>
    <col min="518" max="518" width="18.5" style="459" customWidth="1"/>
    <col min="519" max="768" width="13.33203125" style="459"/>
    <col min="769" max="769" width="7" style="459" customWidth="1"/>
    <col min="770" max="770" width="85.1640625" style="459" customWidth="1"/>
    <col min="771" max="771" width="7.5" style="459" customWidth="1"/>
    <col min="772" max="772" width="5.6640625" style="459" customWidth="1"/>
    <col min="773" max="773" width="15.5" style="459" customWidth="1"/>
    <col min="774" max="774" width="18.5" style="459" customWidth="1"/>
    <col min="775" max="1024" width="13.33203125" style="459"/>
    <col min="1025" max="1025" width="7" style="459" customWidth="1"/>
    <col min="1026" max="1026" width="85.1640625" style="459" customWidth="1"/>
    <col min="1027" max="1027" width="7.5" style="459" customWidth="1"/>
    <col min="1028" max="1028" width="5.6640625" style="459" customWidth="1"/>
    <col min="1029" max="1029" width="15.5" style="459" customWidth="1"/>
    <col min="1030" max="1030" width="18.5" style="459" customWidth="1"/>
    <col min="1031" max="1280" width="13.33203125" style="459"/>
    <col min="1281" max="1281" width="7" style="459" customWidth="1"/>
    <col min="1282" max="1282" width="85.1640625" style="459" customWidth="1"/>
    <col min="1283" max="1283" width="7.5" style="459" customWidth="1"/>
    <col min="1284" max="1284" width="5.6640625" style="459" customWidth="1"/>
    <col min="1285" max="1285" width="15.5" style="459" customWidth="1"/>
    <col min="1286" max="1286" width="18.5" style="459" customWidth="1"/>
    <col min="1287" max="1536" width="13.33203125" style="459"/>
    <col min="1537" max="1537" width="7" style="459" customWidth="1"/>
    <col min="1538" max="1538" width="85.1640625" style="459" customWidth="1"/>
    <col min="1539" max="1539" width="7.5" style="459" customWidth="1"/>
    <col min="1540" max="1540" width="5.6640625" style="459" customWidth="1"/>
    <col min="1541" max="1541" width="15.5" style="459" customWidth="1"/>
    <col min="1542" max="1542" width="18.5" style="459" customWidth="1"/>
    <col min="1543" max="1792" width="13.33203125" style="459"/>
    <col min="1793" max="1793" width="7" style="459" customWidth="1"/>
    <col min="1794" max="1794" width="85.1640625" style="459" customWidth="1"/>
    <col min="1795" max="1795" width="7.5" style="459" customWidth="1"/>
    <col min="1796" max="1796" width="5.6640625" style="459" customWidth="1"/>
    <col min="1797" max="1797" width="15.5" style="459" customWidth="1"/>
    <col min="1798" max="1798" width="18.5" style="459" customWidth="1"/>
    <col min="1799" max="2048" width="13.33203125" style="459"/>
    <col min="2049" max="2049" width="7" style="459" customWidth="1"/>
    <col min="2050" max="2050" width="85.1640625" style="459" customWidth="1"/>
    <col min="2051" max="2051" width="7.5" style="459" customWidth="1"/>
    <col min="2052" max="2052" width="5.6640625" style="459" customWidth="1"/>
    <col min="2053" max="2053" width="15.5" style="459" customWidth="1"/>
    <col min="2054" max="2054" width="18.5" style="459" customWidth="1"/>
    <col min="2055" max="2304" width="13.33203125" style="459"/>
    <col min="2305" max="2305" width="7" style="459" customWidth="1"/>
    <col min="2306" max="2306" width="85.1640625" style="459" customWidth="1"/>
    <col min="2307" max="2307" width="7.5" style="459" customWidth="1"/>
    <col min="2308" max="2308" width="5.6640625" style="459" customWidth="1"/>
    <col min="2309" max="2309" width="15.5" style="459" customWidth="1"/>
    <col min="2310" max="2310" width="18.5" style="459" customWidth="1"/>
    <col min="2311" max="2560" width="13.33203125" style="459"/>
    <col min="2561" max="2561" width="7" style="459" customWidth="1"/>
    <col min="2562" max="2562" width="85.1640625" style="459" customWidth="1"/>
    <col min="2563" max="2563" width="7.5" style="459" customWidth="1"/>
    <col min="2564" max="2564" width="5.6640625" style="459" customWidth="1"/>
    <col min="2565" max="2565" width="15.5" style="459" customWidth="1"/>
    <col min="2566" max="2566" width="18.5" style="459" customWidth="1"/>
    <col min="2567" max="2816" width="13.33203125" style="459"/>
    <col min="2817" max="2817" width="7" style="459" customWidth="1"/>
    <col min="2818" max="2818" width="85.1640625" style="459" customWidth="1"/>
    <col min="2819" max="2819" width="7.5" style="459" customWidth="1"/>
    <col min="2820" max="2820" width="5.6640625" style="459" customWidth="1"/>
    <col min="2821" max="2821" width="15.5" style="459" customWidth="1"/>
    <col min="2822" max="2822" width="18.5" style="459" customWidth="1"/>
    <col min="2823" max="3072" width="13.33203125" style="459"/>
    <col min="3073" max="3073" width="7" style="459" customWidth="1"/>
    <col min="3074" max="3074" width="85.1640625" style="459" customWidth="1"/>
    <col min="3075" max="3075" width="7.5" style="459" customWidth="1"/>
    <col min="3076" max="3076" width="5.6640625" style="459" customWidth="1"/>
    <col min="3077" max="3077" width="15.5" style="459" customWidth="1"/>
    <col min="3078" max="3078" width="18.5" style="459" customWidth="1"/>
    <col min="3079" max="3328" width="13.33203125" style="459"/>
    <col min="3329" max="3329" width="7" style="459" customWidth="1"/>
    <col min="3330" max="3330" width="85.1640625" style="459" customWidth="1"/>
    <col min="3331" max="3331" width="7.5" style="459" customWidth="1"/>
    <col min="3332" max="3332" width="5.6640625" style="459" customWidth="1"/>
    <col min="3333" max="3333" width="15.5" style="459" customWidth="1"/>
    <col min="3334" max="3334" width="18.5" style="459" customWidth="1"/>
    <col min="3335" max="3584" width="13.33203125" style="459"/>
    <col min="3585" max="3585" width="7" style="459" customWidth="1"/>
    <col min="3586" max="3586" width="85.1640625" style="459" customWidth="1"/>
    <col min="3587" max="3587" width="7.5" style="459" customWidth="1"/>
    <col min="3588" max="3588" width="5.6640625" style="459" customWidth="1"/>
    <col min="3589" max="3589" width="15.5" style="459" customWidth="1"/>
    <col min="3590" max="3590" width="18.5" style="459" customWidth="1"/>
    <col min="3591" max="3840" width="13.33203125" style="459"/>
    <col min="3841" max="3841" width="7" style="459" customWidth="1"/>
    <col min="3842" max="3842" width="85.1640625" style="459" customWidth="1"/>
    <col min="3843" max="3843" width="7.5" style="459" customWidth="1"/>
    <col min="3844" max="3844" width="5.6640625" style="459" customWidth="1"/>
    <col min="3845" max="3845" width="15.5" style="459" customWidth="1"/>
    <col min="3846" max="3846" width="18.5" style="459" customWidth="1"/>
    <col min="3847" max="4096" width="13.33203125" style="459"/>
    <col min="4097" max="4097" width="7" style="459" customWidth="1"/>
    <col min="4098" max="4098" width="85.1640625" style="459" customWidth="1"/>
    <col min="4099" max="4099" width="7.5" style="459" customWidth="1"/>
    <col min="4100" max="4100" width="5.6640625" style="459" customWidth="1"/>
    <col min="4101" max="4101" width="15.5" style="459" customWidth="1"/>
    <col min="4102" max="4102" width="18.5" style="459" customWidth="1"/>
    <col min="4103" max="4352" width="13.33203125" style="459"/>
    <col min="4353" max="4353" width="7" style="459" customWidth="1"/>
    <col min="4354" max="4354" width="85.1640625" style="459" customWidth="1"/>
    <col min="4355" max="4355" width="7.5" style="459" customWidth="1"/>
    <col min="4356" max="4356" width="5.6640625" style="459" customWidth="1"/>
    <col min="4357" max="4357" width="15.5" style="459" customWidth="1"/>
    <col min="4358" max="4358" width="18.5" style="459" customWidth="1"/>
    <col min="4359" max="4608" width="13.33203125" style="459"/>
    <col min="4609" max="4609" width="7" style="459" customWidth="1"/>
    <col min="4610" max="4610" width="85.1640625" style="459" customWidth="1"/>
    <col min="4611" max="4611" width="7.5" style="459" customWidth="1"/>
    <col min="4612" max="4612" width="5.6640625" style="459" customWidth="1"/>
    <col min="4613" max="4613" width="15.5" style="459" customWidth="1"/>
    <col min="4614" max="4614" width="18.5" style="459" customWidth="1"/>
    <col min="4615" max="4864" width="13.33203125" style="459"/>
    <col min="4865" max="4865" width="7" style="459" customWidth="1"/>
    <col min="4866" max="4866" width="85.1640625" style="459" customWidth="1"/>
    <col min="4867" max="4867" width="7.5" style="459" customWidth="1"/>
    <col min="4868" max="4868" width="5.6640625" style="459" customWidth="1"/>
    <col min="4869" max="4869" width="15.5" style="459" customWidth="1"/>
    <col min="4870" max="4870" width="18.5" style="459" customWidth="1"/>
    <col min="4871" max="5120" width="13.33203125" style="459"/>
    <col min="5121" max="5121" width="7" style="459" customWidth="1"/>
    <col min="5122" max="5122" width="85.1640625" style="459" customWidth="1"/>
    <col min="5123" max="5123" width="7.5" style="459" customWidth="1"/>
    <col min="5124" max="5124" width="5.6640625" style="459" customWidth="1"/>
    <col min="5125" max="5125" width="15.5" style="459" customWidth="1"/>
    <col min="5126" max="5126" width="18.5" style="459" customWidth="1"/>
    <col min="5127" max="5376" width="13.33203125" style="459"/>
    <col min="5377" max="5377" width="7" style="459" customWidth="1"/>
    <col min="5378" max="5378" width="85.1640625" style="459" customWidth="1"/>
    <col min="5379" max="5379" width="7.5" style="459" customWidth="1"/>
    <col min="5380" max="5380" width="5.6640625" style="459" customWidth="1"/>
    <col min="5381" max="5381" width="15.5" style="459" customWidth="1"/>
    <col min="5382" max="5382" width="18.5" style="459" customWidth="1"/>
    <col min="5383" max="5632" width="13.33203125" style="459"/>
    <col min="5633" max="5633" width="7" style="459" customWidth="1"/>
    <col min="5634" max="5634" width="85.1640625" style="459" customWidth="1"/>
    <col min="5635" max="5635" width="7.5" style="459" customWidth="1"/>
    <col min="5636" max="5636" width="5.6640625" style="459" customWidth="1"/>
    <col min="5637" max="5637" width="15.5" style="459" customWidth="1"/>
    <col min="5638" max="5638" width="18.5" style="459" customWidth="1"/>
    <col min="5639" max="5888" width="13.33203125" style="459"/>
    <col min="5889" max="5889" width="7" style="459" customWidth="1"/>
    <col min="5890" max="5890" width="85.1640625" style="459" customWidth="1"/>
    <col min="5891" max="5891" width="7.5" style="459" customWidth="1"/>
    <col min="5892" max="5892" width="5.6640625" style="459" customWidth="1"/>
    <col min="5893" max="5893" width="15.5" style="459" customWidth="1"/>
    <col min="5894" max="5894" width="18.5" style="459" customWidth="1"/>
    <col min="5895" max="6144" width="13.33203125" style="459"/>
    <col min="6145" max="6145" width="7" style="459" customWidth="1"/>
    <col min="6146" max="6146" width="85.1640625" style="459" customWidth="1"/>
    <col min="6147" max="6147" width="7.5" style="459" customWidth="1"/>
    <col min="6148" max="6148" width="5.6640625" style="459" customWidth="1"/>
    <col min="6149" max="6149" width="15.5" style="459" customWidth="1"/>
    <col min="6150" max="6150" width="18.5" style="459" customWidth="1"/>
    <col min="6151" max="6400" width="13.33203125" style="459"/>
    <col min="6401" max="6401" width="7" style="459" customWidth="1"/>
    <col min="6402" max="6402" width="85.1640625" style="459" customWidth="1"/>
    <col min="6403" max="6403" width="7.5" style="459" customWidth="1"/>
    <col min="6404" max="6404" width="5.6640625" style="459" customWidth="1"/>
    <col min="6405" max="6405" width="15.5" style="459" customWidth="1"/>
    <col min="6406" max="6406" width="18.5" style="459" customWidth="1"/>
    <col min="6407" max="6656" width="13.33203125" style="459"/>
    <col min="6657" max="6657" width="7" style="459" customWidth="1"/>
    <col min="6658" max="6658" width="85.1640625" style="459" customWidth="1"/>
    <col min="6659" max="6659" width="7.5" style="459" customWidth="1"/>
    <col min="6660" max="6660" width="5.6640625" style="459" customWidth="1"/>
    <col min="6661" max="6661" width="15.5" style="459" customWidth="1"/>
    <col min="6662" max="6662" width="18.5" style="459" customWidth="1"/>
    <col min="6663" max="6912" width="13.33203125" style="459"/>
    <col min="6913" max="6913" width="7" style="459" customWidth="1"/>
    <col min="6914" max="6914" width="85.1640625" style="459" customWidth="1"/>
    <col min="6915" max="6915" width="7.5" style="459" customWidth="1"/>
    <col min="6916" max="6916" width="5.6640625" style="459" customWidth="1"/>
    <col min="6917" max="6917" width="15.5" style="459" customWidth="1"/>
    <col min="6918" max="6918" width="18.5" style="459" customWidth="1"/>
    <col min="6919" max="7168" width="13.33203125" style="459"/>
    <col min="7169" max="7169" width="7" style="459" customWidth="1"/>
    <col min="7170" max="7170" width="85.1640625" style="459" customWidth="1"/>
    <col min="7171" max="7171" width="7.5" style="459" customWidth="1"/>
    <col min="7172" max="7172" width="5.6640625" style="459" customWidth="1"/>
    <col min="7173" max="7173" width="15.5" style="459" customWidth="1"/>
    <col min="7174" max="7174" width="18.5" style="459" customWidth="1"/>
    <col min="7175" max="7424" width="13.33203125" style="459"/>
    <col min="7425" max="7425" width="7" style="459" customWidth="1"/>
    <col min="7426" max="7426" width="85.1640625" style="459" customWidth="1"/>
    <col min="7427" max="7427" width="7.5" style="459" customWidth="1"/>
    <col min="7428" max="7428" width="5.6640625" style="459" customWidth="1"/>
    <col min="7429" max="7429" width="15.5" style="459" customWidth="1"/>
    <col min="7430" max="7430" width="18.5" style="459" customWidth="1"/>
    <col min="7431" max="7680" width="13.33203125" style="459"/>
    <col min="7681" max="7681" width="7" style="459" customWidth="1"/>
    <col min="7682" max="7682" width="85.1640625" style="459" customWidth="1"/>
    <col min="7683" max="7683" width="7.5" style="459" customWidth="1"/>
    <col min="7684" max="7684" width="5.6640625" style="459" customWidth="1"/>
    <col min="7685" max="7685" width="15.5" style="459" customWidth="1"/>
    <col min="7686" max="7686" width="18.5" style="459" customWidth="1"/>
    <col min="7687" max="7936" width="13.33203125" style="459"/>
    <col min="7937" max="7937" width="7" style="459" customWidth="1"/>
    <col min="7938" max="7938" width="85.1640625" style="459" customWidth="1"/>
    <col min="7939" max="7939" width="7.5" style="459" customWidth="1"/>
    <col min="7940" max="7940" width="5.6640625" style="459" customWidth="1"/>
    <col min="7941" max="7941" width="15.5" style="459" customWidth="1"/>
    <col min="7942" max="7942" width="18.5" style="459" customWidth="1"/>
    <col min="7943" max="8192" width="13.33203125" style="459"/>
    <col min="8193" max="8193" width="7" style="459" customWidth="1"/>
    <col min="8194" max="8194" width="85.1640625" style="459" customWidth="1"/>
    <col min="8195" max="8195" width="7.5" style="459" customWidth="1"/>
    <col min="8196" max="8196" width="5.6640625" style="459" customWidth="1"/>
    <col min="8197" max="8197" width="15.5" style="459" customWidth="1"/>
    <col min="8198" max="8198" width="18.5" style="459" customWidth="1"/>
    <col min="8199" max="8448" width="13.33203125" style="459"/>
    <col min="8449" max="8449" width="7" style="459" customWidth="1"/>
    <col min="8450" max="8450" width="85.1640625" style="459" customWidth="1"/>
    <col min="8451" max="8451" width="7.5" style="459" customWidth="1"/>
    <col min="8452" max="8452" width="5.6640625" style="459" customWidth="1"/>
    <col min="8453" max="8453" width="15.5" style="459" customWidth="1"/>
    <col min="8454" max="8454" width="18.5" style="459" customWidth="1"/>
    <col min="8455" max="8704" width="13.33203125" style="459"/>
    <col min="8705" max="8705" width="7" style="459" customWidth="1"/>
    <col min="8706" max="8706" width="85.1640625" style="459" customWidth="1"/>
    <col min="8707" max="8707" width="7.5" style="459" customWidth="1"/>
    <col min="8708" max="8708" width="5.6640625" style="459" customWidth="1"/>
    <col min="8709" max="8709" width="15.5" style="459" customWidth="1"/>
    <col min="8710" max="8710" width="18.5" style="459" customWidth="1"/>
    <col min="8711" max="8960" width="13.33203125" style="459"/>
    <col min="8961" max="8961" width="7" style="459" customWidth="1"/>
    <col min="8962" max="8962" width="85.1640625" style="459" customWidth="1"/>
    <col min="8963" max="8963" width="7.5" style="459" customWidth="1"/>
    <col min="8964" max="8964" width="5.6640625" style="459" customWidth="1"/>
    <col min="8965" max="8965" width="15.5" style="459" customWidth="1"/>
    <col min="8966" max="8966" width="18.5" style="459" customWidth="1"/>
    <col min="8967" max="9216" width="13.33203125" style="459"/>
    <col min="9217" max="9217" width="7" style="459" customWidth="1"/>
    <col min="9218" max="9218" width="85.1640625" style="459" customWidth="1"/>
    <col min="9219" max="9219" width="7.5" style="459" customWidth="1"/>
    <col min="9220" max="9220" width="5.6640625" style="459" customWidth="1"/>
    <col min="9221" max="9221" width="15.5" style="459" customWidth="1"/>
    <col min="9222" max="9222" width="18.5" style="459" customWidth="1"/>
    <col min="9223" max="9472" width="13.33203125" style="459"/>
    <col min="9473" max="9473" width="7" style="459" customWidth="1"/>
    <col min="9474" max="9474" width="85.1640625" style="459" customWidth="1"/>
    <col min="9475" max="9475" width="7.5" style="459" customWidth="1"/>
    <col min="9476" max="9476" width="5.6640625" style="459" customWidth="1"/>
    <col min="9477" max="9477" width="15.5" style="459" customWidth="1"/>
    <col min="9478" max="9478" width="18.5" style="459" customWidth="1"/>
    <col min="9479" max="9728" width="13.33203125" style="459"/>
    <col min="9729" max="9729" width="7" style="459" customWidth="1"/>
    <col min="9730" max="9730" width="85.1640625" style="459" customWidth="1"/>
    <col min="9731" max="9731" width="7.5" style="459" customWidth="1"/>
    <col min="9732" max="9732" width="5.6640625" style="459" customWidth="1"/>
    <col min="9733" max="9733" width="15.5" style="459" customWidth="1"/>
    <col min="9734" max="9734" width="18.5" style="459" customWidth="1"/>
    <col min="9735" max="9984" width="13.33203125" style="459"/>
    <col min="9985" max="9985" width="7" style="459" customWidth="1"/>
    <col min="9986" max="9986" width="85.1640625" style="459" customWidth="1"/>
    <col min="9987" max="9987" width="7.5" style="459" customWidth="1"/>
    <col min="9988" max="9988" width="5.6640625" style="459" customWidth="1"/>
    <col min="9989" max="9989" width="15.5" style="459" customWidth="1"/>
    <col min="9990" max="9990" width="18.5" style="459" customWidth="1"/>
    <col min="9991" max="10240" width="13.33203125" style="459"/>
    <col min="10241" max="10241" width="7" style="459" customWidth="1"/>
    <col min="10242" max="10242" width="85.1640625" style="459" customWidth="1"/>
    <col min="10243" max="10243" width="7.5" style="459" customWidth="1"/>
    <col min="10244" max="10244" width="5.6640625" style="459" customWidth="1"/>
    <col min="10245" max="10245" width="15.5" style="459" customWidth="1"/>
    <col min="10246" max="10246" width="18.5" style="459" customWidth="1"/>
    <col min="10247" max="10496" width="13.33203125" style="459"/>
    <col min="10497" max="10497" width="7" style="459" customWidth="1"/>
    <col min="10498" max="10498" width="85.1640625" style="459" customWidth="1"/>
    <col min="10499" max="10499" width="7.5" style="459" customWidth="1"/>
    <col min="10500" max="10500" width="5.6640625" style="459" customWidth="1"/>
    <col min="10501" max="10501" width="15.5" style="459" customWidth="1"/>
    <col min="10502" max="10502" width="18.5" style="459" customWidth="1"/>
    <col min="10503" max="10752" width="13.33203125" style="459"/>
    <col min="10753" max="10753" width="7" style="459" customWidth="1"/>
    <col min="10754" max="10754" width="85.1640625" style="459" customWidth="1"/>
    <col min="10755" max="10755" width="7.5" style="459" customWidth="1"/>
    <col min="10756" max="10756" width="5.6640625" style="459" customWidth="1"/>
    <col min="10757" max="10757" width="15.5" style="459" customWidth="1"/>
    <col min="10758" max="10758" width="18.5" style="459" customWidth="1"/>
    <col min="10759" max="11008" width="13.33203125" style="459"/>
    <col min="11009" max="11009" width="7" style="459" customWidth="1"/>
    <col min="11010" max="11010" width="85.1640625" style="459" customWidth="1"/>
    <col min="11011" max="11011" width="7.5" style="459" customWidth="1"/>
    <col min="11012" max="11012" width="5.6640625" style="459" customWidth="1"/>
    <col min="11013" max="11013" width="15.5" style="459" customWidth="1"/>
    <col min="11014" max="11014" width="18.5" style="459" customWidth="1"/>
    <col min="11015" max="11264" width="13.33203125" style="459"/>
    <col min="11265" max="11265" width="7" style="459" customWidth="1"/>
    <col min="11266" max="11266" width="85.1640625" style="459" customWidth="1"/>
    <col min="11267" max="11267" width="7.5" style="459" customWidth="1"/>
    <col min="11268" max="11268" width="5.6640625" style="459" customWidth="1"/>
    <col min="11269" max="11269" width="15.5" style="459" customWidth="1"/>
    <col min="11270" max="11270" width="18.5" style="459" customWidth="1"/>
    <col min="11271" max="11520" width="13.33203125" style="459"/>
    <col min="11521" max="11521" width="7" style="459" customWidth="1"/>
    <col min="11522" max="11522" width="85.1640625" style="459" customWidth="1"/>
    <col min="11523" max="11523" width="7.5" style="459" customWidth="1"/>
    <col min="11524" max="11524" width="5.6640625" style="459" customWidth="1"/>
    <col min="11525" max="11525" width="15.5" style="459" customWidth="1"/>
    <col min="11526" max="11526" width="18.5" style="459" customWidth="1"/>
    <col min="11527" max="11776" width="13.33203125" style="459"/>
    <col min="11777" max="11777" width="7" style="459" customWidth="1"/>
    <col min="11778" max="11778" width="85.1640625" style="459" customWidth="1"/>
    <col min="11779" max="11779" width="7.5" style="459" customWidth="1"/>
    <col min="11780" max="11780" width="5.6640625" style="459" customWidth="1"/>
    <col min="11781" max="11781" width="15.5" style="459" customWidth="1"/>
    <col min="11782" max="11782" width="18.5" style="459" customWidth="1"/>
    <col min="11783" max="12032" width="13.33203125" style="459"/>
    <col min="12033" max="12033" width="7" style="459" customWidth="1"/>
    <col min="12034" max="12034" width="85.1640625" style="459" customWidth="1"/>
    <col min="12035" max="12035" width="7.5" style="459" customWidth="1"/>
    <col min="12036" max="12036" width="5.6640625" style="459" customWidth="1"/>
    <col min="12037" max="12037" width="15.5" style="459" customWidth="1"/>
    <col min="12038" max="12038" width="18.5" style="459" customWidth="1"/>
    <col min="12039" max="12288" width="13.33203125" style="459"/>
    <col min="12289" max="12289" width="7" style="459" customWidth="1"/>
    <col min="12290" max="12290" width="85.1640625" style="459" customWidth="1"/>
    <col min="12291" max="12291" width="7.5" style="459" customWidth="1"/>
    <col min="12292" max="12292" width="5.6640625" style="459" customWidth="1"/>
    <col min="12293" max="12293" width="15.5" style="459" customWidth="1"/>
    <col min="12294" max="12294" width="18.5" style="459" customWidth="1"/>
    <col min="12295" max="12544" width="13.33203125" style="459"/>
    <col min="12545" max="12545" width="7" style="459" customWidth="1"/>
    <col min="12546" max="12546" width="85.1640625" style="459" customWidth="1"/>
    <col min="12547" max="12547" width="7.5" style="459" customWidth="1"/>
    <col min="12548" max="12548" width="5.6640625" style="459" customWidth="1"/>
    <col min="12549" max="12549" width="15.5" style="459" customWidth="1"/>
    <col min="12550" max="12550" width="18.5" style="459" customWidth="1"/>
    <col min="12551" max="12800" width="13.33203125" style="459"/>
    <col min="12801" max="12801" width="7" style="459" customWidth="1"/>
    <col min="12802" max="12802" width="85.1640625" style="459" customWidth="1"/>
    <col min="12803" max="12803" width="7.5" style="459" customWidth="1"/>
    <col min="12804" max="12804" width="5.6640625" style="459" customWidth="1"/>
    <col min="12805" max="12805" width="15.5" style="459" customWidth="1"/>
    <col min="12806" max="12806" width="18.5" style="459" customWidth="1"/>
    <col min="12807" max="13056" width="13.33203125" style="459"/>
    <col min="13057" max="13057" width="7" style="459" customWidth="1"/>
    <col min="13058" max="13058" width="85.1640625" style="459" customWidth="1"/>
    <col min="13059" max="13059" width="7.5" style="459" customWidth="1"/>
    <col min="13060" max="13060" width="5.6640625" style="459" customWidth="1"/>
    <col min="13061" max="13061" width="15.5" style="459" customWidth="1"/>
    <col min="13062" max="13062" width="18.5" style="459" customWidth="1"/>
    <col min="13063" max="13312" width="13.33203125" style="459"/>
    <col min="13313" max="13313" width="7" style="459" customWidth="1"/>
    <col min="13314" max="13314" width="85.1640625" style="459" customWidth="1"/>
    <col min="13315" max="13315" width="7.5" style="459" customWidth="1"/>
    <col min="13316" max="13316" width="5.6640625" style="459" customWidth="1"/>
    <col min="13317" max="13317" width="15.5" style="459" customWidth="1"/>
    <col min="13318" max="13318" width="18.5" style="459" customWidth="1"/>
    <col min="13319" max="13568" width="13.33203125" style="459"/>
    <col min="13569" max="13569" width="7" style="459" customWidth="1"/>
    <col min="13570" max="13570" width="85.1640625" style="459" customWidth="1"/>
    <col min="13571" max="13571" width="7.5" style="459" customWidth="1"/>
    <col min="13572" max="13572" width="5.6640625" style="459" customWidth="1"/>
    <col min="13573" max="13573" width="15.5" style="459" customWidth="1"/>
    <col min="13574" max="13574" width="18.5" style="459" customWidth="1"/>
    <col min="13575" max="13824" width="13.33203125" style="459"/>
    <col min="13825" max="13825" width="7" style="459" customWidth="1"/>
    <col min="13826" max="13826" width="85.1640625" style="459" customWidth="1"/>
    <col min="13827" max="13827" width="7.5" style="459" customWidth="1"/>
    <col min="13828" max="13828" width="5.6640625" style="459" customWidth="1"/>
    <col min="13829" max="13829" width="15.5" style="459" customWidth="1"/>
    <col min="13830" max="13830" width="18.5" style="459" customWidth="1"/>
    <col min="13831" max="14080" width="13.33203125" style="459"/>
    <col min="14081" max="14081" width="7" style="459" customWidth="1"/>
    <col min="14082" max="14082" width="85.1640625" style="459" customWidth="1"/>
    <col min="14083" max="14083" width="7.5" style="459" customWidth="1"/>
    <col min="14084" max="14084" width="5.6640625" style="459" customWidth="1"/>
    <col min="14085" max="14085" width="15.5" style="459" customWidth="1"/>
    <col min="14086" max="14086" width="18.5" style="459" customWidth="1"/>
    <col min="14087" max="14336" width="13.33203125" style="459"/>
    <col min="14337" max="14337" width="7" style="459" customWidth="1"/>
    <col min="14338" max="14338" width="85.1640625" style="459" customWidth="1"/>
    <col min="14339" max="14339" width="7.5" style="459" customWidth="1"/>
    <col min="14340" max="14340" width="5.6640625" style="459" customWidth="1"/>
    <col min="14341" max="14341" width="15.5" style="459" customWidth="1"/>
    <col min="14342" max="14342" width="18.5" style="459" customWidth="1"/>
    <col min="14343" max="14592" width="13.33203125" style="459"/>
    <col min="14593" max="14593" width="7" style="459" customWidth="1"/>
    <col min="14594" max="14594" width="85.1640625" style="459" customWidth="1"/>
    <col min="14595" max="14595" width="7.5" style="459" customWidth="1"/>
    <col min="14596" max="14596" width="5.6640625" style="459" customWidth="1"/>
    <col min="14597" max="14597" width="15.5" style="459" customWidth="1"/>
    <col min="14598" max="14598" width="18.5" style="459" customWidth="1"/>
    <col min="14599" max="14848" width="13.33203125" style="459"/>
    <col min="14849" max="14849" width="7" style="459" customWidth="1"/>
    <col min="14850" max="14850" width="85.1640625" style="459" customWidth="1"/>
    <col min="14851" max="14851" width="7.5" style="459" customWidth="1"/>
    <col min="14852" max="14852" width="5.6640625" style="459" customWidth="1"/>
    <col min="14853" max="14853" width="15.5" style="459" customWidth="1"/>
    <col min="14854" max="14854" width="18.5" style="459" customWidth="1"/>
    <col min="14855" max="15104" width="13.33203125" style="459"/>
    <col min="15105" max="15105" width="7" style="459" customWidth="1"/>
    <col min="15106" max="15106" width="85.1640625" style="459" customWidth="1"/>
    <col min="15107" max="15107" width="7.5" style="459" customWidth="1"/>
    <col min="15108" max="15108" width="5.6640625" style="459" customWidth="1"/>
    <col min="15109" max="15109" width="15.5" style="459" customWidth="1"/>
    <col min="15110" max="15110" width="18.5" style="459" customWidth="1"/>
    <col min="15111" max="15360" width="13.33203125" style="459"/>
    <col min="15361" max="15361" width="7" style="459" customWidth="1"/>
    <col min="15362" max="15362" width="85.1640625" style="459" customWidth="1"/>
    <col min="15363" max="15363" width="7.5" style="459" customWidth="1"/>
    <col min="15364" max="15364" width="5.6640625" style="459" customWidth="1"/>
    <col min="15365" max="15365" width="15.5" style="459" customWidth="1"/>
    <col min="15366" max="15366" width="18.5" style="459" customWidth="1"/>
    <col min="15367" max="15616" width="13.33203125" style="459"/>
    <col min="15617" max="15617" width="7" style="459" customWidth="1"/>
    <col min="15618" max="15618" width="85.1640625" style="459" customWidth="1"/>
    <col min="15619" max="15619" width="7.5" style="459" customWidth="1"/>
    <col min="15620" max="15620" width="5.6640625" style="459" customWidth="1"/>
    <col min="15621" max="15621" width="15.5" style="459" customWidth="1"/>
    <col min="15622" max="15622" width="18.5" style="459" customWidth="1"/>
    <col min="15623" max="15872" width="13.33203125" style="459"/>
    <col min="15873" max="15873" width="7" style="459" customWidth="1"/>
    <col min="15874" max="15874" width="85.1640625" style="459" customWidth="1"/>
    <col min="15875" max="15875" width="7.5" style="459" customWidth="1"/>
    <col min="15876" max="15876" width="5.6640625" style="459" customWidth="1"/>
    <col min="15877" max="15877" width="15.5" style="459" customWidth="1"/>
    <col min="15878" max="15878" width="18.5" style="459" customWidth="1"/>
    <col min="15879" max="16128" width="13.33203125" style="459"/>
    <col min="16129" max="16129" width="7" style="459" customWidth="1"/>
    <col min="16130" max="16130" width="85.1640625" style="459" customWidth="1"/>
    <col min="16131" max="16131" width="7.5" style="459" customWidth="1"/>
    <col min="16132" max="16132" width="5.6640625" style="459" customWidth="1"/>
    <col min="16133" max="16133" width="15.5" style="459" customWidth="1"/>
    <col min="16134" max="16134" width="18.5" style="459" customWidth="1"/>
    <col min="16135" max="16384" width="13.33203125" style="459"/>
  </cols>
  <sheetData>
    <row r="1" spans="1:255" ht="32.450000000000003" customHeight="1"/>
    <row r="2" spans="1:255" ht="20.25">
      <c r="A2" s="460"/>
      <c r="B2" s="461" t="s">
        <v>4919</v>
      </c>
      <c r="C2" s="462"/>
      <c r="D2" s="463"/>
      <c r="E2" s="464"/>
      <c r="F2" s="464"/>
      <c r="G2" s="465"/>
      <c r="H2" s="465"/>
      <c r="I2" s="465"/>
      <c r="J2" s="465"/>
      <c r="K2" s="465"/>
      <c r="L2" s="465"/>
      <c r="M2" s="465"/>
      <c r="N2" s="465"/>
      <c r="O2" s="465"/>
      <c r="P2" s="465"/>
      <c r="Q2" s="465"/>
      <c r="R2" s="465"/>
      <c r="S2" s="465"/>
      <c r="T2" s="465"/>
      <c r="U2" s="465"/>
      <c r="V2" s="465"/>
      <c r="W2" s="465"/>
      <c r="X2" s="465"/>
      <c r="Y2" s="465"/>
      <c r="Z2" s="465"/>
      <c r="AA2" s="465"/>
      <c r="AB2" s="465"/>
      <c r="AC2" s="465"/>
      <c r="AD2" s="465"/>
      <c r="AE2" s="465"/>
      <c r="AF2" s="465"/>
      <c r="AG2" s="465"/>
      <c r="AH2" s="465"/>
      <c r="AI2" s="465"/>
      <c r="AJ2" s="465"/>
      <c r="AK2" s="465"/>
      <c r="AL2" s="465"/>
      <c r="AM2" s="465"/>
      <c r="AN2" s="465"/>
      <c r="AO2" s="465"/>
      <c r="AP2" s="465"/>
      <c r="AQ2" s="465"/>
      <c r="AR2" s="465"/>
      <c r="AS2" s="465"/>
      <c r="AT2" s="465"/>
      <c r="AU2" s="465"/>
      <c r="AV2" s="465"/>
      <c r="AW2" s="465"/>
      <c r="AX2" s="465"/>
      <c r="AY2" s="465"/>
      <c r="AZ2" s="465"/>
      <c r="BA2" s="465"/>
      <c r="BB2" s="465"/>
      <c r="BC2" s="465"/>
      <c r="BD2" s="465"/>
      <c r="BE2" s="465"/>
      <c r="BF2" s="465"/>
      <c r="BG2" s="465"/>
      <c r="BH2" s="465"/>
      <c r="BI2" s="465"/>
      <c r="BJ2" s="465"/>
      <c r="BK2" s="465"/>
      <c r="BL2" s="465"/>
      <c r="BM2" s="465"/>
      <c r="BN2" s="465"/>
      <c r="BO2" s="465"/>
      <c r="BP2" s="465"/>
      <c r="BQ2" s="465"/>
      <c r="BR2" s="465"/>
      <c r="BS2" s="465"/>
      <c r="BT2" s="465"/>
      <c r="BU2" s="465"/>
      <c r="BV2" s="465"/>
      <c r="BW2" s="465"/>
      <c r="BX2" s="465"/>
      <c r="BY2" s="465"/>
      <c r="BZ2" s="465"/>
      <c r="CA2" s="465"/>
      <c r="CB2" s="465"/>
      <c r="CC2" s="465"/>
      <c r="CD2" s="465"/>
      <c r="CE2" s="465"/>
      <c r="CF2" s="465"/>
      <c r="CG2" s="465"/>
      <c r="CH2" s="465"/>
      <c r="CI2" s="465"/>
      <c r="CJ2" s="465"/>
      <c r="CK2" s="465"/>
      <c r="CL2" s="465"/>
      <c r="CM2" s="465"/>
      <c r="CN2" s="465"/>
      <c r="CO2" s="465"/>
      <c r="CP2" s="465"/>
      <c r="CQ2" s="465"/>
      <c r="CR2" s="465"/>
      <c r="CS2" s="465"/>
      <c r="CT2" s="465"/>
      <c r="CU2" s="465"/>
      <c r="CV2" s="465"/>
      <c r="CW2" s="465"/>
      <c r="CX2" s="465"/>
      <c r="CY2" s="465"/>
      <c r="CZ2" s="465"/>
      <c r="DA2" s="465"/>
      <c r="DB2" s="465"/>
      <c r="DC2" s="465"/>
      <c r="DD2" s="465"/>
      <c r="DE2" s="465"/>
      <c r="DF2" s="465"/>
      <c r="DG2" s="465"/>
      <c r="DH2" s="465"/>
      <c r="DI2" s="465"/>
      <c r="DJ2" s="465"/>
      <c r="DK2" s="465"/>
      <c r="DL2" s="465"/>
      <c r="DM2" s="465"/>
      <c r="DN2" s="465"/>
      <c r="DO2" s="465"/>
      <c r="DP2" s="465"/>
      <c r="DQ2" s="465"/>
      <c r="DR2" s="465"/>
      <c r="DS2" s="465"/>
      <c r="DT2" s="465"/>
      <c r="DU2" s="465"/>
      <c r="DV2" s="465"/>
      <c r="DW2" s="465"/>
      <c r="DX2" s="465"/>
      <c r="DY2" s="465"/>
      <c r="DZ2" s="465"/>
      <c r="EA2" s="465"/>
      <c r="EB2" s="465"/>
      <c r="EC2" s="465"/>
      <c r="ED2" s="465"/>
      <c r="EE2" s="465"/>
      <c r="EF2" s="465"/>
      <c r="EG2" s="465"/>
      <c r="EH2" s="465"/>
      <c r="EI2" s="465"/>
      <c r="EJ2" s="465"/>
      <c r="EK2" s="465"/>
      <c r="EL2" s="465"/>
      <c r="EM2" s="465"/>
      <c r="EN2" s="465"/>
      <c r="EO2" s="465"/>
      <c r="EP2" s="465"/>
      <c r="EQ2" s="465"/>
      <c r="ER2" s="465"/>
      <c r="ES2" s="465"/>
      <c r="ET2" s="465"/>
      <c r="EU2" s="465"/>
      <c r="EV2" s="465"/>
      <c r="EW2" s="465"/>
      <c r="EX2" s="465"/>
      <c r="EY2" s="465"/>
      <c r="EZ2" s="465"/>
      <c r="FA2" s="465"/>
      <c r="FB2" s="465"/>
      <c r="FC2" s="465"/>
      <c r="FD2" s="465"/>
      <c r="FE2" s="465"/>
      <c r="FF2" s="465"/>
      <c r="FG2" s="465"/>
      <c r="FH2" s="465"/>
      <c r="FI2" s="465"/>
      <c r="FJ2" s="465"/>
      <c r="FK2" s="465"/>
      <c r="FL2" s="465"/>
      <c r="FM2" s="465"/>
      <c r="FN2" s="465"/>
      <c r="FO2" s="465"/>
      <c r="FP2" s="465"/>
      <c r="FQ2" s="465"/>
      <c r="FR2" s="465"/>
      <c r="FS2" s="465"/>
      <c r="FT2" s="465"/>
      <c r="FU2" s="465"/>
      <c r="FV2" s="465"/>
      <c r="FW2" s="465"/>
      <c r="FX2" s="465"/>
      <c r="FY2" s="465"/>
      <c r="FZ2" s="465"/>
      <c r="GA2" s="465"/>
      <c r="GB2" s="465"/>
      <c r="GC2" s="465"/>
      <c r="GD2" s="465"/>
      <c r="GE2" s="465"/>
      <c r="GF2" s="465"/>
      <c r="GG2" s="465"/>
      <c r="GH2" s="465"/>
      <c r="GI2" s="465"/>
      <c r="GJ2" s="465"/>
      <c r="GK2" s="465"/>
      <c r="GL2" s="465"/>
      <c r="GM2" s="465"/>
      <c r="GN2" s="465"/>
      <c r="GO2" s="465"/>
      <c r="GP2" s="465"/>
      <c r="GQ2" s="465"/>
      <c r="GR2" s="465"/>
      <c r="GS2" s="465"/>
      <c r="GT2" s="465"/>
      <c r="GU2" s="465"/>
      <c r="GV2" s="465"/>
      <c r="GW2" s="465"/>
      <c r="GX2" s="465"/>
      <c r="GY2" s="465"/>
      <c r="GZ2" s="465"/>
      <c r="HA2" s="465"/>
      <c r="HB2" s="465"/>
      <c r="HC2" s="465"/>
      <c r="HD2" s="465"/>
      <c r="HE2" s="465"/>
      <c r="HF2" s="465"/>
      <c r="HG2" s="465"/>
      <c r="HH2" s="465"/>
      <c r="HI2" s="465"/>
      <c r="HJ2" s="465"/>
      <c r="HK2" s="465"/>
      <c r="HL2" s="465"/>
      <c r="HM2" s="465"/>
      <c r="HN2" s="465"/>
      <c r="HO2" s="465"/>
      <c r="HP2" s="465"/>
      <c r="HQ2" s="465"/>
      <c r="HR2" s="465"/>
      <c r="HS2" s="465"/>
      <c r="HT2" s="465"/>
      <c r="HU2" s="465"/>
      <c r="HV2" s="465"/>
      <c r="HW2" s="465"/>
      <c r="HX2" s="465"/>
      <c r="HY2" s="465"/>
      <c r="HZ2" s="465"/>
      <c r="IA2" s="465"/>
      <c r="IB2" s="465"/>
      <c r="IC2" s="465"/>
      <c r="ID2" s="465"/>
      <c r="IE2" s="465"/>
      <c r="IF2" s="465"/>
      <c r="IG2" s="465"/>
      <c r="IH2" s="465"/>
      <c r="II2" s="465"/>
      <c r="IJ2" s="465"/>
      <c r="IK2" s="465"/>
      <c r="IL2" s="465"/>
      <c r="IM2" s="465"/>
      <c r="IN2" s="465"/>
      <c r="IO2" s="465"/>
      <c r="IP2" s="465"/>
      <c r="IQ2" s="465"/>
      <c r="IR2" s="465"/>
      <c r="IS2" s="465"/>
      <c r="IT2" s="465"/>
      <c r="IU2" s="465"/>
    </row>
    <row r="3" spans="1:255" ht="26.25">
      <c r="A3" s="460"/>
      <c r="B3" s="466" t="s">
        <v>4920</v>
      </c>
      <c r="C3" s="462"/>
      <c r="D3" s="463"/>
      <c r="E3" s="464"/>
      <c r="F3" s="464"/>
      <c r="G3" s="465"/>
      <c r="H3" s="465"/>
      <c r="I3" s="465"/>
      <c r="J3" s="465"/>
      <c r="K3" s="465"/>
      <c r="L3" s="465"/>
      <c r="M3" s="465"/>
      <c r="N3" s="465"/>
      <c r="O3" s="465"/>
      <c r="P3" s="465"/>
      <c r="Q3" s="465"/>
      <c r="R3" s="465"/>
      <c r="S3" s="465"/>
      <c r="T3" s="465"/>
      <c r="U3" s="465"/>
      <c r="V3" s="465"/>
      <c r="W3" s="465"/>
      <c r="X3" s="465"/>
      <c r="Y3" s="465"/>
      <c r="Z3" s="465"/>
      <c r="AA3" s="465"/>
      <c r="AB3" s="465"/>
      <c r="AC3" s="465"/>
      <c r="AD3" s="465"/>
      <c r="AE3" s="465"/>
      <c r="AF3" s="465"/>
      <c r="AG3" s="465"/>
      <c r="AH3" s="465"/>
      <c r="AI3" s="465"/>
      <c r="AJ3" s="465"/>
      <c r="AK3" s="465"/>
      <c r="AL3" s="465"/>
      <c r="AM3" s="465"/>
      <c r="AN3" s="465"/>
      <c r="AO3" s="465"/>
      <c r="AP3" s="465"/>
      <c r="AQ3" s="465"/>
      <c r="AR3" s="465"/>
      <c r="AS3" s="465"/>
      <c r="AT3" s="465"/>
      <c r="AU3" s="465"/>
      <c r="AV3" s="465"/>
      <c r="AW3" s="465"/>
      <c r="AX3" s="465"/>
      <c r="AY3" s="465"/>
      <c r="AZ3" s="465"/>
      <c r="BA3" s="465"/>
      <c r="BB3" s="465"/>
      <c r="BC3" s="465"/>
      <c r="BD3" s="465"/>
      <c r="BE3" s="465"/>
      <c r="BF3" s="465"/>
      <c r="BG3" s="465"/>
      <c r="BH3" s="465"/>
      <c r="BI3" s="465"/>
      <c r="BJ3" s="465"/>
      <c r="BK3" s="465"/>
      <c r="BL3" s="465"/>
      <c r="BM3" s="465"/>
      <c r="BN3" s="465"/>
      <c r="BO3" s="465"/>
      <c r="BP3" s="465"/>
      <c r="BQ3" s="465"/>
      <c r="BR3" s="465"/>
      <c r="BS3" s="465"/>
      <c r="BT3" s="465"/>
      <c r="BU3" s="465"/>
      <c r="BV3" s="465"/>
      <c r="BW3" s="465"/>
      <c r="BX3" s="465"/>
      <c r="BY3" s="465"/>
      <c r="BZ3" s="465"/>
      <c r="CA3" s="465"/>
      <c r="CB3" s="465"/>
      <c r="CC3" s="465"/>
      <c r="CD3" s="465"/>
      <c r="CE3" s="465"/>
      <c r="CF3" s="465"/>
      <c r="CG3" s="465"/>
      <c r="CH3" s="465"/>
      <c r="CI3" s="465"/>
      <c r="CJ3" s="465"/>
      <c r="CK3" s="465"/>
      <c r="CL3" s="465"/>
      <c r="CM3" s="465"/>
      <c r="CN3" s="465"/>
      <c r="CO3" s="465"/>
      <c r="CP3" s="465"/>
      <c r="CQ3" s="465"/>
      <c r="CR3" s="465"/>
      <c r="CS3" s="465"/>
      <c r="CT3" s="465"/>
      <c r="CU3" s="465"/>
      <c r="CV3" s="465"/>
      <c r="CW3" s="465"/>
      <c r="CX3" s="465"/>
      <c r="CY3" s="465"/>
      <c r="CZ3" s="465"/>
      <c r="DA3" s="465"/>
      <c r="DB3" s="465"/>
      <c r="DC3" s="465"/>
      <c r="DD3" s="465"/>
      <c r="DE3" s="465"/>
      <c r="DF3" s="465"/>
      <c r="DG3" s="465"/>
      <c r="DH3" s="465"/>
      <c r="DI3" s="465"/>
      <c r="DJ3" s="465"/>
      <c r="DK3" s="465"/>
      <c r="DL3" s="465"/>
      <c r="DM3" s="465"/>
      <c r="DN3" s="465"/>
      <c r="DO3" s="465"/>
      <c r="DP3" s="465"/>
      <c r="DQ3" s="465"/>
      <c r="DR3" s="465"/>
      <c r="DS3" s="465"/>
      <c r="DT3" s="465"/>
      <c r="DU3" s="465"/>
      <c r="DV3" s="465"/>
      <c r="DW3" s="465"/>
      <c r="DX3" s="465"/>
      <c r="DY3" s="465"/>
      <c r="DZ3" s="465"/>
      <c r="EA3" s="465"/>
      <c r="EB3" s="465"/>
      <c r="EC3" s="465"/>
      <c r="ED3" s="465"/>
      <c r="EE3" s="465"/>
      <c r="EF3" s="465"/>
      <c r="EG3" s="465"/>
      <c r="EH3" s="465"/>
      <c r="EI3" s="465"/>
      <c r="EJ3" s="465"/>
      <c r="EK3" s="465"/>
      <c r="EL3" s="465"/>
      <c r="EM3" s="465"/>
      <c r="EN3" s="465"/>
      <c r="EO3" s="465"/>
      <c r="EP3" s="465"/>
      <c r="EQ3" s="465"/>
      <c r="ER3" s="465"/>
      <c r="ES3" s="465"/>
      <c r="ET3" s="465"/>
      <c r="EU3" s="465"/>
      <c r="EV3" s="465"/>
      <c r="EW3" s="465"/>
      <c r="EX3" s="465"/>
      <c r="EY3" s="465"/>
      <c r="EZ3" s="465"/>
      <c r="FA3" s="465"/>
      <c r="FB3" s="465"/>
      <c r="FC3" s="465"/>
      <c r="FD3" s="465"/>
      <c r="FE3" s="465"/>
      <c r="FF3" s="465"/>
      <c r="FG3" s="465"/>
      <c r="FH3" s="465"/>
      <c r="FI3" s="465"/>
      <c r="FJ3" s="465"/>
      <c r="FK3" s="465"/>
      <c r="FL3" s="465"/>
      <c r="FM3" s="465"/>
      <c r="FN3" s="465"/>
      <c r="FO3" s="465"/>
      <c r="FP3" s="465"/>
      <c r="FQ3" s="465"/>
      <c r="FR3" s="465"/>
      <c r="FS3" s="465"/>
      <c r="FT3" s="465"/>
      <c r="FU3" s="465"/>
      <c r="FV3" s="465"/>
      <c r="FW3" s="465"/>
      <c r="FX3" s="465"/>
      <c r="FY3" s="465"/>
      <c r="FZ3" s="465"/>
      <c r="GA3" s="465"/>
      <c r="GB3" s="465"/>
      <c r="GC3" s="465"/>
      <c r="GD3" s="465"/>
      <c r="GE3" s="465"/>
      <c r="GF3" s="465"/>
      <c r="GG3" s="465"/>
      <c r="GH3" s="465"/>
      <c r="GI3" s="465"/>
      <c r="GJ3" s="465"/>
      <c r="GK3" s="465"/>
      <c r="GL3" s="465"/>
      <c r="GM3" s="465"/>
      <c r="GN3" s="465"/>
      <c r="GO3" s="465"/>
      <c r="GP3" s="465"/>
      <c r="GQ3" s="465"/>
      <c r="GR3" s="465"/>
      <c r="GS3" s="465"/>
      <c r="GT3" s="465"/>
      <c r="GU3" s="465"/>
      <c r="GV3" s="465"/>
      <c r="GW3" s="465"/>
      <c r="GX3" s="465"/>
      <c r="GY3" s="465"/>
      <c r="GZ3" s="465"/>
      <c r="HA3" s="465"/>
      <c r="HB3" s="465"/>
      <c r="HC3" s="465"/>
      <c r="HD3" s="465"/>
      <c r="HE3" s="465"/>
      <c r="HF3" s="465"/>
      <c r="HG3" s="465"/>
      <c r="HH3" s="465"/>
      <c r="HI3" s="465"/>
      <c r="HJ3" s="465"/>
      <c r="HK3" s="465"/>
      <c r="HL3" s="465"/>
      <c r="HM3" s="465"/>
      <c r="HN3" s="465"/>
      <c r="HO3" s="465"/>
      <c r="HP3" s="465"/>
      <c r="HQ3" s="465"/>
      <c r="HR3" s="465"/>
      <c r="HS3" s="465"/>
      <c r="HT3" s="465"/>
      <c r="HU3" s="465"/>
      <c r="HV3" s="465"/>
      <c r="HW3" s="465"/>
      <c r="HX3" s="465"/>
      <c r="HY3" s="465"/>
      <c r="HZ3" s="465"/>
      <c r="IA3" s="465"/>
      <c r="IB3" s="465"/>
      <c r="IC3" s="465"/>
      <c r="ID3" s="465"/>
      <c r="IE3" s="465"/>
      <c r="IF3" s="465"/>
      <c r="IG3" s="465"/>
      <c r="IH3" s="465"/>
      <c r="II3" s="465"/>
      <c r="IJ3" s="465"/>
      <c r="IK3" s="465"/>
      <c r="IL3" s="465"/>
      <c r="IM3" s="465"/>
      <c r="IN3" s="465"/>
      <c r="IO3" s="465"/>
      <c r="IP3" s="465"/>
      <c r="IQ3" s="465"/>
      <c r="IR3" s="465"/>
      <c r="IS3" s="465"/>
      <c r="IT3" s="465"/>
      <c r="IU3" s="465"/>
    </row>
    <row r="4" spans="1:255" ht="15.75">
      <c r="A4" s="460"/>
      <c r="B4" s="460"/>
      <c r="C4" s="462"/>
      <c r="D4" s="463"/>
      <c r="E4" s="464"/>
      <c r="F4" s="464"/>
      <c r="G4" s="465"/>
      <c r="H4" s="465"/>
      <c r="I4" s="465"/>
      <c r="J4" s="465"/>
      <c r="K4" s="465"/>
      <c r="L4" s="465"/>
      <c r="M4" s="465"/>
      <c r="N4" s="465"/>
      <c r="O4" s="465"/>
      <c r="P4" s="465"/>
      <c r="Q4" s="465"/>
      <c r="R4" s="465"/>
      <c r="S4" s="465"/>
      <c r="T4" s="465"/>
      <c r="U4" s="465"/>
      <c r="V4" s="465"/>
      <c r="W4" s="465"/>
      <c r="X4" s="465"/>
      <c r="Y4" s="465"/>
      <c r="Z4" s="465"/>
      <c r="AA4" s="465"/>
      <c r="AB4" s="465"/>
      <c r="AC4" s="465"/>
      <c r="AD4" s="465"/>
      <c r="AE4" s="465"/>
      <c r="AF4" s="465"/>
      <c r="AG4" s="465"/>
      <c r="AH4" s="465"/>
      <c r="AI4" s="465"/>
      <c r="AJ4" s="465"/>
      <c r="AK4" s="465"/>
      <c r="AL4" s="465"/>
      <c r="AM4" s="465"/>
      <c r="AN4" s="465"/>
      <c r="AO4" s="465"/>
      <c r="AP4" s="465"/>
      <c r="AQ4" s="465"/>
      <c r="AR4" s="465"/>
      <c r="AS4" s="465"/>
      <c r="AT4" s="465"/>
      <c r="AU4" s="465"/>
      <c r="AV4" s="465"/>
      <c r="AW4" s="465"/>
      <c r="AX4" s="465"/>
      <c r="AY4" s="465"/>
      <c r="AZ4" s="465"/>
      <c r="BA4" s="465"/>
      <c r="BB4" s="465"/>
      <c r="BC4" s="465"/>
      <c r="BD4" s="465"/>
      <c r="BE4" s="465"/>
      <c r="BF4" s="465"/>
      <c r="BG4" s="465"/>
      <c r="BH4" s="465"/>
      <c r="BI4" s="465"/>
      <c r="BJ4" s="465"/>
      <c r="BK4" s="465"/>
      <c r="BL4" s="465"/>
      <c r="BM4" s="465"/>
      <c r="BN4" s="465"/>
      <c r="BO4" s="465"/>
      <c r="BP4" s="465"/>
      <c r="BQ4" s="465"/>
      <c r="BR4" s="465"/>
      <c r="BS4" s="465"/>
      <c r="BT4" s="465"/>
      <c r="BU4" s="465"/>
      <c r="BV4" s="465"/>
      <c r="BW4" s="465"/>
      <c r="BX4" s="465"/>
      <c r="BY4" s="465"/>
      <c r="BZ4" s="465"/>
      <c r="CA4" s="465"/>
      <c r="CB4" s="465"/>
      <c r="CC4" s="465"/>
      <c r="CD4" s="465"/>
      <c r="CE4" s="465"/>
      <c r="CF4" s="465"/>
      <c r="CG4" s="465"/>
      <c r="CH4" s="465"/>
      <c r="CI4" s="465"/>
      <c r="CJ4" s="465"/>
      <c r="CK4" s="465"/>
      <c r="CL4" s="465"/>
      <c r="CM4" s="465"/>
      <c r="CN4" s="465"/>
      <c r="CO4" s="465"/>
      <c r="CP4" s="465"/>
      <c r="CQ4" s="465"/>
      <c r="CR4" s="465"/>
      <c r="CS4" s="465"/>
      <c r="CT4" s="465"/>
      <c r="CU4" s="465"/>
      <c r="CV4" s="465"/>
      <c r="CW4" s="465"/>
      <c r="CX4" s="465"/>
      <c r="CY4" s="465"/>
      <c r="CZ4" s="465"/>
      <c r="DA4" s="465"/>
      <c r="DB4" s="465"/>
      <c r="DC4" s="465"/>
      <c r="DD4" s="465"/>
      <c r="DE4" s="465"/>
      <c r="DF4" s="465"/>
      <c r="DG4" s="465"/>
      <c r="DH4" s="465"/>
      <c r="DI4" s="465"/>
      <c r="DJ4" s="465"/>
      <c r="DK4" s="465"/>
      <c r="DL4" s="465"/>
      <c r="DM4" s="465"/>
      <c r="DN4" s="465"/>
      <c r="DO4" s="465"/>
      <c r="DP4" s="465"/>
      <c r="DQ4" s="465"/>
      <c r="DR4" s="465"/>
      <c r="DS4" s="465"/>
      <c r="DT4" s="465"/>
      <c r="DU4" s="465"/>
      <c r="DV4" s="465"/>
      <c r="DW4" s="465"/>
      <c r="DX4" s="465"/>
      <c r="DY4" s="465"/>
      <c r="DZ4" s="465"/>
      <c r="EA4" s="465"/>
      <c r="EB4" s="465"/>
      <c r="EC4" s="465"/>
      <c r="ED4" s="465"/>
      <c r="EE4" s="465"/>
      <c r="EF4" s="465"/>
      <c r="EG4" s="465"/>
      <c r="EH4" s="465"/>
      <c r="EI4" s="465"/>
      <c r="EJ4" s="465"/>
      <c r="EK4" s="465"/>
      <c r="EL4" s="465"/>
      <c r="EM4" s="465"/>
      <c r="EN4" s="465"/>
      <c r="EO4" s="465"/>
      <c r="EP4" s="465"/>
      <c r="EQ4" s="465"/>
      <c r="ER4" s="465"/>
      <c r="ES4" s="465"/>
      <c r="ET4" s="465"/>
      <c r="EU4" s="465"/>
      <c r="EV4" s="465"/>
      <c r="EW4" s="465"/>
      <c r="EX4" s="465"/>
      <c r="EY4" s="465"/>
      <c r="EZ4" s="465"/>
      <c r="FA4" s="465"/>
      <c r="FB4" s="465"/>
      <c r="FC4" s="465"/>
      <c r="FD4" s="465"/>
      <c r="FE4" s="465"/>
      <c r="FF4" s="465"/>
      <c r="FG4" s="465"/>
      <c r="FH4" s="465"/>
      <c r="FI4" s="465"/>
      <c r="FJ4" s="465"/>
      <c r="FK4" s="465"/>
      <c r="FL4" s="465"/>
      <c r="FM4" s="465"/>
      <c r="FN4" s="465"/>
      <c r="FO4" s="465"/>
      <c r="FP4" s="465"/>
      <c r="FQ4" s="465"/>
      <c r="FR4" s="465"/>
      <c r="FS4" s="465"/>
      <c r="FT4" s="465"/>
      <c r="FU4" s="465"/>
      <c r="FV4" s="465"/>
      <c r="FW4" s="465"/>
      <c r="FX4" s="465"/>
      <c r="FY4" s="465"/>
      <c r="FZ4" s="465"/>
      <c r="GA4" s="465"/>
      <c r="GB4" s="465"/>
      <c r="GC4" s="465"/>
      <c r="GD4" s="465"/>
      <c r="GE4" s="465"/>
      <c r="GF4" s="465"/>
      <c r="GG4" s="465"/>
      <c r="GH4" s="465"/>
      <c r="GI4" s="465"/>
      <c r="GJ4" s="465"/>
      <c r="GK4" s="465"/>
      <c r="GL4" s="465"/>
      <c r="GM4" s="465"/>
      <c r="GN4" s="465"/>
      <c r="GO4" s="465"/>
      <c r="GP4" s="465"/>
      <c r="GQ4" s="465"/>
      <c r="GR4" s="465"/>
      <c r="GS4" s="465"/>
      <c r="GT4" s="465"/>
      <c r="GU4" s="465"/>
      <c r="GV4" s="465"/>
      <c r="GW4" s="465"/>
      <c r="GX4" s="465"/>
      <c r="GY4" s="465"/>
      <c r="GZ4" s="465"/>
      <c r="HA4" s="465"/>
      <c r="HB4" s="465"/>
      <c r="HC4" s="465"/>
      <c r="HD4" s="465"/>
      <c r="HE4" s="465"/>
      <c r="HF4" s="465"/>
      <c r="HG4" s="465"/>
      <c r="HH4" s="465"/>
      <c r="HI4" s="465"/>
      <c r="HJ4" s="465"/>
      <c r="HK4" s="465"/>
      <c r="HL4" s="465"/>
      <c r="HM4" s="465"/>
      <c r="HN4" s="465"/>
      <c r="HO4" s="465"/>
      <c r="HP4" s="465"/>
      <c r="HQ4" s="465"/>
      <c r="HR4" s="465"/>
      <c r="HS4" s="465"/>
      <c r="HT4" s="465"/>
      <c r="HU4" s="465"/>
      <c r="HV4" s="465"/>
      <c r="HW4" s="465"/>
      <c r="HX4" s="465"/>
      <c r="HY4" s="465"/>
      <c r="HZ4" s="465"/>
      <c r="IA4" s="465"/>
      <c r="IB4" s="465"/>
      <c r="IC4" s="465"/>
      <c r="ID4" s="465"/>
      <c r="IE4" s="465"/>
      <c r="IF4" s="465"/>
      <c r="IG4" s="465"/>
      <c r="IH4" s="465"/>
      <c r="II4" s="465"/>
      <c r="IJ4" s="465"/>
      <c r="IK4" s="465"/>
      <c r="IL4" s="465"/>
      <c r="IM4" s="465"/>
      <c r="IN4" s="465"/>
      <c r="IO4" s="465"/>
      <c r="IP4" s="465"/>
      <c r="IQ4" s="465"/>
      <c r="IR4" s="465"/>
      <c r="IS4" s="465"/>
      <c r="IT4" s="465"/>
      <c r="IU4" s="465"/>
    </row>
    <row r="5" spans="1:255" ht="15.75">
      <c r="A5" s="467" t="s">
        <v>4921</v>
      </c>
      <c r="B5" s="467"/>
      <c r="C5" s="468" t="s">
        <v>4922</v>
      </c>
      <c r="D5" s="467"/>
      <c r="E5" s="469" t="s">
        <v>4923</v>
      </c>
      <c r="F5" s="469" t="s">
        <v>4924</v>
      </c>
      <c r="G5" s="465"/>
      <c r="H5" s="465"/>
      <c r="I5" s="465"/>
      <c r="J5" s="465"/>
      <c r="K5" s="465"/>
      <c r="L5" s="465"/>
      <c r="M5" s="465"/>
      <c r="N5" s="465"/>
      <c r="O5" s="465"/>
      <c r="P5" s="465"/>
      <c r="Q5" s="465"/>
      <c r="R5" s="465"/>
      <c r="S5" s="465"/>
      <c r="T5" s="465"/>
      <c r="U5" s="465"/>
      <c r="V5" s="465"/>
      <c r="W5" s="465"/>
      <c r="X5" s="465"/>
      <c r="Y5" s="465"/>
      <c r="Z5" s="465"/>
      <c r="AA5" s="465"/>
      <c r="AB5" s="465"/>
      <c r="AC5" s="465"/>
      <c r="AD5" s="465"/>
      <c r="AE5" s="465"/>
      <c r="AF5" s="465"/>
      <c r="AG5" s="465"/>
      <c r="AH5" s="465"/>
      <c r="AI5" s="465"/>
      <c r="AJ5" s="465"/>
      <c r="AK5" s="465"/>
      <c r="AL5" s="465"/>
      <c r="AM5" s="465"/>
      <c r="AN5" s="465"/>
      <c r="AO5" s="465"/>
      <c r="AP5" s="465"/>
      <c r="AQ5" s="465"/>
      <c r="AR5" s="465"/>
      <c r="AS5" s="465"/>
      <c r="AT5" s="465"/>
      <c r="AU5" s="465"/>
      <c r="AV5" s="465"/>
      <c r="AW5" s="465"/>
      <c r="AX5" s="465"/>
      <c r="AY5" s="465"/>
      <c r="AZ5" s="465"/>
      <c r="BA5" s="465"/>
      <c r="BB5" s="465"/>
      <c r="BC5" s="465"/>
      <c r="BD5" s="465"/>
      <c r="BE5" s="465"/>
      <c r="BF5" s="465"/>
      <c r="BG5" s="465"/>
      <c r="BH5" s="465"/>
      <c r="BI5" s="465"/>
      <c r="BJ5" s="465"/>
      <c r="BK5" s="465"/>
      <c r="BL5" s="465"/>
      <c r="BM5" s="465"/>
      <c r="BN5" s="465"/>
      <c r="BO5" s="465"/>
      <c r="BP5" s="465"/>
      <c r="BQ5" s="465"/>
      <c r="BR5" s="465"/>
      <c r="BS5" s="465"/>
      <c r="BT5" s="465"/>
      <c r="BU5" s="465"/>
      <c r="BV5" s="465"/>
      <c r="BW5" s="465"/>
      <c r="BX5" s="465"/>
      <c r="BY5" s="465"/>
      <c r="BZ5" s="465"/>
      <c r="CA5" s="465"/>
      <c r="CB5" s="465"/>
      <c r="CC5" s="465"/>
      <c r="CD5" s="465"/>
      <c r="CE5" s="465"/>
      <c r="CF5" s="465"/>
      <c r="CG5" s="465"/>
      <c r="CH5" s="465"/>
      <c r="CI5" s="465"/>
      <c r="CJ5" s="465"/>
      <c r="CK5" s="465"/>
      <c r="CL5" s="465"/>
      <c r="CM5" s="465"/>
      <c r="CN5" s="465"/>
      <c r="CO5" s="465"/>
      <c r="CP5" s="465"/>
      <c r="CQ5" s="465"/>
      <c r="CR5" s="465"/>
      <c r="CS5" s="465"/>
      <c r="CT5" s="465"/>
      <c r="CU5" s="465"/>
      <c r="CV5" s="465"/>
      <c r="CW5" s="465"/>
      <c r="CX5" s="465"/>
      <c r="CY5" s="465"/>
      <c r="CZ5" s="465"/>
      <c r="DA5" s="465"/>
      <c r="DB5" s="465"/>
      <c r="DC5" s="465"/>
      <c r="DD5" s="465"/>
      <c r="DE5" s="465"/>
      <c r="DF5" s="465"/>
      <c r="DG5" s="465"/>
      <c r="DH5" s="465"/>
      <c r="DI5" s="465"/>
      <c r="DJ5" s="465"/>
      <c r="DK5" s="465"/>
      <c r="DL5" s="465"/>
      <c r="DM5" s="465"/>
      <c r="DN5" s="465"/>
      <c r="DO5" s="465"/>
      <c r="DP5" s="465"/>
      <c r="DQ5" s="465"/>
      <c r="DR5" s="465"/>
      <c r="DS5" s="465"/>
      <c r="DT5" s="465"/>
      <c r="DU5" s="465"/>
      <c r="DV5" s="465"/>
      <c r="DW5" s="465"/>
      <c r="DX5" s="465"/>
      <c r="DY5" s="465"/>
      <c r="DZ5" s="465"/>
      <c r="EA5" s="465"/>
      <c r="EB5" s="465"/>
      <c r="EC5" s="465"/>
      <c r="ED5" s="465"/>
      <c r="EE5" s="465"/>
      <c r="EF5" s="465"/>
      <c r="EG5" s="465"/>
      <c r="EH5" s="465"/>
      <c r="EI5" s="465"/>
      <c r="EJ5" s="465"/>
      <c r="EK5" s="465"/>
      <c r="EL5" s="465"/>
      <c r="EM5" s="465"/>
      <c r="EN5" s="465"/>
      <c r="EO5" s="465"/>
      <c r="EP5" s="465"/>
      <c r="EQ5" s="465"/>
      <c r="ER5" s="465"/>
      <c r="ES5" s="465"/>
      <c r="ET5" s="465"/>
      <c r="EU5" s="465"/>
      <c r="EV5" s="465"/>
      <c r="EW5" s="465"/>
      <c r="EX5" s="465"/>
      <c r="EY5" s="465"/>
      <c r="EZ5" s="465"/>
      <c r="FA5" s="465"/>
      <c r="FB5" s="465"/>
      <c r="FC5" s="465"/>
      <c r="FD5" s="465"/>
      <c r="FE5" s="465"/>
      <c r="FF5" s="465"/>
      <c r="FG5" s="465"/>
      <c r="FH5" s="465"/>
      <c r="FI5" s="465"/>
      <c r="FJ5" s="465"/>
      <c r="FK5" s="465"/>
      <c r="FL5" s="465"/>
      <c r="FM5" s="465"/>
      <c r="FN5" s="465"/>
      <c r="FO5" s="465"/>
      <c r="FP5" s="465"/>
      <c r="FQ5" s="465"/>
      <c r="FR5" s="465"/>
      <c r="FS5" s="465"/>
      <c r="FT5" s="465"/>
      <c r="FU5" s="465"/>
      <c r="FV5" s="465"/>
      <c r="FW5" s="465"/>
      <c r="FX5" s="465"/>
      <c r="FY5" s="465"/>
      <c r="FZ5" s="465"/>
      <c r="GA5" s="465"/>
      <c r="GB5" s="465"/>
      <c r="GC5" s="465"/>
      <c r="GD5" s="465"/>
      <c r="GE5" s="465"/>
      <c r="GF5" s="465"/>
      <c r="GG5" s="465"/>
      <c r="GH5" s="465"/>
      <c r="GI5" s="465"/>
      <c r="GJ5" s="465"/>
      <c r="GK5" s="465"/>
      <c r="GL5" s="465"/>
      <c r="GM5" s="465"/>
      <c r="GN5" s="465"/>
      <c r="GO5" s="465"/>
      <c r="GP5" s="465"/>
      <c r="GQ5" s="465"/>
      <c r="GR5" s="465"/>
      <c r="GS5" s="465"/>
      <c r="GT5" s="465"/>
      <c r="GU5" s="465"/>
      <c r="GV5" s="465"/>
      <c r="GW5" s="465"/>
      <c r="GX5" s="465"/>
      <c r="GY5" s="465"/>
      <c r="GZ5" s="465"/>
      <c r="HA5" s="465"/>
      <c r="HB5" s="465"/>
      <c r="HC5" s="465"/>
      <c r="HD5" s="465"/>
      <c r="HE5" s="465"/>
      <c r="HF5" s="465"/>
      <c r="HG5" s="465"/>
      <c r="HH5" s="465"/>
      <c r="HI5" s="465"/>
      <c r="HJ5" s="465"/>
      <c r="HK5" s="465"/>
      <c r="HL5" s="465"/>
      <c r="HM5" s="465"/>
      <c r="HN5" s="465"/>
      <c r="HO5" s="465"/>
      <c r="HP5" s="465"/>
      <c r="HQ5" s="465"/>
      <c r="HR5" s="465"/>
      <c r="HS5" s="465"/>
      <c r="HT5" s="465"/>
      <c r="HU5" s="465"/>
      <c r="HV5" s="465"/>
      <c r="HW5" s="465"/>
      <c r="HX5" s="465"/>
      <c r="HY5" s="465"/>
      <c r="HZ5" s="465"/>
      <c r="IA5" s="465"/>
      <c r="IB5" s="465"/>
      <c r="IC5" s="465"/>
      <c r="ID5" s="465"/>
      <c r="IE5" s="465"/>
      <c r="IF5" s="465"/>
      <c r="IG5" s="465"/>
      <c r="IH5" s="465"/>
      <c r="II5" s="465"/>
      <c r="IJ5" s="465"/>
      <c r="IK5" s="465"/>
      <c r="IL5" s="465"/>
      <c r="IM5" s="465"/>
      <c r="IN5" s="465"/>
      <c r="IO5" s="465"/>
      <c r="IP5" s="465"/>
      <c r="IQ5" s="465"/>
      <c r="IR5" s="465"/>
      <c r="IS5" s="465"/>
      <c r="IT5" s="465"/>
      <c r="IU5" s="465"/>
    </row>
    <row r="6" spans="1:255" ht="34.5" customHeight="1">
      <c r="A6" s="470" t="s">
        <v>45</v>
      </c>
      <c r="B6" s="471" t="s">
        <v>4925</v>
      </c>
      <c r="C6" s="472"/>
      <c r="D6" s="473"/>
      <c r="E6" s="474"/>
      <c r="F6" s="475"/>
      <c r="G6" s="465"/>
      <c r="H6" s="465"/>
      <c r="I6" s="465"/>
      <c r="J6" s="465"/>
      <c r="K6" s="465"/>
      <c r="L6" s="465"/>
      <c r="M6" s="465"/>
      <c r="N6" s="465"/>
      <c r="O6" s="465"/>
      <c r="P6" s="465"/>
      <c r="Q6" s="465"/>
      <c r="R6" s="465"/>
      <c r="S6" s="465"/>
      <c r="T6" s="465"/>
      <c r="U6" s="465"/>
      <c r="V6" s="465"/>
      <c r="W6" s="465"/>
      <c r="X6" s="465"/>
      <c r="Y6" s="465"/>
      <c r="Z6" s="465"/>
      <c r="AA6" s="465"/>
      <c r="AB6" s="465"/>
      <c r="AC6" s="465"/>
      <c r="AD6" s="465"/>
      <c r="AE6" s="465"/>
      <c r="AF6" s="465"/>
      <c r="AG6" s="465"/>
      <c r="AH6" s="465"/>
      <c r="AI6" s="465"/>
      <c r="AJ6" s="465"/>
      <c r="AK6" s="465"/>
      <c r="AL6" s="465"/>
      <c r="AM6" s="465"/>
      <c r="AN6" s="465"/>
      <c r="AO6" s="465"/>
      <c r="AP6" s="465"/>
      <c r="AQ6" s="465"/>
      <c r="AR6" s="465"/>
      <c r="AS6" s="465"/>
      <c r="AT6" s="465"/>
      <c r="AU6" s="465"/>
      <c r="AV6" s="465"/>
      <c r="AW6" s="465"/>
      <c r="AX6" s="465"/>
      <c r="AY6" s="465"/>
      <c r="AZ6" s="465"/>
      <c r="BA6" s="465"/>
      <c r="BB6" s="465"/>
      <c r="BC6" s="465"/>
      <c r="BD6" s="465"/>
      <c r="BE6" s="465"/>
      <c r="BF6" s="465"/>
      <c r="BG6" s="465"/>
      <c r="BH6" s="465"/>
      <c r="BI6" s="465"/>
      <c r="BJ6" s="465"/>
      <c r="BK6" s="465"/>
      <c r="BL6" s="465"/>
      <c r="BM6" s="465"/>
      <c r="BN6" s="465"/>
      <c r="BO6" s="465"/>
      <c r="BP6" s="465"/>
      <c r="BQ6" s="465"/>
      <c r="BR6" s="465"/>
      <c r="BS6" s="465"/>
      <c r="BT6" s="465"/>
      <c r="BU6" s="465"/>
      <c r="BV6" s="465"/>
      <c r="BW6" s="465"/>
      <c r="BX6" s="465"/>
      <c r="BY6" s="465"/>
      <c r="BZ6" s="465"/>
      <c r="CA6" s="465"/>
      <c r="CB6" s="465"/>
      <c r="CC6" s="465"/>
      <c r="CD6" s="465"/>
      <c r="CE6" s="465"/>
      <c r="CF6" s="465"/>
      <c r="CG6" s="465"/>
      <c r="CH6" s="465"/>
      <c r="CI6" s="465"/>
      <c r="CJ6" s="465"/>
      <c r="CK6" s="465"/>
      <c r="CL6" s="465"/>
      <c r="CM6" s="465"/>
      <c r="CN6" s="465"/>
      <c r="CO6" s="465"/>
      <c r="CP6" s="465"/>
      <c r="CQ6" s="465"/>
      <c r="CR6" s="465"/>
      <c r="CS6" s="465"/>
      <c r="CT6" s="465"/>
      <c r="CU6" s="465"/>
      <c r="CV6" s="465"/>
      <c r="CW6" s="465"/>
      <c r="CX6" s="465"/>
      <c r="CY6" s="465"/>
      <c r="CZ6" s="465"/>
      <c r="DA6" s="465"/>
      <c r="DB6" s="465"/>
      <c r="DC6" s="465"/>
      <c r="DD6" s="465"/>
      <c r="DE6" s="465"/>
      <c r="DF6" s="465"/>
      <c r="DG6" s="465"/>
      <c r="DH6" s="465"/>
      <c r="DI6" s="465"/>
      <c r="DJ6" s="465"/>
      <c r="DK6" s="465"/>
      <c r="DL6" s="465"/>
      <c r="DM6" s="465"/>
      <c r="DN6" s="465"/>
      <c r="DO6" s="465"/>
      <c r="DP6" s="465"/>
      <c r="DQ6" s="465"/>
      <c r="DR6" s="465"/>
      <c r="DS6" s="465"/>
      <c r="DT6" s="465"/>
      <c r="DU6" s="465"/>
      <c r="DV6" s="465"/>
      <c r="DW6" s="465"/>
      <c r="DX6" s="465"/>
      <c r="DY6" s="465"/>
      <c r="DZ6" s="465"/>
      <c r="EA6" s="465"/>
      <c r="EB6" s="465"/>
      <c r="EC6" s="465"/>
      <c r="ED6" s="465"/>
      <c r="EE6" s="465"/>
      <c r="EF6" s="465"/>
      <c r="EG6" s="465"/>
      <c r="EH6" s="465"/>
      <c r="EI6" s="465"/>
      <c r="EJ6" s="465"/>
      <c r="EK6" s="465"/>
      <c r="EL6" s="465"/>
      <c r="EM6" s="465"/>
      <c r="EN6" s="465"/>
      <c r="EO6" s="465"/>
      <c r="EP6" s="465"/>
      <c r="EQ6" s="465"/>
      <c r="ER6" s="465"/>
      <c r="ES6" s="465"/>
      <c r="ET6" s="465"/>
      <c r="EU6" s="465"/>
      <c r="EV6" s="465"/>
      <c r="EW6" s="465"/>
      <c r="EX6" s="465"/>
      <c r="EY6" s="465"/>
      <c r="EZ6" s="465"/>
      <c r="FA6" s="465"/>
      <c r="FB6" s="465"/>
      <c r="FC6" s="465"/>
      <c r="FD6" s="465"/>
      <c r="FE6" s="465"/>
      <c r="FF6" s="465"/>
      <c r="FG6" s="465"/>
      <c r="FH6" s="465"/>
      <c r="FI6" s="465"/>
      <c r="FJ6" s="465"/>
      <c r="FK6" s="465"/>
      <c r="FL6" s="465"/>
      <c r="FM6" s="465"/>
      <c r="FN6" s="465"/>
      <c r="FO6" s="465"/>
      <c r="FP6" s="465"/>
      <c r="FQ6" s="465"/>
      <c r="FR6" s="465"/>
      <c r="FS6" s="465"/>
      <c r="FT6" s="465"/>
      <c r="FU6" s="465"/>
      <c r="FV6" s="465"/>
      <c r="FW6" s="465"/>
      <c r="FX6" s="465"/>
      <c r="FY6" s="465"/>
      <c r="FZ6" s="465"/>
      <c r="GA6" s="465"/>
      <c r="GB6" s="465"/>
      <c r="GC6" s="465"/>
      <c r="GD6" s="465"/>
      <c r="GE6" s="465"/>
      <c r="GF6" s="465"/>
      <c r="GG6" s="465"/>
      <c r="GH6" s="465"/>
      <c r="GI6" s="465"/>
      <c r="GJ6" s="465"/>
      <c r="GK6" s="465"/>
      <c r="GL6" s="465"/>
      <c r="GM6" s="465"/>
      <c r="GN6" s="465"/>
      <c r="GO6" s="465"/>
      <c r="GP6" s="465"/>
      <c r="GQ6" s="465"/>
      <c r="GR6" s="465"/>
      <c r="GS6" s="465"/>
      <c r="GT6" s="465"/>
      <c r="GU6" s="465"/>
      <c r="GV6" s="465"/>
      <c r="GW6" s="465"/>
      <c r="GX6" s="465"/>
      <c r="GY6" s="465"/>
      <c r="GZ6" s="465"/>
      <c r="HA6" s="465"/>
      <c r="HB6" s="465"/>
      <c r="HC6" s="465"/>
      <c r="HD6" s="465"/>
      <c r="HE6" s="465"/>
      <c r="HF6" s="465"/>
      <c r="HG6" s="465"/>
      <c r="HH6" s="465"/>
      <c r="HI6" s="465"/>
      <c r="HJ6" s="465"/>
      <c r="HK6" s="465"/>
      <c r="HL6" s="465"/>
      <c r="HM6" s="465"/>
      <c r="HN6" s="465"/>
      <c r="HO6" s="465"/>
      <c r="HP6" s="465"/>
      <c r="HQ6" s="465"/>
      <c r="HR6" s="465"/>
      <c r="HS6" s="465"/>
      <c r="HT6" s="465"/>
      <c r="HU6" s="465"/>
      <c r="HV6" s="465"/>
      <c r="HW6" s="465"/>
      <c r="HX6" s="465"/>
      <c r="HY6" s="465"/>
      <c r="HZ6" s="465"/>
      <c r="IA6" s="465"/>
      <c r="IB6" s="465"/>
      <c r="IC6" s="465"/>
      <c r="ID6" s="465"/>
      <c r="IE6" s="465"/>
      <c r="IF6" s="465"/>
      <c r="IG6" s="465"/>
      <c r="IH6" s="465"/>
      <c r="II6" s="465"/>
      <c r="IJ6" s="465"/>
      <c r="IK6" s="465"/>
      <c r="IL6" s="465"/>
      <c r="IM6" s="465"/>
      <c r="IN6" s="465"/>
      <c r="IO6" s="465"/>
      <c r="IP6" s="465"/>
      <c r="IQ6" s="465"/>
      <c r="IR6" s="465"/>
      <c r="IS6" s="465"/>
      <c r="IT6" s="465"/>
      <c r="IU6" s="465"/>
    </row>
    <row r="7" spans="1:255" ht="24.95" customHeight="1">
      <c r="A7" s="476" t="s">
        <v>4926</v>
      </c>
      <c r="B7" s="477" t="s">
        <v>4927</v>
      </c>
      <c r="C7" s="478">
        <v>1</v>
      </c>
      <c r="D7" s="479" t="s">
        <v>744</v>
      </c>
      <c r="E7" s="480"/>
      <c r="F7" s="481"/>
      <c r="G7" s="465"/>
      <c r="H7" s="465"/>
      <c r="I7" s="465"/>
      <c r="J7" s="465"/>
      <c r="K7" s="465"/>
      <c r="L7" s="465"/>
      <c r="M7" s="465"/>
      <c r="N7" s="465"/>
      <c r="O7" s="465"/>
      <c r="P7" s="465"/>
      <c r="Q7" s="465"/>
      <c r="R7" s="465"/>
      <c r="S7" s="465"/>
      <c r="T7" s="465"/>
      <c r="U7" s="465"/>
      <c r="V7" s="465"/>
      <c r="W7" s="465"/>
      <c r="X7" s="465"/>
      <c r="Y7" s="465"/>
      <c r="Z7" s="465"/>
      <c r="AA7" s="465"/>
      <c r="AB7" s="465"/>
      <c r="AC7" s="465"/>
      <c r="AD7" s="465"/>
      <c r="AE7" s="465"/>
      <c r="AF7" s="465"/>
      <c r="AG7" s="465"/>
      <c r="AH7" s="465"/>
      <c r="AI7" s="465"/>
      <c r="AJ7" s="465"/>
      <c r="AK7" s="465"/>
      <c r="AL7" s="465"/>
      <c r="AM7" s="465"/>
      <c r="AN7" s="465"/>
      <c r="AO7" s="465"/>
      <c r="AP7" s="465"/>
      <c r="AQ7" s="465"/>
      <c r="AR7" s="465"/>
      <c r="AS7" s="465"/>
      <c r="AT7" s="465"/>
      <c r="AU7" s="465"/>
      <c r="AV7" s="465"/>
      <c r="AW7" s="465"/>
      <c r="AX7" s="465"/>
      <c r="AY7" s="465"/>
      <c r="AZ7" s="465"/>
      <c r="BA7" s="465"/>
      <c r="BB7" s="465"/>
      <c r="BC7" s="465"/>
      <c r="BD7" s="465"/>
      <c r="BE7" s="465"/>
      <c r="BF7" s="465"/>
      <c r="BG7" s="465"/>
      <c r="BH7" s="465"/>
      <c r="BI7" s="465"/>
      <c r="BJ7" s="465"/>
      <c r="BK7" s="465"/>
      <c r="BL7" s="465"/>
      <c r="BM7" s="465"/>
      <c r="BN7" s="465"/>
      <c r="BO7" s="465"/>
      <c r="BP7" s="465"/>
      <c r="BQ7" s="465"/>
      <c r="BR7" s="465"/>
      <c r="BS7" s="465"/>
      <c r="BT7" s="465"/>
      <c r="BU7" s="465"/>
      <c r="BV7" s="465"/>
      <c r="BW7" s="465"/>
      <c r="BX7" s="465"/>
      <c r="BY7" s="465"/>
      <c r="BZ7" s="465"/>
      <c r="CA7" s="465"/>
      <c r="CB7" s="465"/>
      <c r="CC7" s="465"/>
      <c r="CD7" s="465"/>
      <c r="CE7" s="465"/>
      <c r="CF7" s="465"/>
      <c r="CG7" s="465"/>
      <c r="CH7" s="465"/>
      <c r="CI7" s="465"/>
      <c r="CJ7" s="465"/>
      <c r="CK7" s="465"/>
      <c r="CL7" s="465"/>
      <c r="CM7" s="465"/>
      <c r="CN7" s="465"/>
      <c r="CO7" s="465"/>
      <c r="CP7" s="465"/>
      <c r="CQ7" s="465"/>
      <c r="CR7" s="465"/>
      <c r="CS7" s="465"/>
      <c r="CT7" s="465"/>
      <c r="CU7" s="465"/>
      <c r="CV7" s="465"/>
      <c r="CW7" s="465"/>
      <c r="CX7" s="465"/>
      <c r="CY7" s="465"/>
      <c r="CZ7" s="465"/>
      <c r="DA7" s="465"/>
      <c r="DB7" s="465"/>
      <c r="DC7" s="465"/>
      <c r="DD7" s="465"/>
      <c r="DE7" s="465"/>
      <c r="DF7" s="465"/>
      <c r="DG7" s="465"/>
      <c r="DH7" s="465"/>
      <c r="DI7" s="465"/>
      <c r="DJ7" s="465"/>
      <c r="DK7" s="465"/>
      <c r="DL7" s="465"/>
      <c r="DM7" s="465"/>
      <c r="DN7" s="465"/>
      <c r="DO7" s="465"/>
      <c r="DP7" s="465"/>
      <c r="DQ7" s="465"/>
      <c r="DR7" s="465"/>
      <c r="DS7" s="465"/>
      <c r="DT7" s="465"/>
      <c r="DU7" s="465"/>
      <c r="DV7" s="465"/>
      <c r="DW7" s="465"/>
      <c r="DX7" s="465"/>
      <c r="DY7" s="465"/>
      <c r="DZ7" s="465"/>
      <c r="EA7" s="465"/>
      <c r="EB7" s="465"/>
      <c r="EC7" s="465"/>
      <c r="ED7" s="465"/>
      <c r="EE7" s="465"/>
      <c r="EF7" s="465"/>
      <c r="EG7" s="465"/>
      <c r="EH7" s="465"/>
      <c r="EI7" s="465"/>
      <c r="EJ7" s="465"/>
      <c r="EK7" s="465"/>
      <c r="EL7" s="465"/>
      <c r="EM7" s="465"/>
      <c r="EN7" s="465"/>
      <c r="EO7" s="465"/>
      <c r="EP7" s="465"/>
      <c r="EQ7" s="465"/>
      <c r="ER7" s="465"/>
      <c r="ES7" s="465"/>
      <c r="ET7" s="465"/>
      <c r="EU7" s="465"/>
      <c r="EV7" s="465"/>
      <c r="EW7" s="465"/>
      <c r="EX7" s="465"/>
      <c r="EY7" s="465"/>
      <c r="EZ7" s="465"/>
      <c r="FA7" s="465"/>
      <c r="FB7" s="465"/>
      <c r="FC7" s="465"/>
      <c r="FD7" s="465"/>
      <c r="FE7" s="465"/>
      <c r="FF7" s="465"/>
      <c r="FG7" s="465"/>
      <c r="FH7" s="465"/>
      <c r="FI7" s="465"/>
      <c r="FJ7" s="465"/>
      <c r="FK7" s="465"/>
      <c r="FL7" s="465"/>
      <c r="FM7" s="465"/>
      <c r="FN7" s="465"/>
      <c r="FO7" s="465"/>
      <c r="FP7" s="465"/>
      <c r="FQ7" s="465"/>
      <c r="FR7" s="465"/>
      <c r="FS7" s="465"/>
      <c r="FT7" s="465"/>
      <c r="FU7" s="465"/>
      <c r="FV7" s="465"/>
      <c r="FW7" s="465"/>
      <c r="FX7" s="465"/>
      <c r="FY7" s="465"/>
      <c r="FZ7" s="465"/>
      <c r="GA7" s="465"/>
      <c r="GB7" s="465"/>
      <c r="GC7" s="465"/>
      <c r="GD7" s="465"/>
      <c r="GE7" s="465"/>
      <c r="GF7" s="465"/>
      <c r="GG7" s="465"/>
      <c r="GH7" s="465"/>
      <c r="GI7" s="465"/>
      <c r="GJ7" s="465"/>
      <c r="GK7" s="465"/>
      <c r="GL7" s="465"/>
      <c r="GM7" s="465"/>
      <c r="GN7" s="465"/>
      <c r="GO7" s="465"/>
      <c r="GP7" s="465"/>
      <c r="GQ7" s="465"/>
      <c r="GR7" s="465"/>
      <c r="GS7" s="465"/>
      <c r="GT7" s="465"/>
      <c r="GU7" s="465"/>
      <c r="GV7" s="465"/>
      <c r="GW7" s="465"/>
      <c r="GX7" s="465"/>
      <c r="GY7" s="465"/>
      <c r="GZ7" s="465"/>
      <c r="HA7" s="465"/>
      <c r="HB7" s="465"/>
      <c r="HC7" s="465"/>
      <c r="HD7" s="465"/>
      <c r="HE7" s="465"/>
      <c r="HF7" s="465"/>
      <c r="HG7" s="465"/>
      <c r="HH7" s="465"/>
      <c r="HI7" s="465"/>
      <c r="HJ7" s="465"/>
      <c r="HK7" s="465"/>
      <c r="HL7" s="465"/>
      <c r="HM7" s="465"/>
      <c r="HN7" s="465"/>
      <c r="HO7" s="465"/>
      <c r="HP7" s="465"/>
      <c r="HQ7" s="465"/>
      <c r="HR7" s="465"/>
      <c r="HS7" s="465"/>
      <c r="HT7" s="465"/>
      <c r="HU7" s="465"/>
      <c r="HV7" s="465"/>
      <c r="HW7" s="465"/>
      <c r="HX7" s="465"/>
      <c r="HY7" s="465"/>
      <c r="HZ7" s="465"/>
      <c r="IA7" s="465"/>
      <c r="IB7" s="465"/>
      <c r="IC7" s="465"/>
      <c r="ID7" s="465"/>
      <c r="IE7" s="465"/>
      <c r="IF7" s="465"/>
      <c r="IG7" s="465"/>
      <c r="IH7" s="465"/>
      <c r="II7" s="465"/>
      <c r="IJ7" s="465"/>
      <c r="IK7" s="465"/>
      <c r="IL7" s="465"/>
      <c r="IM7" s="465"/>
      <c r="IN7" s="465"/>
      <c r="IO7" s="465"/>
      <c r="IP7" s="465"/>
      <c r="IQ7" s="465"/>
      <c r="IR7" s="465"/>
      <c r="IS7" s="465"/>
      <c r="IT7" s="465"/>
      <c r="IU7" s="465"/>
    </row>
    <row r="8" spans="1:255" ht="92.25" customHeight="1">
      <c r="A8" s="476" t="s">
        <v>4928</v>
      </c>
      <c r="B8" s="477" t="s">
        <v>4929</v>
      </c>
      <c r="C8" s="478">
        <v>1</v>
      </c>
      <c r="D8" s="479" t="s">
        <v>4930</v>
      </c>
      <c r="E8" s="480"/>
      <c r="F8" s="481"/>
      <c r="G8" s="465"/>
      <c r="H8" s="465"/>
      <c r="I8" s="465"/>
      <c r="J8" s="465"/>
      <c r="K8" s="465"/>
      <c r="L8" s="465"/>
      <c r="M8" s="465"/>
      <c r="N8" s="465"/>
      <c r="O8" s="465"/>
      <c r="P8" s="465"/>
      <c r="Q8" s="465"/>
      <c r="R8" s="465"/>
      <c r="S8" s="465"/>
      <c r="T8" s="465"/>
      <c r="U8" s="465"/>
      <c r="V8" s="465"/>
      <c r="W8" s="465"/>
      <c r="X8" s="465"/>
      <c r="Y8" s="465"/>
      <c r="Z8" s="465"/>
      <c r="AA8" s="465"/>
      <c r="AB8" s="465"/>
      <c r="AC8" s="465"/>
      <c r="AD8" s="465"/>
      <c r="AE8" s="465"/>
      <c r="AF8" s="465"/>
      <c r="AG8" s="465"/>
      <c r="AH8" s="465"/>
      <c r="AI8" s="465"/>
      <c r="AJ8" s="465"/>
      <c r="AK8" s="465"/>
      <c r="AL8" s="465"/>
      <c r="AM8" s="465"/>
      <c r="AN8" s="465"/>
      <c r="AO8" s="465"/>
      <c r="AP8" s="465"/>
      <c r="AQ8" s="465"/>
      <c r="AR8" s="465"/>
      <c r="AS8" s="465"/>
      <c r="AT8" s="465"/>
      <c r="AU8" s="465"/>
      <c r="AV8" s="465"/>
      <c r="AW8" s="465"/>
      <c r="AX8" s="465"/>
      <c r="AY8" s="465"/>
      <c r="AZ8" s="465"/>
      <c r="BA8" s="465"/>
      <c r="BB8" s="465"/>
      <c r="BC8" s="465"/>
      <c r="BD8" s="465"/>
      <c r="BE8" s="465"/>
      <c r="BF8" s="465"/>
      <c r="BG8" s="465"/>
      <c r="BH8" s="465"/>
      <c r="BI8" s="465"/>
      <c r="BJ8" s="465"/>
      <c r="BK8" s="465"/>
      <c r="BL8" s="465"/>
      <c r="BM8" s="465"/>
      <c r="BN8" s="465"/>
      <c r="BO8" s="465"/>
      <c r="BP8" s="465"/>
      <c r="BQ8" s="465"/>
      <c r="BR8" s="465"/>
      <c r="BS8" s="465"/>
      <c r="BT8" s="465"/>
      <c r="BU8" s="465"/>
      <c r="BV8" s="465"/>
      <c r="BW8" s="465"/>
      <c r="BX8" s="465"/>
      <c r="BY8" s="465"/>
      <c r="BZ8" s="465"/>
      <c r="CA8" s="465"/>
      <c r="CB8" s="465"/>
      <c r="CC8" s="465"/>
      <c r="CD8" s="465"/>
      <c r="CE8" s="465"/>
      <c r="CF8" s="465"/>
      <c r="CG8" s="465"/>
      <c r="CH8" s="465"/>
      <c r="CI8" s="465"/>
      <c r="CJ8" s="465"/>
      <c r="CK8" s="465"/>
      <c r="CL8" s="465"/>
      <c r="CM8" s="465"/>
      <c r="CN8" s="465"/>
      <c r="CO8" s="465"/>
      <c r="CP8" s="465"/>
      <c r="CQ8" s="465"/>
      <c r="CR8" s="465"/>
      <c r="CS8" s="465"/>
      <c r="CT8" s="465"/>
      <c r="CU8" s="465"/>
      <c r="CV8" s="465"/>
      <c r="CW8" s="465"/>
      <c r="CX8" s="465"/>
      <c r="CY8" s="465"/>
      <c r="CZ8" s="465"/>
      <c r="DA8" s="465"/>
      <c r="DB8" s="465"/>
      <c r="DC8" s="465"/>
      <c r="DD8" s="465"/>
      <c r="DE8" s="465"/>
      <c r="DF8" s="465"/>
      <c r="DG8" s="465"/>
      <c r="DH8" s="465"/>
      <c r="DI8" s="465"/>
      <c r="DJ8" s="465"/>
      <c r="DK8" s="465"/>
      <c r="DL8" s="465"/>
      <c r="DM8" s="465"/>
      <c r="DN8" s="465"/>
      <c r="DO8" s="465"/>
      <c r="DP8" s="465"/>
      <c r="DQ8" s="465"/>
      <c r="DR8" s="465"/>
      <c r="DS8" s="465"/>
      <c r="DT8" s="465"/>
      <c r="DU8" s="465"/>
      <c r="DV8" s="465"/>
      <c r="DW8" s="465"/>
      <c r="DX8" s="465"/>
      <c r="DY8" s="465"/>
      <c r="DZ8" s="465"/>
      <c r="EA8" s="465"/>
      <c r="EB8" s="465"/>
      <c r="EC8" s="465"/>
      <c r="ED8" s="465"/>
      <c r="EE8" s="465"/>
      <c r="EF8" s="465"/>
      <c r="EG8" s="465"/>
      <c r="EH8" s="465"/>
      <c r="EI8" s="465"/>
      <c r="EJ8" s="465"/>
      <c r="EK8" s="465"/>
      <c r="EL8" s="465"/>
      <c r="EM8" s="465"/>
      <c r="EN8" s="465"/>
      <c r="EO8" s="465"/>
      <c r="EP8" s="465"/>
      <c r="EQ8" s="465"/>
      <c r="ER8" s="465"/>
      <c r="ES8" s="465"/>
      <c r="ET8" s="465"/>
      <c r="EU8" s="465"/>
      <c r="EV8" s="465"/>
      <c r="EW8" s="465"/>
      <c r="EX8" s="465"/>
      <c r="EY8" s="465"/>
      <c r="EZ8" s="465"/>
      <c r="FA8" s="465"/>
      <c r="FB8" s="465"/>
      <c r="FC8" s="465"/>
      <c r="FD8" s="465"/>
      <c r="FE8" s="465"/>
      <c r="FF8" s="465"/>
      <c r="FG8" s="465"/>
      <c r="FH8" s="465"/>
      <c r="FI8" s="465"/>
      <c r="FJ8" s="465"/>
      <c r="FK8" s="465"/>
      <c r="FL8" s="465"/>
      <c r="FM8" s="465"/>
      <c r="FN8" s="465"/>
      <c r="FO8" s="465"/>
      <c r="FP8" s="465"/>
      <c r="FQ8" s="465"/>
      <c r="FR8" s="465"/>
      <c r="FS8" s="465"/>
      <c r="FT8" s="465"/>
      <c r="FU8" s="465"/>
      <c r="FV8" s="465"/>
      <c r="FW8" s="465"/>
      <c r="FX8" s="465"/>
      <c r="FY8" s="465"/>
      <c r="FZ8" s="465"/>
      <c r="GA8" s="465"/>
      <c r="GB8" s="465"/>
      <c r="GC8" s="465"/>
      <c r="GD8" s="465"/>
      <c r="GE8" s="465"/>
      <c r="GF8" s="465"/>
      <c r="GG8" s="465"/>
      <c r="GH8" s="465"/>
      <c r="GI8" s="465"/>
      <c r="GJ8" s="465"/>
      <c r="GK8" s="465"/>
      <c r="GL8" s="465"/>
      <c r="GM8" s="465"/>
      <c r="GN8" s="465"/>
      <c r="GO8" s="465"/>
      <c r="GP8" s="465"/>
      <c r="GQ8" s="465"/>
      <c r="GR8" s="465"/>
      <c r="GS8" s="465"/>
      <c r="GT8" s="465"/>
      <c r="GU8" s="465"/>
      <c r="GV8" s="465"/>
      <c r="GW8" s="465"/>
      <c r="GX8" s="465"/>
      <c r="GY8" s="465"/>
      <c r="GZ8" s="465"/>
      <c r="HA8" s="465"/>
      <c r="HB8" s="465"/>
      <c r="HC8" s="465"/>
      <c r="HD8" s="465"/>
      <c r="HE8" s="465"/>
      <c r="HF8" s="465"/>
      <c r="HG8" s="465"/>
      <c r="HH8" s="465"/>
      <c r="HI8" s="465"/>
      <c r="HJ8" s="465"/>
      <c r="HK8" s="465"/>
      <c r="HL8" s="465"/>
      <c r="HM8" s="465"/>
      <c r="HN8" s="465"/>
      <c r="HO8" s="465"/>
      <c r="HP8" s="465"/>
      <c r="HQ8" s="465"/>
      <c r="HR8" s="465"/>
      <c r="HS8" s="465"/>
      <c r="HT8" s="465"/>
      <c r="HU8" s="465"/>
      <c r="HV8" s="465"/>
      <c r="HW8" s="465"/>
      <c r="HX8" s="465"/>
      <c r="HY8" s="465"/>
      <c r="HZ8" s="465"/>
      <c r="IA8" s="465"/>
      <c r="IB8" s="465"/>
      <c r="IC8" s="465"/>
      <c r="ID8" s="465"/>
      <c r="IE8" s="465"/>
      <c r="IF8" s="465"/>
      <c r="IG8" s="465"/>
      <c r="IH8" s="465"/>
      <c r="II8" s="465"/>
      <c r="IJ8" s="465"/>
      <c r="IK8" s="465"/>
      <c r="IL8" s="465"/>
      <c r="IM8" s="465"/>
      <c r="IN8" s="465"/>
      <c r="IO8" s="465"/>
      <c r="IP8" s="465"/>
      <c r="IQ8" s="465"/>
      <c r="IR8" s="465"/>
      <c r="IS8" s="465"/>
      <c r="IT8" s="465"/>
      <c r="IU8" s="465"/>
    </row>
    <row r="9" spans="1:255" ht="56.25" customHeight="1">
      <c r="A9" s="476" t="s">
        <v>4931</v>
      </c>
      <c r="B9" s="477" t="s">
        <v>4932</v>
      </c>
      <c r="C9" s="478">
        <v>1</v>
      </c>
      <c r="D9" s="479" t="s">
        <v>4930</v>
      </c>
      <c r="E9" s="480"/>
      <c r="F9" s="481"/>
      <c r="G9" s="465"/>
      <c r="H9" s="465"/>
      <c r="I9" s="465"/>
      <c r="J9" s="465"/>
      <c r="K9" s="465"/>
      <c r="L9" s="465"/>
      <c r="M9" s="465"/>
      <c r="N9" s="465"/>
      <c r="O9" s="465"/>
      <c r="P9" s="465"/>
      <c r="Q9" s="465"/>
      <c r="R9" s="465"/>
      <c r="S9" s="465"/>
      <c r="T9" s="465"/>
      <c r="U9" s="465"/>
      <c r="V9" s="465"/>
      <c r="W9" s="465"/>
      <c r="X9" s="465"/>
      <c r="Y9" s="465"/>
      <c r="Z9" s="465"/>
      <c r="AA9" s="465"/>
      <c r="AB9" s="465"/>
      <c r="AC9" s="465"/>
      <c r="AD9" s="465"/>
      <c r="AE9" s="465"/>
      <c r="AF9" s="465"/>
      <c r="AG9" s="465"/>
      <c r="AH9" s="465"/>
      <c r="AI9" s="465"/>
      <c r="AJ9" s="465"/>
      <c r="AK9" s="465"/>
      <c r="AL9" s="465"/>
      <c r="AM9" s="465"/>
      <c r="AN9" s="465"/>
      <c r="AO9" s="465"/>
      <c r="AP9" s="465"/>
      <c r="AQ9" s="465"/>
      <c r="AR9" s="465"/>
      <c r="AS9" s="465"/>
      <c r="AT9" s="465"/>
      <c r="AU9" s="465"/>
      <c r="AV9" s="465"/>
      <c r="AW9" s="465"/>
      <c r="AX9" s="465"/>
      <c r="AY9" s="465"/>
      <c r="AZ9" s="465"/>
      <c r="BA9" s="465"/>
      <c r="BB9" s="465"/>
      <c r="BC9" s="465"/>
      <c r="BD9" s="465"/>
      <c r="BE9" s="465"/>
      <c r="BF9" s="465"/>
      <c r="BG9" s="465"/>
      <c r="BH9" s="465"/>
      <c r="BI9" s="465"/>
      <c r="BJ9" s="465"/>
      <c r="BK9" s="465"/>
      <c r="BL9" s="465"/>
      <c r="BM9" s="465"/>
      <c r="BN9" s="465"/>
      <c r="BO9" s="465"/>
      <c r="BP9" s="465"/>
      <c r="BQ9" s="465"/>
      <c r="BR9" s="465"/>
      <c r="BS9" s="465"/>
      <c r="BT9" s="465"/>
      <c r="BU9" s="465"/>
      <c r="BV9" s="465"/>
      <c r="BW9" s="465"/>
      <c r="BX9" s="465"/>
      <c r="BY9" s="465"/>
      <c r="BZ9" s="465"/>
      <c r="CA9" s="465"/>
      <c r="CB9" s="465"/>
      <c r="CC9" s="465"/>
      <c r="CD9" s="465"/>
      <c r="CE9" s="465"/>
      <c r="CF9" s="465"/>
      <c r="CG9" s="465"/>
      <c r="CH9" s="465"/>
      <c r="CI9" s="465"/>
      <c r="CJ9" s="465"/>
      <c r="CK9" s="465"/>
      <c r="CL9" s="465"/>
      <c r="CM9" s="465"/>
      <c r="CN9" s="465"/>
      <c r="CO9" s="465"/>
      <c r="CP9" s="465"/>
      <c r="CQ9" s="465"/>
      <c r="CR9" s="465"/>
      <c r="CS9" s="465"/>
      <c r="CT9" s="465"/>
      <c r="CU9" s="465"/>
      <c r="CV9" s="465"/>
      <c r="CW9" s="465"/>
      <c r="CX9" s="465"/>
      <c r="CY9" s="465"/>
      <c r="CZ9" s="465"/>
      <c r="DA9" s="465"/>
      <c r="DB9" s="465"/>
      <c r="DC9" s="465"/>
      <c r="DD9" s="465"/>
      <c r="DE9" s="465"/>
      <c r="DF9" s="465"/>
      <c r="DG9" s="465"/>
      <c r="DH9" s="465"/>
      <c r="DI9" s="465"/>
      <c r="DJ9" s="465"/>
      <c r="DK9" s="465"/>
      <c r="DL9" s="465"/>
      <c r="DM9" s="465"/>
      <c r="DN9" s="465"/>
      <c r="DO9" s="465"/>
      <c r="DP9" s="465"/>
      <c r="DQ9" s="465"/>
      <c r="DR9" s="465"/>
      <c r="DS9" s="465"/>
      <c r="DT9" s="465"/>
      <c r="DU9" s="465"/>
      <c r="DV9" s="465"/>
      <c r="DW9" s="465"/>
      <c r="DX9" s="465"/>
      <c r="DY9" s="465"/>
      <c r="DZ9" s="465"/>
      <c r="EA9" s="465"/>
      <c r="EB9" s="465"/>
      <c r="EC9" s="465"/>
      <c r="ED9" s="465"/>
      <c r="EE9" s="465"/>
      <c r="EF9" s="465"/>
      <c r="EG9" s="465"/>
      <c r="EH9" s="465"/>
      <c r="EI9" s="465"/>
      <c r="EJ9" s="465"/>
      <c r="EK9" s="465"/>
      <c r="EL9" s="465"/>
      <c r="EM9" s="465"/>
      <c r="EN9" s="465"/>
      <c r="EO9" s="465"/>
      <c r="EP9" s="465"/>
      <c r="EQ9" s="465"/>
      <c r="ER9" s="465"/>
      <c r="ES9" s="465"/>
      <c r="ET9" s="465"/>
      <c r="EU9" s="465"/>
      <c r="EV9" s="465"/>
      <c r="EW9" s="465"/>
      <c r="EX9" s="465"/>
      <c r="EY9" s="465"/>
      <c r="EZ9" s="465"/>
      <c r="FA9" s="465"/>
      <c r="FB9" s="465"/>
      <c r="FC9" s="465"/>
      <c r="FD9" s="465"/>
      <c r="FE9" s="465"/>
      <c r="FF9" s="465"/>
      <c r="FG9" s="465"/>
      <c r="FH9" s="465"/>
      <c r="FI9" s="465"/>
      <c r="FJ9" s="465"/>
      <c r="FK9" s="465"/>
      <c r="FL9" s="465"/>
      <c r="FM9" s="465"/>
      <c r="FN9" s="465"/>
      <c r="FO9" s="465"/>
      <c r="FP9" s="465"/>
      <c r="FQ9" s="465"/>
      <c r="FR9" s="465"/>
      <c r="FS9" s="465"/>
      <c r="FT9" s="465"/>
      <c r="FU9" s="465"/>
      <c r="FV9" s="465"/>
      <c r="FW9" s="465"/>
      <c r="FX9" s="465"/>
      <c r="FY9" s="465"/>
      <c r="FZ9" s="465"/>
      <c r="GA9" s="465"/>
      <c r="GB9" s="465"/>
      <c r="GC9" s="465"/>
      <c r="GD9" s="465"/>
      <c r="GE9" s="465"/>
      <c r="GF9" s="465"/>
      <c r="GG9" s="465"/>
      <c r="GH9" s="465"/>
      <c r="GI9" s="465"/>
      <c r="GJ9" s="465"/>
      <c r="GK9" s="465"/>
      <c r="GL9" s="465"/>
      <c r="GM9" s="465"/>
      <c r="GN9" s="465"/>
      <c r="GO9" s="465"/>
      <c r="GP9" s="465"/>
      <c r="GQ9" s="465"/>
      <c r="GR9" s="465"/>
      <c r="GS9" s="465"/>
      <c r="GT9" s="465"/>
      <c r="GU9" s="465"/>
      <c r="GV9" s="465"/>
      <c r="GW9" s="465"/>
      <c r="GX9" s="465"/>
      <c r="GY9" s="465"/>
      <c r="GZ9" s="465"/>
      <c r="HA9" s="465"/>
      <c r="HB9" s="465"/>
      <c r="HC9" s="465"/>
      <c r="HD9" s="465"/>
      <c r="HE9" s="465"/>
      <c r="HF9" s="465"/>
      <c r="HG9" s="465"/>
      <c r="HH9" s="465"/>
      <c r="HI9" s="465"/>
      <c r="HJ9" s="465"/>
      <c r="HK9" s="465"/>
      <c r="HL9" s="465"/>
      <c r="HM9" s="465"/>
      <c r="HN9" s="465"/>
      <c r="HO9" s="465"/>
      <c r="HP9" s="465"/>
      <c r="HQ9" s="465"/>
      <c r="HR9" s="465"/>
      <c r="HS9" s="465"/>
      <c r="HT9" s="465"/>
      <c r="HU9" s="465"/>
      <c r="HV9" s="465"/>
      <c r="HW9" s="465"/>
      <c r="HX9" s="465"/>
      <c r="HY9" s="465"/>
      <c r="HZ9" s="465"/>
      <c r="IA9" s="465"/>
      <c r="IB9" s="465"/>
      <c r="IC9" s="465"/>
      <c r="ID9" s="465"/>
      <c r="IE9" s="465"/>
      <c r="IF9" s="465"/>
      <c r="IG9" s="465"/>
      <c r="IH9" s="465"/>
      <c r="II9" s="465"/>
      <c r="IJ9" s="465"/>
      <c r="IK9" s="465"/>
      <c r="IL9" s="465"/>
      <c r="IM9" s="465"/>
      <c r="IN9" s="465"/>
      <c r="IO9" s="465"/>
      <c r="IP9" s="465"/>
      <c r="IQ9" s="465"/>
      <c r="IR9" s="465"/>
      <c r="IS9" s="465"/>
      <c r="IT9" s="465"/>
      <c r="IU9" s="465"/>
    </row>
    <row r="10" spans="1:255" s="482" customFormat="1" ht="24.95" customHeight="1">
      <c r="A10" s="476" t="s">
        <v>4933</v>
      </c>
      <c r="B10" s="477" t="s">
        <v>4934</v>
      </c>
      <c r="C10" s="478">
        <v>1</v>
      </c>
      <c r="D10" s="479" t="s">
        <v>4930</v>
      </c>
      <c r="E10" s="480"/>
      <c r="F10" s="481"/>
    </row>
    <row r="11" spans="1:255" s="482" customFormat="1" ht="24.95" customHeight="1">
      <c r="A11" s="476" t="s">
        <v>4935</v>
      </c>
      <c r="B11" s="477" t="s">
        <v>4936</v>
      </c>
      <c r="C11" s="478">
        <v>1</v>
      </c>
      <c r="D11" s="479" t="s">
        <v>744</v>
      </c>
      <c r="E11" s="480"/>
      <c r="F11" s="481"/>
    </row>
    <row r="12" spans="1:255" s="482" customFormat="1" ht="24.95" customHeight="1">
      <c r="A12" s="476" t="s">
        <v>4937</v>
      </c>
      <c r="B12" s="477" t="s">
        <v>4938</v>
      </c>
      <c r="C12" s="478">
        <v>1</v>
      </c>
      <c r="D12" s="479" t="s">
        <v>744</v>
      </c>
      <c r="E12" s="480"/>
      <c r="F12" s="481"/>
    </row>
    <row r="13" spans="1:255" s="482" customFormat="1" ht="39" customHeight="1">
      <c r="A13" s="476" t="s">
        <v>4939</v>
      </c>
      <c r="B13" s="477" t="s">
        <v>4940</v>
      </c>
      <c r="C13" s="478">
        <v>1</v>
      </c>
      <c r="D13" s="479" t="s">
        <v>744</v>
      </c>
      <c r="E13" s="480"/>
      <c r="F13" s="481"/>
    </row>
    <row r="14" spans="1:255" s="482" customFormat="1" ht="24.95" customHeight="1">
      <c r="A14" s="476" t="s">
        <v>4941</v>
      </c>
      <c r="B14" s="477" t="s">
        <v>4942</v>
      </c>
      <c r="C14" s="478">
        <v>1</v>
      </c>
      <c r="D14" s="479" t="s">
        <v>744</v>
      </c>
      <c r="E14" s="480"/>
      <c r="F14" s="481"/>
    </row>
    <row r="15" spans="1:255" s="482" customFormat="1" ht="24.95" customHeight="1">
      <c r="A15" s="476" t="s">
        <v>4943</v>
      </c>
      <c r="B15" s="477" t="s">
        <v>4944</v>
      </c>
      <c r="C15" s="478">
        <v>1</v>
      </c>
      <c r="D15" s="479" t="s">
        <v>744</v>
      </c>
      <c r="E15" s="480"/>
      <c r="F15" s="481"/>
    </row>
    <row r="16" spans="1:255" s="482" customFormat="1" ht="24.95" customHeight="1">
      <c r="A16" s="476" t="s">
        <v>4945</v>
      </c>
      <c r="B16" s="477" t="s">
        <v>4946</v>
      </c>
      <c r="C16" s="478">
        <v>1</v>
      </c>
      <c r="D16" s="479" t="s">
        <v>4930</v>
      </c>
      <c r="E16" s="480"/>
      <c r="F16" s="481"/>
    </row>
    <row r="17" spans="1:6" s="482" customFormat="1" ht="24.95" customHeight="1">
      <c r="A17" s="476" t="s">
        <v>4947</v>
      </c>
      <c r="B17" s="477" t="s">
        <v>4948</v>
      </c>
      <c r="C17" s="478">
        <v>1</v>
      </c>
      <c r="D17" s="479" t="s">
        <v>744</v>
      </c>
      <c r="E17" s="480"/>
      <c r="F17" s="481"/>
    </row>
    <row r="18" spans="1:6" s="482" customFormat="1" ht="24.95" customHeight="1">
      <c r="A18" s="476" t="s">
        <v>4949</v>
      </c>
      <c r="B18" s="477" t="s">
        <v>4950</v>
      </c>
      <c r="C18" s="478">
        <v>1</v>
      </c>
      <c r="D18" s="479" t="s">
        <v>744</v>
      </c>
      <c r="E18" s="480"/>
      <c r="F18" s="481"/>
    </row>
    <row r="19" spans="1:6" s="482" customFormat="1" ht="45">
      <c r="A19" s="476" t="s">
        <v>4951</v>
      </c>
      <c r="B19" s="477" t="s">
        <v>4952</v>
      </c>
      <c r="C19" s="478">
        <v>1</v>
      </c>
      <c r="D19" s="479" t="s">
        <v>744</v>
      </c>
      <c r="E19" s="480"/>
      <c r="F19" s="481"/>
    </row>
    <row r="20" spans="1:6" ht="15.75">
      <c r="A20" s="467"/>
      <c r="B20" s="483"/>
      <c r="C20" s="484"/>
      <c r="D20" s="485"/>
      <c r="E20" s="480"/>
      <c r="F20" s="481"/>
    </row>
    <row r="21" spans="1:6" ht="18">
      <c r="A21" s="467"/>
      <c r="B21" s="486" t="s">
        <v>4953</v>
      </c>
      <c r="C21" s="484"/>
      <c r="D21" s="485"/>
      <c r="E21" s="480"/>
      <c r="F21" s="481"/>
    </row>
    <row r="22" spans="1:6" ht="15.75">
      <c r="A22" s="487" t="s">
        <v>4954</v>
      </c>
      <c r="B22" s="483" t="s">
        <v>4955</v>
      </c>
      <c r="C22" s="484">
        <v>1</v>
      </c>
      <c r="D22" s="485" t="s">
        <v>4930</v>
      </c>
      <c r="E22" s="480"/>
      <c r="F22" s="481"/>
    </row>
    <row r="23" spans="1:6" ht="15.75">
      <c r="A23" s="467" t="s">
        <v>4956</v>
      </c>
      <c r="B23" s="483" t="s">
        <v>4957</v>
      </c>
      <c r="C23" s="484">
        <v>1</v>
      </c>
      <c r="D23" s="485" t="s">
        <v>4930</v>
      </c>
      <c r="E23" s="480"/>
      <c r="F23" s="481"/>
    </row>
    <row r="24" spans="1:6" ht="18">
      <c r="A24" s="488"/>
      <c r="B24" s="489" t="s">
        <v>4958</v>
      </c>
      <c r="C24" s="490"/>
      <c r="D24" s="491"/>
      <c r="E24" s="480"/>
      <c r="F24" s="492"/>
    </row>
  </sheetData>
  <sheetProtection selectLockedCells="1" selectUnlockedCells="1"/>
  <pageMargins left="0.7" right="0.7" top="0.75" bottom="0.75" header="0.3" footer="0.3"/>
  <pageSetup paperSize="9" scale="73" firstPageNumber="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63" customWidth="1"/>
    <col min="2" max="2" width="1.6640625" style="263" customWidth="1"/>
    <col min="3" max="4" width="5" style="263" customWidth="1"/>
    <col min="5" max="5" width="11.6640625" style="263" customWidth="1"/>
    <col min="6" max="6" width="9.1640625" style="263" customWidth="1"/>
    <col min="7" max="7" width="5" style="263" customWidth="1"/>
    <col min="8" max="8" width="77.83203125" style="263" customWidth="1"/>
    <col min="9" max="10" width="20" style="263" customWidth="1"/>
    <col min="11" max="11" width="1.6640625" style="263" customWidth="1"/>
  </cols>
  <sheetData>
    <row r="1" spans="2:11" ht="37.5" customHeight="1"/>
    <row r="2" spans="2:11" ht="7.5" customHeight="1">
      <c r="B2" s="264"/>
      <c r="C2" s="265"/>
      <c r="D2" s="265"/>
      <c r="E2" s="265"/>
      <c r="F2" s="265"/>
      <c r="G2" s="265"/>
      <c r="H2" s="265"/>
      <c r="I2" s="265"/>
      <c r="J2" s="265"/>
      <c r="K2" s="266"/>
    </row>
    <row r="3" spans="2:11" s="16" customFormat="1" ht="45" customHeight="1">
      <c r="B3" s="267"/>
      <c r="C3" s="391" t="s">
        <v>4682</v>
      </c>
      <c r="D3" s="391"/>
      <c r="E3" s="391"/>
      <c r="F3" s="391"/>
      <c r="G3" s="391"/>
      <c r="H3" s="391"/>
      <c r="I3" s="391"/>
      <c r="J3" s="391"/>
      <c r="K3" s="268"/>
    </row>
    <row r="4" spans="2:11" ht="25.5" customHeight="1">
      <c r="B4" s="269"/>
      <c r="C4" s="392" t="s">
        <v>4683</v>
      </c>
      <c r="D4" s="392"/>
      <c r="E4" s="392"/>
      <c r="F4" s="392"/>
      <c r="G4" s="392"/>
      <c r="H4" s="392"/>
      <c r="I4" s="392"/>
      <c r="J4" s="392"/>
      <c r="K4" s="270"/>
    </row>
    <row r="5" spans="2:11" ht="5.25" customHeight="1">
      <c r="B5" s="269"/>
      <c r="C5" s="271"/>
      <c r="D5" s="271"/>
      <c r="E5" s="271"/>
      <c r="F5" s="271"/>
      <c r="G5" s="271"/>
      <c r="H5" s="271"/>
      <c r="I5" s="271"/>
      <c r="J5" s="271"/>
      <c r="K5" s="270"/>
    </row>
    <row r="6" spans="2:11" ht="15" customHeight="1">
      <c r="B6" s="269"/>
      <c r="C6" s="390" t="s">
        <v>4684</v>
      </c>
      <c r="D6" s="390"/>
      <c r="E6" s="390"/>
      <c r="F6" s="390"/>
      <c r="G6" s="390"/>
      <c r="H6" s="390"/>
      <c r="I6" s="390"/>
      <c r="J6" s="390"/>
      <c r="K6" s="270"/>
    </row>
    <row r="7" spans="2:11" ht="15" customHeight="1">
      <c r="B7" s="273"/>
      <c r="C7" s="390" t="s">
        <v>4685</v>
      </c>
      <c r="D7" s="390"/>
      <c r="E7" s="390"/>
      <c r="F7" s="390"/>
      <c r="G7" s="390"/>
      <c r="H7" s="390"/>
      <c r="I7" s="390"/>
      <c r="J7" s="390"/>
      <c r="K7" s="270"/>
    </row>
    <row r="8" spans="2:11" ht="12.75" customHeight="1">
      <c r="B8" s="273"/>
      <c r="C8" s="272"/>
      <c r="D8" s="272"/>
      <c r="E8" s="272"/>
      <c r="F8" s="272"/>
      <c r="G8" s="272"/>
      <c r="H8" s="272"/>
      <c r="I8" s="272"/>
      <c r="J8" s="272"/>
      <c r="K8" s="270"/>
    </row>
    <row r="9" spans="2:11" ht="15" customHeight="1">
      <c r="B9" s="273"/>
      <c r="C9" s="390" t="s">
        <v>4686</v>
      </c>
      <c r="D9" s="390"/>
      <c r="E9" s="390"/>
      <c r="F9" s="390"/>
      <c r="G9" s="390"/>
      <c r="H9" s="390"/>
      <c r="I9" s="390"/>
      <c r="J9" s="390"/>
      <c r="K9" s="270"/>
    </row>
    <row r="10" spans="2:11" ht="15" customHeight="1">
      <c r="B10" s="273"/>
      <c r="C10" s="272"/>
      <c r="D10" s="390" t="s">
        <v>4687</v>
      </c>
      <c r="E10" s="390"/>
      <c r="F10" s="390"/>
      <c r="G10" s="390"/>
      <c r="H10" s="390"/>
      <c r="I10" s="390"/>
      <c r="J10" s="390"/>
      <c r="K10" s="270"/>
    </row>
    <row r="11" spans="2:11" ht="15" customHeight="1">
      <c r="B11" s="273"/>
      <c r="C11" s="274"/>
      <c r="D11" s="390" t="s">
        <v>4688</v>
      </c>
      <c r="E11" s="390"/>
      <c r="F11" s="390"/>
      <c r="G11" s="390"/>
      <c r="H11" s="390"/>
      <c r="I11" s="390"/>
      <c r="J11" s="390"/>
      <c r="K11" s="270"/>
    </row>
    <row r="12" spans="2:11" ht="12.75" customHeight="1">
      <c r="B12" s="273"/>
      <c r="C12" s="274"/>
      <c r="D12" s="274"/>
      <c r="E12" s="274"/>
      <c r="F12" s="274"/>
      <c r="G12" s="274"/>
      <c r="H12" s="274"/>
      <c r="I12" s="274"/>
      <c r="J12" s="274"/>
      <c r="K12" s="270"/>
    </row>
    <row r="13" spans="2:11" ht="15" customHeight="1">
      <c r="B13" s="273"/>
      <c r="C13" s="274"/>
      <c r="D13" s="390" t="s">
        <v>4689</v>
      </c>
      <c r="E13" s="390"/>
      <c r="F13" s="390"/>
      <c r="G13" s="390"/>
      <c r="H13" s="390"/>
      <c r="I13" s="390"/>
      <c r="J13" s="390"/>
      <c r="K13" s="270"/>
    </row>
    <row r="14" spans="2:11" ht="15" customHeight="1">
      <c r="B14" s="273"/>
      <c r="C14" s="274"/>
      <c r="D14" s="390" t="s">
        <v>4690</v>
      </c>
      <c r="E14" s="390"/>
      <c r="F14" s="390"/>
      <c r="G14" s="390"/>
      <c r="H14" s="390"/>
      <c r="I14" s="390"/>
      <c r="J14" s="390"/>
      <c r="K14" s="270"/>
    </row>
    <row r="15" spans="2:11" ht="15" customHeight="1">
      <c r="B15" s="273"/>
      <c r="C15" s="274"/>
      <c r="D15" s="390" t="s">
        <v>4691</v>
      </c>
      <c r="E15" s="390"/>
      <c r="F15" s="390"/>
      <c r="G15" s="390"/>
      <c r="H15" s="390"/>
      <c r="I15" s="390"/>
      <c r="J15" s="390"/>
      <c r="K15" s="270"/>
    </row>
    <row r="16" spans="2:11" ht="15" customHeight="1">
      <c r="B16" s="273"/>
      <c r="C16" s="274"/>
      <c r="D16" s="274"/>
      <c r="E16" s="275" t="s">
        <v>87</v>
      </c>
      <c r="F16" s="390" t="s">
        <v>4692</v>
      </c>
      <c r="G16" s="390"/>
      <c r="H16" s="390"/>
      <c r="I16" s="390"/>
      <c r="J16" s="390"/>
      <c r="K16" s="270"/>
    </row>
    <row r="17" spans="2:11" ht="15" customHeight="1">
      <c r="B17" s="273"/>
      <c r="C17" s="274"/>
      <c r="D17" s="274"/>
      <c r="E17" s="275" t="s">
        <v>4693</v>
      </c>
      <c r="F17" s="390" t="s">
        <v>4694</v>
      </c>
      <c r="G17" s="390"/>
      <c r="H17" s="390"/>
      <c r="I17" s="390"/>
      <c r="J17" s="390"/>
      <c r="K17" s="270"/>
    </row>
    <row r="18" spans="2:11" ht="15" customHeight="1">
      <c r="B18" s="273"/>
      <c r="C18" s="274"/>
      <c r="D18" s="274"/>
      <c r="E18" s="275" t="s">
        <v>4695</v>
      </c>
      <c r="F18" s="390" t="s">
        <v>4696</v>
      </c>
      <c r="G18" s="390"/>
      <c r="H18" s="390"/>
      <c r="I18" s="390"/>
      <c r="J18" s="390"/>
      <c r="K18" s="270"/>
    </row>
    <row r="19" spans="2:11" ht="15" customHeight="1">
      <c r="B19" s="273"/>
      <c r="C19" s="274"/>
      <c r="D19" s="274"/>
      <c r="E19" s="275" t="s">
        <v>4697</v>
      </c>
      <c r="F19" s="390" t="s">
        <v>4698</v>
      </c>
      <c r="G19" s="390"/>
      <c r="H19" s="390"/>
      <c r="I19" s="390"/>
      <c r="J19" s="390"/>
      <c r="K19" s="270"/>
    </row>
    <row r="20" spans="2:11" ht="15" customHeight="1">
      <c r="B20" s="273"/>
      <c r="C20" s="274"/>
      <c r="D20" s="274"/>
      <c r="E20" s="275" t="s">
        <v>4699</v>
      </c>
      <c r="F20" s="390" t="s">
        <v>4700</v>
      </c>
      <c r="G20" s="390"/>
      <c r="H20" s="390"/>
      <c r="I20" s="390"/>
      <c r="J20" s="390"/>
      <c r="K20" s="270"/>
    </row>
    <row r="21" spans="2:11" ht="15" customHeight="1">
      <c r="B21" s="273"/>
      <c r="C21" s="274"/>
      <c r="D21" s="274"/>
      <c r="E21" s="275" t="s">
        <v>93</v>
      </c>
      <c r="F21" s="390" t="s">
        <v>4701</v>
      </c>
      <c r="G21" s="390"/>
      <c r="H21" s="390"/>
      <c r="I21" s="390"/>
      <c r="J21" s="390"/>
      <c r="K21" s="270"/>
    </row>
    <row r="22" spans="2:11" ht="12.75" customHeight="1">
      <c r="B22" s="273"/>
      <c r="C22" s="274"/>
      <c r="D22" s="274"/>
      <c r="E22" s="274"/>
      <c r="F22" s="274"/>
      <c r="G22" s="274"/>
      <c r="H22" s="274"/>
      <c r="I22" s="274"/>
      <c r="J22" s="274"/>
      <c r="K22" s="270"/>
    </row>
    <row r="23" spans="2:11" ht="15" customHeight="1">
      <c r="B23" s="273"/>
      <c r="C23" s="390" t="s">
        <v>4702</v>
      </c>
      <c r="D23" s="390"/>
      <c r="E23" s="390"/>
      <c r="F23" s="390"/>
      <c r="G23" s="390"/>
      <c r="H23" s="390"/>
      <c r="I23" s="390"/>
      <c r="J23" s="390"/>
      <c r="K23" s="270"/>
    </row>
    <row r="24" spans="2:11" ht="15" customHeight="1">
      <c r="B24" s="273"/>
      <c r="C24" s="390" t="s">
        <v>4703</v>
      </c>
      <c r="D24" s="390"/>
      <c r="E24" s="390"/>
      <c r="F24" s="390"/>
      <c r="G24" s="390"/>
      <c r="H24" s="390"/>
      <c r="I24" s="390"/>
      <c r="J24" s="390"/>
      <c r="K24" s="270"/>
    </row>
    <row r="25" spans="2:11" ht="15" customHeight="1">
      <c r="B25" s="273"/>
      <c r="C25" s="272"/>
      <c r="D25" s="390" t="s">
        <v>4704</v>
      </c>
      <c r="E25" s="390"/>
      <c r="F25" s="390"/>
      <c r="G25" s="390"/>
      <c r="H25" s="390"/>
      <c r="I25" s="390"/>
      <c r="J25" s="390"/>
      <c r="K25" s="270"/>
    </row>
    <row r="26" spans="2:11" ht="15" customHeight="1">
      <c r="B26" s="273"/>
      <c r="C26" s="274"/>
      <c r="D26" s="390" t="s">
        <v>4705</v>
      </c>
      <c r="E26" s="390"/>
      <c r="F26" s="390"/>
      <c r="G26" s="390"/>
      <c r="H26" s="390"/>
      <c r="I26" s="390"/>
      <c r="J26" s="390"/>
      <c r="K26" s="270"/>
    </row>
    <row r="27" spans="2:11" ht="12.75" customHeight="1">
      <c r="B27" s="273"/>
      <c r="C27" s="274"/>
      <c r="D27" s="274"/>
      <c r="E27" s="274"/>
      <c r="F27" s="274"/>
      <c r="G27" s="274"/>
      <c r="H27" s="274"/>
      <c r="I27" s="274"/>
      <c r="J27" s="274"/>
      <c r="K27" s="270"/>
    </row>
    <row r="28" spans="2:11" ht="15" customHeight="1">
      <c r="B28" s="273"/>
      <c r="C28" s="274"/>
      <c r="D28" s="390" t="s">
        <v>4706</v>
      </c>
      <c r="E28" s="390"/>
      <c r="F28" s="390"/>
      <c r="G28" s="390"/>
      <c r="H28" s="390"/>
      <c r="I28" s="390"/>
      <c r="J28" s="390"/>
      <c r="K28" s="270"/>
    </row>
    <row r="29" spans="2:11" ht="15" customHeight="1">
      <c r="B29" s="273"/>
      <c r="C29" s="274"/>
      <c r="D29" s="390" t="s">
        <v>4707</v>
      </c>
      <c r="E29" s="390"/>
      <c r="F29" s="390"/>
      <c r="G29" s="390"/>
      <c r="H29" s="390"/>
      <c r="I29" s="390"/>
      <c r="J29" s="390"/>
      <c r="K29" s="270"/>
    </row>
    <row r="30" spans="2:11" ht="12.75" customHeight="1">
      <c r="B30" s="273"/>
      <c r="C30" s="274"/>
      <c r="D30" s="274"/>
      <c r="E30" s="274"/>
      <c r="F30" s="274"/>
      <c r="G30" s="274"/>
      <c r="H30" s="274"/>
      <c r="I30" s="274"/>
      <c r="J30" s="274"/>
      <c r="K30" s="270"/>
    </row>
    <row r="31" spans="2:11" ht="15" customHeight="1">
      <c r="B31" s="273"/>
      <c r="C31" s="274"/>
      <c r="D31" s="390" t="s">
        <v>4708</v>
      </c>
      <c r="E31" s="390"/>
      <c r="F31" s="390"/>
      <c r="G31" s="390"/>
      <c r="H31" s="390"/>
      <c r="I31" s="390"/>
      <c r="J31" s="390"/>
      <c r="K31" s="270"/>
    </row>
    <row r="32" spans="2:11" ht="15" customHeight="1">
      <c r="B32" s="273"/>
      <c r="C32" s="274"/>
      <c r="D32" s="390" t="s">
        <v>4709</v>
      </c>
      <c r="E32" s="390"/>
      <c r="F32" s="390"/>
      <c r="G32" s="390"/>
      <c r="H32" s="390"/>
      <c r="I32" s="390"/>
      <c r="J32" s="390"/>
      <c r="K32" s="270"/>
    </row>
    <row r="33" spans="2:11" ht="15" customHeight="1">
      <c r="B33" s="273"/>
      <c r="C33" s="274"/>
      <c r="D33" s="390" t="s">
        <v>4710</v>
      </c>
      <c r="E33" s="390"/>
      <c r="F33" s="390"/>
      <c r="G33" s="390"/>
      <c r="H33" s="390"/>
      <c r="I33" s="390"/>
      <c r="J33" s="390"/>
      <c r="K33" s="270"/>
    </row>
    <row r="34" spans="2:11" ht="15" customHeight="1">
      <c r="B34" s="273"/>
      <c r="C34" s="274"/>
      <c r="D34" s="272"/>
      <c r="E34" s="276" t="s">
        <v>137</v>
      </c>
      <c r="F34" s="272"/>
      <c r="G34" s="390" t="s">
        <v>4711</v>
      </c>
      <c r="H34" s="390"/>
      <c r="I34" s="390"/>
      <c r="J34" s="390"/>
      <c r="K34" s="270"/>
    </row>
    <row r="35" spans="2:11" ht="30.75" customHeight="1">
      <c r="B35" s="273"/>
      <c r="C35" s="274"/>
      <c r="D35" s="272"/>
      <c r="E35" s="276" t="s">
        <v>4712</v>
      </c>
      <c r="F35" s="272"/>
      <c r="G35" s="390" t="s">
        <v>4713</v>
      </c>
      <c r="H35" s="390"/>
      <c r="I35" s="390"/>
      <c r="J35" s="390"/>
      <c r="K35" s="270"/>
    </row>
    <row r="36" spans="2:11" ht="15" customHeight="1">
      <c r="B36" s="273"/>
      <c r="C36" s="274"/>
      <c r="D36" s="272"/>
      <c r="E36" s="276" t="s">
        <v>63</v>
      </c>
      <c r="F36" s="272"/>
      <c r="G36" s="390" t="s">
        <v>4714</v>
      </c>
      <c r="H36" s="390"/>
      <c r="I36" s="390"/>
      <c r="J36" s="390"/>
      <c r="K36" s="270"/>
    </row>
    <row r="37" spans="2:11" ht="15" customHeight="1">
      <c r="B37" s="273"/>
      <c r="C37" s="274"/>
      <c r="D37" s="272"/>
      <c r="E37" s="276" t="s">
        <v>138</v>
      </c>
      <c r="F37" s="272"/>
      <c r="G37" s="390" t="s">
        <v>4715</v>
      </c>
      <c r="H37" s="390"/>
      <c r="I37" s="390"/>
      <c r="J37" s="390"/>
      <c r="K37" s="270"/>
    </row>
    <row r="38" spans="2:11" ht="15" customHeight="1">
      <c r="B38" s="273"/>
      <c r="C38" s="274"/>
      <c r="D38" s="272"/>
      <c r="E38" s="276" t="s">
        <v>139</v>
      </c>
      <c r="F38" s="272"/>
      <c r="G38" s="390" t="s">
        <v>4716</v>
      </c>
      <c r="H38" s="390"/>
      <c r="I38" s="390"/>
      <c r="J38" s="390"/>
      <c r="K38" s="270"/>
    </row>
    <row r="39" spans="2:11" ht="15" customHeight="1">
      <c r="B39" s="273"/>
      <c r="C39" s="274"/>
      <c r="D39" s="272"/>
      <c r="E39" s="276" t="s">
        <v>140</v>
      </c>
      <c r="F39" s="272"/>
      <c r="G39" s="390" t="s">
        <v>4717</v>
      </c>
      <c r="H39" s="390"/>
      <c r="I39" s="390"/>
      <c r="J39" s="390"/>
      <c r="K39" s="270"/>
    </row>
    <row r="40" spans="2:11" ht="15" customHeight="1">
      <c r="B40" s="273"/>
      <c r="C40" s="274"/>
      <c r="D40" s="272"/>
      <c r="E40" s="276" t="s">
        <v>4718</v>
      </c>
      <c r="F40" s="272"/>
      <c r="G40" s="390" t="s">
        <v>4719</v>
      </c>
      <c r="H40" s="390"/>
      <c r="I40" s="390"/>
      <c r="J40" s="390"/>
      <c r="K40" s="270"/>
    </row>
    <row r="41" spans="2:11" ht="15" customHeight="1">
      <c r="B41" s="273"/>
      <c r="C41" s="274"/>
      <c r="D41" s="272"/>
      <c r="E41" s="276"/>
      <c r="F41" s="272"/>
      <c r="G41" s="390" t="s">
        <v>4720</v>
      </c>
      <c r="H41" s="390"/>
      <c r="I41" s="390"/>
      <c r="J41" s="390"/>
      <c r="K41" s="270"/>
    </row>
    <row r="42" spans="2:11" ht="15" customHeight="1">
      <c r="B42" s="273"/>
      <c r="C42" s="274"/>
      <c r="D42" s="272"/>
      <c r="E42" s="276" t="s">
        <v>4721</v>
      </c>
      <c r="F42" s="272"/>
      <c r="G42" s="390" t="s">
        <v>4722</v>
      </c>
      <c r="H42" s="390"/>
      <c r="I42" s="390"/>
      <c r="J42" s="390"/>
      <c r="K42" s="270"/>
    </row>
    <row r="43" spans="2:11" ht="15" customHeight="1">
      <c r="B43" s="273"/>
      <c r="C43" s="274"/>
      <c r="D43" s="272"/>
      <c r="E43" s="276" t="s">
        <v>142</v>
      </c>
      <c r="F43" s="272"/>
      <c r="G43" s="390" t="s">
        <v>4723</v>
      </c>
      <c r="H43" s="390"/>
      <c r="I43" s="390"/>
      <c r="J43" s="390"/>
      <c r="K43" s="270"/>
    </row>
    <row r="44" spans="2:11" ht="12.75" customHeight="1">
      <c r="B44" s="273"/>
      <c r="C44" s="274"/>
      <c r="D44" s="272"/>
      <c r="E44" s="272"/>
      <c r="F44" s="272"/>
      <c r="G44" s="272"/>
      <c r="H44" s="272"/>
      <c r="I44" s="272"/>
      <c r="J44" s="272"/>
      <c r="K44" s="270"/>
    </row>
    <row r="45" spans="2:11" ht="15" customHeight="1">
      <c r="B45" s="273"/>
      <c r="C45" s="274"/>
      <c r="D45" s="390" t="s">
        <v>4724</v>
      </c>
      <c r="E45" s="390"/>
      <c r="F45" s="390"/>
      <c r="G45" s="390"/>
      <c r="H45" s="390"/>
      <c r="I45" s="390"/>
      <c r="J45" s="390"/>
      <c r="K45" s="270"/>
    </row>
    <row r="46" spans="2:11" ht="15" customHeight="1">
      <c r="B46" s="273"/>
      <c r="C46" s="274"/>
      <c r="D46" s="274"/>
      <c r="E46" s="390" t="s">
        <v>4725</v>
      </c>
      <c r="F46" s="390"/>
      <c r="G46" s="390"/>
      <c r="H46" s="390"/>
      <c r="I46" s="390"/>
      <c r="J46" s="390"/>
      <c r="K46" s="270"/>
    </row>
    <row r="47" spans="2:11" ht="15" customHeight="1">
      <c r="B47" s="273"/>
      <c r="C47" s="274"/>
      <c r="D47" s="274"/>
      <c r="E47" s="390" t="s">
        <v>4726</v>
      </c>
      <c r="F47" s="390"/>
      <c r="G47" s="390"/>
      <c r="H47" s="390"/>
      <c r="I47" s="390"/>
      <c r="J47" s="390"/>
      <c r="K47" s="270"/>
    </row>
    <row r="48" spans="2:11" ht="15" customHeight="1">
      <c r="B48" s="273"/>
      <c r="C48" s="274"/>
      <c r="D48" s="274"/>
      <c r="E48" s="390" t="s">
        <v>4727</v>
      </c>
      <c r="F48" s="390"/>
      <c r="G48" s="390"/>
      <c r="H48" s="390"/>
      <c r="I48" s="390"/>
      <c r="J48" s="390"/>
      <c r="K48" s="270"/>
    </row>
    <row r="49" spans="2:11" ht="15" customHeight="1">
      <c r="B49" s="273"/>
      <c r="C49" s="274"/>
      <c r="D49" s="390" t="s">
        <v>4728</v>
      </c>
      <c r="E49" s="390"/>
      <c r="F49" s="390"/>
      <c r="G49" s="390"/>
      <c r="H49" s="390"/>
      <c r="I49" s="390"/>
      <c r="J49" s="390"/>
      <c r="K49" s="270"/>
    </row>
    <row r="50" spans="2:11" ht="25.5" customHeight="1">
      <c r="B50" s="269"/>
      <c r="C50" s="392" t="s">
        <v>4729</v>
      </c>
      <c r="D50" s="392"/>
      <c r="E50" s="392"/>
      <c r="F50" s="392"/>
      <c r="G50" s="392"/>
      <c r="H50" s="392"/>
      <c r="I50" s="392"/>
      <c r="J50" s="392"/>
      <c r="K50" s="270"/>
    </row>
    <row r="51" spans="2:11" ht="5.25" customHeight="1">
      <c r="B51" s="269"/>
      <c r="C51" s="271"/>
      <c r="D51" s="271"/>
      <c r="E51" s="271"/>
      <c r="F51" s="271"/>
      <c r="G51" s="271"/>
      <c r="H51" s="271"/>
      <c r="I51" s="271"/>
      <c r="J51" s="271"/>
      <c r="K51" s="270"/>
    </row>
    <row r="52" spans="2:11" ht="15" customHeight="1">
      <c r="B52" s="269"/>
      <c r="C52" s="390" t="s">
        <v>4730</v>
      </c>
      <c r="D52" s="390"/>
      <c r="E52" s="390"/>
      <c r="F52" s="390"/>
      <c r="G52" s="390"/>
      <c r="H52" s="390"/>
      <c r="I52" s="390"/>
      <c r="J52" s="390"/>
      <c r="K52" s="270"/>
    </row>
    <row r="53" spans="2:11" ht="15" customHeight="1">
      <c r="B53" s="269"/>
      <c r="C53" s="390" t="s">
        <v>4731</v>
      </c>
      <c r="D53" s="390"/>
      <c r="E53" s="390"/>
      <c r="F53" s="390"/>
      <c r="G53" s="390"/>
      <c r="H53" s="390"/>
      <c r="I53" s="390"/>
      <c r="J53" s="390"/>
      <c r="K53" s="270"/>
    </row>
    <row r="54" spans="2:11" ht="12.75" customHeight="1">
      <c r="B54" s="269"/>
      <c r="C54" s="272"/>
      <c r="D54" s="272"/>
      <c r="E54" s="272"/>
      <c r="F54" s="272"/>
      <c r="G54" s="272"/>
      <c r="H54" s="272"/>
      <c r="I54" s="272"/>
      <c r="J54" s="272"/>
      <c r="K54" s="270"/>
    </row>
    <row r="55" spans="2:11" ht="15" customHeight="1">
      <c r="B55" s="269"/>
      <c r="C55" s="390" t="s">
        <v>4732</v>
      </c>
      <c r="D55" s="390"/>
      <c r="E55" s="390"/>
      <c r="F55" s="390"/>
      <c r="G55" s="390"/>
      <c r="H55" s="390"/>
      <c r="I55" s="390"/>
      <c r="J55" s="390"/>
      <c r="K55" s="270"/>
    </row>
    <row r="56" spans="2:11" ht="15" customHeight="1">
      <c r="B56" s="269"/>
      <c r="C56" s="274"/>
      <c r="D56" s="390" t="s">
        <v>4733</v>
      </c>
      <c r="E56" s="390"/>
      <c r="F56" s="390"/>
      <c r="G56" s="390"/>
      <c r="H56" s="390"/>
      <c r="I56" s="390"/>
      <c r="J56" s="390"/>
      <c r="K56" s="270"/>
    </row>
    <row r="57" spans="2:11" ht="15" customHeight="1">
      <c r="B57" s="269"/>
      <c r="C57" s="274"/>
      <c r="D57" s="390" t="s">
        <v>4734</v>
      </c>
      <c r="E57" s="390"/>
      <c r="F57" s="390"/>
      <c r="G57" s="390"/>
      <c r="H57" s="390"/>
      <c r="I57" s="390"/>
      <c r="J57" s="390"/>
      <c r="K57" s="270"/>
    </row>
    <row r="58" spans="2:11" ht="15" customHeight="1">
      <c r="B58" s="269"/>
      <c r="C58" s="274"/>
      <c r="D58" s="390" t="s">
        <v>4735</v>
      </c>
      <c r="E58" s="390"/>
      <c r="F58" s="390"/>
      <c r="G58" s="390"/>
      <c r="H58" s="390"/>
      <c r="I58" s="390"/>
      <c r="J58" s="390"/>
      <c r="K58" s="270"/>
    </row>
    <row r="59" spans="2:11" ht="15" customHeight="1">
      <c r="B59" s="269"/>
      <c r="C59" s="274"/>
      <c r="D59" s="390" t="s">
        <v>4736</v>
      </c>
      <c r="E59" s="390"/>
      <c r="F59" s="390"/>
      <c r="G59" s="390"/>
      <c r="H59" s="390"/>
      <c r="I59" s="390"/>
      <c r="J59" s="390"/>
      <c r="K59" s="270"/>
    </row>
    <row r="60" spans="2:11" ht="15" customHeight="1">
      <c r="B60" s="269"/>
      <c r="C60" s="274"/>
      <c r="D60" s="394" t="s">
        <v>4737</v>
      </c>
      <c r="E60" s="394"/>
      <c r="F60" s="394"/>
      <c r="G60" s="394"/>
      <c r="H60" s="394"/>
      <c r="I60" s="394"/>
      <c r="J60" s="394"/>
      <c r="K60" s="270"/>
    </row>
    <row r="61" spans="2:11" ht="15" customHeight="1">
      <c r="B61" s="269"/>
      <c r="C61" s="274"/>
      <c r="D61" s="390" t="s">
        <v>4738</v>
      </c>
      <c r="E61" s="390"/>
      <c r="F61" s="390"/>
      <c r="G61" s="390"/>
      <c r="H61" s="390"/>
      <c r="I61" s="390"/>
      <c r="J61" s="390"/>
      <c r="K61" s="270"/>
    </row>
    <row r="62" spans="2:11" ht="12.75" customHeight="1">
      <c r="B62" s="269"/>
      <c r="C62" s="274"/>
      <c r="D62" s="274"/>
      <c r="E62" s="277"/>
      <c r="F62" s="274"/>
      <c r="G62" s="274"/>
      <c r="H62" s="274"/>
      <c r="I62" s="274"/>
      <c r="J62" s="274"/>
      <c r="K62" s="270"/>
    </row>
    <row r="63" spans="2:11" ht="15" customHeight="1">
      <c r="B63" s="269"/>
      <c r="C63" s="274"/>
      <c r="D63" s="390" t="s">
        <v>4739</v>
      </c>
      <c r="E63" s="390"/>
      <c r="F63" s="390"/>
      <c r="G63" s="390"/>
      <c r="H63" s="390"/>
      <c r="I63" s="390"/>
      <c r="J63" s="390"/>
      <c r="K63" s="270"/>
    </row>
    <row r="64" spans="2:11" ht="15" customHeight="1">
      <c r="B64" s="269"/>
      <c r="C64" s="274"/>
      <c r="D64" s="394" t="s">
        <v>4740</v>
      </c>
      <c r="E64" s="394"/>
      <c r="F64" s="394"/>
      <c r="G64" s="394"/>
      <c r="H64" s="394"/>
      <c r="I64" s="394"/>
      <c r="J64" s="394"/>
      <c r="K64" s="270"/>
    </row>
    <row r="65" spans="2:11" ht="15" customHeight="1">
      <c r="B65" s="269"/>
      <c r="C65" s="274"/>
      <c r="D65" s="390" t="s">
        <v>4741</v>
      </c>
      <c r="E65" s="390"/>
      <c r="F65" s="390"/>
      <c r="G65" s="390"/>
      <c r="H65" s="390"/>
      <c r="I65" s="390"/>
      <c r="J65" s="390"/>
      <c r="K65" s="270"/>
    </row>
    <row r="66" spans="2:11" ht="15" customHeight="1">
      <c r="B66" s="269"/>
      <c r="C66" s="274"/>
      <c r="D66" s="390" t="s">
        <v>4742</v>
      </c>
      <c r="E66" s="390"/>
      <c r="F66" s="390"/>
      <c r="G66" s="390"/>
      <c r="H66" s="390"/>
      <c r="I66" s="390"/>
      <c r="J66" s="390"/>
      <c r="K66" s="270"/>
    </row>
    <row r="67" spans="2:11" ht="15" customHeight="1">
      <c r="B67" s="269"/>
      <c r="C67" s="274"/>
      <c r="D67" s="390" t="s">
        <v>4743</v>
      </c>
      <c r="E67" s="390"/>
      <c r="F67" s="390"/>
      <c r="G67" s="390"/>
      <c r="H67" s="390"/>
      <c r="I67" s="390"/>
      <c r="J67" s="390"/>
      <c r="K67" s="270"/>
    </row>
    <row r="68" spans="2:11" ht="15" customHeight="1">
      <c r="B68" s="269"/>
      <c r="C68" s="274"/>
      <c r="D68" s="390" t="s">
        <v>4744</v>
      </c>
      <c r="E68" s="390"/>
      <c r="F68" s="390"/>
      <c r="G68" s="390"/>
      <c r="H68" s="390"/>
      <c r="I68" s="390"/>
      <c r="J68" s="390"/>
      <c r="K68" s="270"/>
    </row>
    <row r="69" spans="2:11" ht="12.75" customHeight="1">
      <c r="B69" s="278"/>
      <c r="C69" s="279"/>
      <c r="D69" s="279"/>
      <c r="E69" s="279"/>
      <c r="F69" s="279"/>
      <c r="G69" s="279"/>
      <c r="H69" s="279"/>
      <c r="I69" s="279"/>
      <c r="J69" s="279"/>
      <c r="K69" s="280"/>
    </row>
    <row r="70" spans="2:11" ht="18.75" customHeight="1">
      <c r="B70" s="281"/>
      <c r="C70" s="281"/>
      <c r="D70" s="281"/>
      <c r="E70" s="281"/>
      <c r="F70" s="281"/>
      <c r="G70" s="281"/>
      <c r="H70" s="281"/>
      <c r="I70" s="281"/>
      <c r="J70" s="281"/>
      <c r="K70" s="282"/>
    </row>
    <row r="71" spans="2:11" ht="18.75" customHeight="1">
      <c r="B71" s="282"/>
      <c r="C71" s="282"/>
      <c r="D71" s="282"/>
      <c r="E71" s="282"/>
      <c r="F71" s="282"/>
      <c r="G71" s="282"/>
      <c r="H71" s="282"/>
      <c r="I71" s="282"/>
      <c r="J71" s="282"/>
      <c r="K71" s="282"/>
    </row>
    <row r="72" spans="2:11" ht="7.5" customHeight="1">
      <c r="B72" s="283"/>
      <c r="C72" s="284"/>
      <c r="D72" s="284"/>
      <c r="E72" s="284"/>
      <c r="F72" s="284"/>
      <c r="G72" s="284"/>
      <c r="H72" s="284"/>
      <c r="I72" s="284"/>
      <c r="J72" s="284"/>
      <c r="K72" s="285"/>
    </row>
    <row r="73" spans="2:11" ht="45" customHeight="1">
      <c r="B73" s="286"/>
      <c r="C73" s="395" t="s">
        <v>111</v>
      </c>
      <c r="D73" s="395"/>
      <c r="E73" s="395"/>
      <c r="F73" s="395"/>
      <c r="G73" s="395"/>
      <c r="H73" s="395"/>
      <c r="I73" s="395"/>
      <c r="J73" s="395"/>
      <c r="K73" s="287"/>
    </row>
    <row r="74" spans="2:11" ht="17.25" customHeight="1">
      <c r="B74" s="286"/>
      <c r="C74" s="288" t="s">
        <v>4745</v>
      </c>
      <c r="D74" s="288"/>
      <c r="E74" s="288"/>
      <c r="F74" s="288" t="s">
        <v>4746</v>
      </c>
      <c r="G74" s="289"/>
      <c r="H74" s="288" t="s">
        <v>138</v>
      </c>
      <c r="I74" s="288" t="s">
        <v>67</v>
      </c>
      <c r="J74" s="288" t="s">
        <v>4747</v>
      </c>
      <c r="K74" s="287"/>
    </row>
    <row r="75" spans="2:11" ht="17.25" customHeight="1">
      <c r="B75" s="286"/>
      <c r="C75" s="290" t="s">
        <v>4748</v>
      </c>
      <c r="D75" s="290"/>
      <c r="E75" s="290"/>
      <c r="F75" s="291" t="s">
        <v>4749</v>
      </c>
      <c r="G75" s="292"/>
      <c r="H75" s="290"/>
      <c r="I75" s="290"/>
      <c r="J75" s="290" t="s">
        <v>4750</v>
      </c>
      <c r="K75" s="287"/>
    </row>
    <row r="76" spans="2:11" ht="5.25" customHeight="1">
      <c r="B76" s="286"/>
      <c r="C76" s="293"/>
      <c r="D76" s="293"/>
      <c r="E76" s="293"/>
      <c r="F76" s="293"/>
      <c r="G76" s="294"/>
      <c r="H76" s="293"/>
      <c r="I76" s="293"/>
      <c r="J76" s="293"/>
      <c r="K76" s="287"/>
    </row>
    <row r="77" spans="2:11" ht="15" customHeight="1">
      <c r="B77" s="286"/>
      <c r="C77" s="276" t="s">
        <v>63</v>
      </c>
      <c r="D77" s="293"/>
      <c r="E77" s="293"/>
      <c r="F77" s="295" t="s">
        <v>4751</v>
      </c>
      <c r="G77" s="294"/>
      <c r="H77" s="276" t="s">
        <v>4752</v>
      </c>
      <c r="I77" s="276" t="s">
        <v>4753</v>
      </c>
      <c r="J77" s="276">
        <v>20</v>
      </c>
      <c r="K77" s="287"/>
    </row>
    <row r="78" spans="2:11" ht="15" customHeight="1">
      <c r="B78" s="286"/>
      <c r="C78" s="276" t="s">
        <v>4754</v>
      </c>
      <c r="D78" s="276"/>
      <c r="E78" s="276"/>
      <c r="F78" s="295" t="s">
        <v>4751</v>
      </c>
      <c r="G78" s="294"/>
      <c r="H78" s="276" t="s">
        <v>4755</v>
      </c>
      <c r="I78" s="276" t="s">
        <v>4753</v>
      </c>
      <c r="J78" s="276">
        <v>120</v>
      </c>
      <c r="K78" s="287"/>
    </row>
    <row r="79" spans="2:11" ht="15" customHeight="1">
      <c r="B79" s="296"/>
      <c r="C79" s="276" t="s">
        <v>4756</v>
      </c>
      <c r="D79" s="276"/>
      <c r="E79" s="276"/>
      <c r="F79" s="295" t="s">
        <v>4757</v>
      </c>
      <c r="G79" s="294"/>
      <c r="H79" s="276" t="s">
        <v>4758</v>
      </c>
      <c r="I79" s="276" t="s">
        <v>4753</v>
      </c>
      <c r="J79" s="276">
        <v>50</v>
      </c>
      <c r="K79" s="287"/>
    </row>
    <row r="80" spans="2:11" ht="15" customHeight="1">
      <c r="B80" s="296"/>
      <c r="C80" s="276" t="s">
        <v>4759</v>
      </c>
      <c r="D80" s="276"/>
      <c r="E80" s="276"/>
      <c r="F80" s="295" t="s">
        <v>4751</v>
      </c>
      <c r="G80" s="294"/>
      <c r="H80" s="276" t="s">
        <v>4760</v>
      </c>
      <c r="I80" s="276" t="s">
        <v>4761</v>
      </c>
      <c r="J80" s="276"/>
      <c r="K80" s="287"/>
    </row>
    <row r="81" spans="2:11" ht="15" customHeight="1">
      <c r="B81" s="296"/>
      <c r="C81" s="297" t="s">
        <v>4762</v>
      </c>
      <c r="D81" s="297"/>
      <c r="E81" s="297"/>
      <c r="F81" s="298" t="s">
        <v>4757</v>
      </c>
      <c r="G81" s="297"/>
      <c r="H81" s="297" t="s">
        <v>4763</v>
      </c>
      <c r="I81" s="297" t="s">
        <v>4753</v>
      </c>
      <c r="J81" s="297">
        <v>15</v>
      </c>
      <c r="K81" s="287"/>
    </row>
    <row r="82" spans="2:11" ht="15" customHeight="1">
      <c r="B82" s="296"/>
      <c r="C82" s="297" t="s">
        <v>4764</v>
      </c>
      <c r="D82" s="297"/>
      <c r="E82" s="297"/>
      <c r="F82" s="298" t="s">
        <v>4757</v>
      </c>
      <c r="G82" s="297"/>
      <c r="H82" s="297" t="s">
        <v>4765</v>
      </c>
      <c r="I82" s="297" t="s">
        <v>4753</v>
      </c>
      <c r="J82" s="297">
        <v>15</v>
      </c>
      <c r="K82" s="287"/>
    </row>
    <row r="83" spans="2:11" ht="15" customHeight="1">
      <c r="B83" s="296"/>
      <c r="C83" s="297" t="s">
        <v>4766</v>
      </c>
      <c r="D83" s="297"/>
      <c r="E83" s="297"/>
      <c r="F83" s="298" t="s">
        <v>4757</v>
      </c>
      <c r="G83" s="297"/>
      <c r="H83" s="297" t="s">
        <v>4767</v>
      </c>
      <c r="I83" s="297" t="s">
        <v>4753</v>
      </c>
      <c r="J83" s="297">
        <v>20</v>
      </c>
      <c r="K83" s="287"/>
    </row>
    <row r="84" spans="2:11" ht="15" customHeight="1">
      <c r="B84" s="296"/>
      <c r="C84" s="297" t="s">
        <v>4768</v>
      </c>
      <c r="D84" s="297"/>
      <c r="E84" s="297"/>
      <c r="F84" s="298" t="s">
        <v>4757</v>
      </c>
      <c r="G84" s="297"/>
      <c r="H84" s="297" t="s">
        <v>4769</v>
      </c>
      <c r="I84" s="297" t="s">
        <v>4753</v>
      </c>
      <c r="J84" s="297">
        <v>20</v>
      </c>
      <c r="K84" s="287"/>
    </row>
    <row r="85" spans="2:11" ht="15" customHeight="1">
      <c r="B85" s="296"/>
      <c r="C85" s="276" t="s">
        <v>4770</v>
      </c>
      <c r="D85" s="276"/>
      <c r="E85" s="276"/>
      <c r="F85" s="295" t="s">
        <v>4757</v>
      </c>
      <c r="G85" s="294"/>
      <c r="H85" s="276" t="s">
        <v>4771</v>
      </c>
      <c r="I85" s="276" t="s">
        <v>4753</v>
      </c>
      <c r="J85" s="276">
        <v>50</v>
      </c>
      <c r="K85" s="287"/>
    </row>
    <row r="86" spans="2:11" ht="15" customHeight="1">
      <c r="B86" s="296"/>
      <c r="C86" s="276" t="s">
        <v>4772</v>
      </c>
      <c r="D86" s="276"/>
      <c r="E86" s="276"/>
      <c r="F86" s="295" t="s">
        <v>4757</v>
      </c>
      <c r="G86" s="294"/>
      <c r="H86" s="276" t="s">
        <v>4773</v>
      </c>
      <c r="I86" s="276" t="s">
        <v>4753</v>
      </c>
      <c r="J86" s="276">
        <v>20</v>
      </c>
      <c r="K86" s="287"/>
    </row>
    <row r="87" spans="2:11" ht="15" customHeight="1">
      <c r="B87" s="296"/>
      <c r="C87" s="276" t="s">
        <v>4774</v>
      </c>
      <c r="D87" s="276"/>
      <c r="E87" s="276"/>
      <c r="F87" s="295" t="s">
        <v>4757</v>
      </c>
      <c r="G87" s="294"/>
      <c r="H87" s="276" t="s">
        <v>4775</v>
      </c>
      <c r="I87" s="276" t="s">
        <v>4753</v>
      </c>
      <c r="J87" s="276">
        <v>20</v>
      </c>
      <c r="K87" s="287"/>
    </row>
    <row r="88" spans="2:11" ht="15" customHeight="1">
      <c r="B88" s="296"/>
      <c r="C88" s="276" t="s">
        <v>4776</v>
      </c>
      <c r="D88" s="276"/>
      <c r="E88" s="276"/>
      <c r="F88" s="295" t="s">
        <v>4757</v>
      </c>
      <c r="G88" s="294"/>
      <c r="H88" s="276" t="s">
        <v>4777</v>
      </c>
      <c r="I88" s="276" t="s">
        <v>4753</v>
      </c>
      <c r="J88" s="276">
        <v>50</v>
      </c>
      <c r="K88" s="287"/>
    </row>
    <row r="89" spans="2:11" ht="15" customHeight="1">
      <c r="B89" s="296"/>
      <c r="C89" s="276" t="s">
        <v>4778</v>
      </c>
      <c r="D89" s="276"/>
      <c r="E89" s="276"/>
      <c r="F89" s="295" t="s">
        <v>4757</v>
      </c>
      <c r="G89" s="294"/>
      <c r="H89" s="276" t="s">
        <v>4778</v>
      </c>
      <c r="I89" s="276" t="s">
        <v>4753</v>
      </c>
      <c r="J89" s="276">
        <v>50</v>
      </c>
      <c r="K89" s="287"/>
    </row>
    <row r="90" spans="2:11" ht="15" customHeight="1">
      <c r="B90" s="296"/>
      <c r="C90" s="276" t="s">
        <v>143</v>
      </c>
      <c r="D90" s="276"/>
      <c r="E90" s="276"/>
      <c r="F90" s="295" t="s">
        <v>4757</v>
      </c>
      <c r="G90" s="294"/>
      <c r="H90" s="276" t="s">
        <v>4779</v>
      </c>
      <c r="I90" s="276" t="s">
        <v>4753</v>
      </c>
      <c r="J90" s="276">
        <v>255</v>
      </c>
      <c r="K90" s="287"/>
    </row>
    <row r="91" spans="2:11" ht="15" customHeight="1">
      <c r="B91" s="296"/>
      <c r="C91" s="276" t="s">
        <v>4780</v>
      </c>
      <c r="D91" s="276"/>
      <c r="E91" s="276"/>
      <c r="F91" s="295" t="s">
        <v>4751</v>
      </c>
      <c r="G91" s="294"/>
      <c r="H91" s="276" t="s">
        <v>4781</v>
      </c>
      <c r="I91" s="276" t="s">
        <v>4782</v>
      </c>
      <c r="J91" s="276"/>
      <c r="K91" s="287"/>
    </row>
    <row r="92" spans="2:11" ht="15" customHeight="1">
      <c r="B92" s="296"/>
      <c r="C92" s="276" t="s">
        <v>4783</v>
      </c>
      <c r="D92" s="276"/>
      <c r="E92" s="276"/>
      <c r="F92" s="295" t="s">
        <v>4751</v>
      </c>
      <c r="G92" s="294"/>
      <c r="H92" s="276" t="s">
        <v>4784</v>
      </c>
      <c r="I92" s="276" t="s">
        <v>4785</v>
      </c>
      <c r="J92" s="276"/>
      <c r="K92" s="287"/>
    </row>
    <row r="93" spans="2:11" ht="15" customHeight="1">
      <c r="B93" s="296"/>
      <c r="C93" s="276" t="s">
        <v>4786</v>
      </c>
      <c r="D93" s="276"/>
      <c r="E93" s="276"/>
      <c r="F93" s="295" t="s">
        <v>4751</v>
      </c>
      <c r="G93" s="294"/>
      <c r="H93" s="276" t="s">
        <v>4786</v>
      </c>
      <c r="I93" s="276" t="s">
        <v>4785</v>
      </c>
      <c r="J93" s="276"/>
      <c r="K93" s="287"/>
    </row>
    <row r="94" spans="2:11" ht="15" customHeight="1">
      <c r="B94" s="296"/>
      <c r="C94" s="276" t="s">
        <v>48</v>
      </c>
      <c r="D94" s="276"/>
      <c r="E94" s="276"/>
      <c r="F94" s="295" t="s">
        <v>4751</v>
      </c>
      <c r="G94" s="294"/>
      <c r="H94" s="276" t="s">
        <v>4787</v>
      </c>
      <c r="I94" s="276" t="s">
        <v>4785</v>
      </c>
      <c r="J94" s="276"/>
      <c r="K94" s="287"/>
    </row>
    <row r="95" spans="2:11" ht="15" customHeight="1">
      <c r="B95" s="296"/>
      <c r="C95" s="276" t="s">
        <v>58</v>
      </c>
      <c r="D95" s="276"/>
      <c r="E95" s="276"/>
      <c r="F95" s="295" t="s">
        <v>4751</v>
      </c>
      <c r="G95" s="294"/>
      <c r="H95" s="276" t="s">
        <v>4788</v>
      </c>
      <c r="I95" s="276" t="s">
        <v>4785</v>
      </c>
      <c r="J95" s="276"/>
      <c r="K95" s="287"/>
    </row>
    <row r="96" spans="2:11" ht="15" customHeight="1">
      <c r="B96" s="299"/>
      <c r="C96" s="300"/>
      <c r="D96" s="300"/>
      <c r="E96" s="300"/>
      <c r="F96" s="300"/>
      <c r="G96" s="300"/>
      <c r="H96" s="300"/>
      <c r="I96" s="300"/>
      <c r="J96" s="300"/>
      <c r="K96" s="301"/>
    </row>
    <row r="97" spans="2:11" ht="18.75" customHeight="1">
      <c r="B97" s="302"/>
      <c r="C97" s="303"/>
      <c r="D97" s="303"/>
      <c r="E97" s="303"/>
      <c r="F97" s="303"/>
      <c r="G97" s="303"/>
      <c r="H97" s="303"/>
      <c r="I97" s="303"/>
      <c r="J97" s="303"/>
      <c r="K97" s="302"/>
    </row>
    <row r="98" spans="2:11" ht="18.75" customHeight="1">
      <c r="B98" s="282"/>
      <c r="C98" s="282"/>
      <c r="D98" s="282"/>
      <c r="E98" s="282"/>
      <c r="F98" s="282"/>
      <c r="G98" s="282"/>
      <c r="H98" s="282"/>
      <c r="I98" s="282"/>
      <c r="J98" s="282"/>
      <c r="K98" s="282"/>
    </row>
    <row r="99" spans="2:11" ht="7.5" customHeight="1">
      <c r="B99" s="283"/>
      <c r="C99" s="284"/>
      <c r="D99" s="284"/>
      <c r="E99" s="284"/>
      <c r="F99" s="284"/>
      <c r="G99" s="284"/>
      <c r="H99" s="284"/>
      <c r="I99" s="284"/>
      <c r="J99" s="284"/>
      <c r="K99" s="285"/>
    </row>
    <row r="100" spans="2:11" ht="45" customHeight="1">
      <c r="B100" s="286"/>
      <c r="C100" s="395" t="s">
        <v>4789</v>
      </c>
      <c r="D100" s="395"/>
      <c r="E100" s="395"/>
      <c r="F100" s="395"/>
      <c r="G100" s="395"/>
      <c r="H100" s="395"/>
      <c r="I100" s="395"/>
      <c r="J100" s="395"/>
      <c r="K100" s="287"/>
    </row>
    <row r="101" spans="2:11" ht="17.25" customHeight="1">
      <c r="B101" s="286"/>
      <c r="C101" s="288" t="s">
        <v>4745</v>
      </c>
      <c r="D101" s="288"/>
      <c r="E101" s="288"/>
      <c r="F101" s="288" t="s">
        <v>4746</v>
      </c>
      <c r="G101" s="289"/>
      <c r="H101" s="288" t="s">
        <v>138</v>
      </c>
      <c r="I101" s="288" t="s">
        <v>67</v>
      </c>
      <c r="J101" s="288" t="s">
        <v>4747</v>
      </c>
      <c r="K101" s="287"/>
    </row>
    <row r="102" spans="2:11" ht="17.25" customHeight="1">
      <c r="B102" s="286"/>
      <c r="C102" s="290" t="s">
        <v>4748</v>
      </c>
      <c r="D102" s="290"/>
      <c r="E102" s="290"/>
      <c r="F102" s="291" t="s">
        <v>4749</v>
      </c>
      <c r="G102" s="292"/>
      <c r="H102" s="290"/>
      <c r="I102" s="290"/>
      <c r="J102" s="290" t="s">
        <v>4750</v>
      </c>
      <c r="K102" s="287"/>
    </row>
    <row r="103" spans="2:11" ht="5.25" customHeight="1">
      <c r="B103" s="286"/>
      <c r="C103" s="288"/>
      <c r="D103" s="288"/>
      <c r="E103" s="288"/>
      <c r="F103" s="288"/>
      <c r="G103" s="304"/>
      <c r="H103" s="288"/>
      <c r="I103" s="288"/>
      <c r="J103" s="288"/>
      <c r="K103" s="287"/>
    </row>
    <row r="104" spans="2:11" ht="15" customHeight="1">
      <c r="B104" s="286"/>
      <c r="C104" s="276" t="s">
        <v>63</v>
      </c>
      <c r="D104" s="293"/>
      <c r="E104" s="293"/>
      <c r="F104" s="295" t="s">
        <v>4751</v>
      </c>
      <c r="G104" s="304"/>
      <c r="H104" s="276" t="s">
        <v>4790</v>
      </c>
      <c r="I104" s="276" t="s">
        <v>4753</v>
      </c>
      <c r="J104" s="276">
        <v>20</v>
      </c>
      <c r="K104" s="287"/>
    </row>
    <row r="105" spans="2:11" ht="15" customHeight="1">
      <c r="B105" s="286"/>
      <c r="C105" s="276" t="s">
        <v>4754</v>
      </c>
      <c r="D105" s="276"/>
      <c r="E105" s="276"/>
      <c r="F105" s="295" t="s">
        <v>4751</v>
      </c>
      <c r="G105" s="276"/>
      <c r="H105" s="276" t="s">
        <v>4790</v>
      </c>
      <c r="I105" s="276" t="s">
        <v>4753</v>
      </c>
      <c r="J105" s="276">
        <v>120</v>
      </c>
      <c r="K105" s="287"/>
    </row>
    <row r="106" spans="2:11" ht="15" customHeight="1">
      <c r="B106" s="296"/>
      <c r="C106" s="276" t="s">
        <v>4756</v>
      </c>
      <c r="D106" s="276"/>
      <c r="E106" s="276"/>
      <c r="F106" s="295" t="s">
        <v>4757</v>
      </c>
      <c r="G106" s="276"/>
      <c r="H106" s="276" t="s">
        <v>4790</v>
      </c>
      <c r="I106" s="276" t="s">
        <v>4753</v>
      </c>
      <c r="J106" s="276">
        <v>50</v>
      </c>
      <c r="K106" s="287"/>
    </row>
    <row r="107" spans="2:11" ht="15" customHeight="1">
      <c r="B107" s="296"/>
      <c r="C107" s="276" t="s">
        <v>4759</v>
      </c>
      <c r="D107" s="276"/>
      <c r="E107" s="276"/>
      <c r="F107" s="295" t="s">
        <v>4751</v>
      </c>
      <c r="G107" s="276"/>
      <c r="H107" s="276" t="s">
        <v>4790</v>
      </c>
      <c r="I107" s="276" t="s">
        <v>4761</v>
      </c>
      <c r="J107" s="276"/>
      <c r="K107" s="287"/>
    </row>
    <row r="108" spans="2:11" ht="15" customHeight="1">
      <c r="B108" s="296"/>
      <c r="C108" s="276" t="s">
        <v>4770</v>
      </c>
      <c r="D108" s="276"/>
      <c r="E108" s="276"/>
      <c r="F108" s="295" t="s">
        <v>4757</v>
      </c>
      <c r="G108" s="276"/>
      <c r="H108" s="276" t="s">
        <v>4790</v>
      </c>
      <c r="I108" s="276" t="s">
        <v>4753</v>
      </c>
      <c r="J108" s="276">
        <v>50</v>
      </c>
      <c r="K108" s="287"/>
    </row>
    <row r="109" spans="2:11" ht="15" customHeight="1">
      <c r="B109" s="296"/>
      <c r="C109" s="276" t="s">
        <v>4778</v>
      </c>
      <c r="D109" s="276"/>
      <c r="E109" s="276"/>
      <c r="F109" s="295" t="s">
        <v>4757</v>
      </c>
      <c r="G109" s="276"/>
      <c r="H109" s="276" t="s">
        <v>4790</v>
      </c>
      <c r="I109" s="276" t="s">
        <v>4753</v>
      </c>
      <c r="J109" s="276">
        <v>50</v>
      </c>
      <c r="K109" s="287"/>
    </row>
    <row r="110" spans="2:11" ht="15" customHeight="1">
      <c r="B110" s="296"/>
      <c r="C110" s="276" t="s">
        <v>4776</v>
      </c>
      <c r="D110" s="276"/>
      <c r="E110" s="276"/>
      <c r="F110" s="295" t="s">
        <v>4757</v>
      </c>
      <c r="G110" s="276"/>
      <c r="H110" s="276" t="s">
        <v>4790</v>
      </c>
      <c r="I110" s="276" t="s">
        <v>4753</v>
      </c>
      <c r="J110" s="276">
        <v>50</v>
      </c>
      <c r="K110" s="287"/>
    </row>
    <row r="111" spans="2:11" ht="15" customHeight="1">
      <c r="B111" s="296"/>
      <c r="C111" s="276" t="s">
        <v>63</v>
      </c>
      <c r="D111" s="276"/>
      <c r="E111" s="276"/>
      <c r="F111" s="295" t="s">
        <v>4751</v>
      </c>
      <c r="G111" s="276"/>
      <c r="H111" s="276" t="s">
        <v>4791</v>
      </c>
      <c r="I111" s="276" t="s">
        <v>4753</v>
      </c>
      <c r="J111" s="276">
        <v>20</v>
      </c>
      <c r="K111" s="287"/>
    </row>
    <row r="112" spans="2:11" ht="15" customHeight="1">
      <c r="B112" s="296"/>
      <c r="C112" s="276" t="s">
        <v>4792</v>
      </c>
      <c r="D112" s="276"/>
      <c r="E112" s="276"/>
      <c r="F112" s="295" t="s">
        <v>4751</v>
      </c>
      <c r="G112" s="276"/>
      <c r="H112" s="276" t="s">
        <v>4793</v>
      </c>
      <c r="I112" s="276" t="s">
        <v>4753</v>
      </c>
      <c r="J112" s="276">
        <v>120</v>
      </c>
      <c r="K112" s="287"/>
    </row>
    <row r="113" spans="2:11" ht="15" customHeight="1">
      <c r="B113" s="296"/>
      <c r="C113" s="276" t="s">
        <v>48</v>
      </c>
      <c r="D113" s="276"/>
      <c r="E113" s="276"/>
      <c r="F113" s="295" t="s">
        <v>4751</v>
      </c>
      <c r="G113" s="276"/>
      <c r="H113" s="276" t="s">
        <v>4794</v>
      </c>
      <c r="I113" s="276" t="s">
        <v>4785</v>
      </c>
      <c r="J113" s="276"/>
      <c r="K113" s="287"/>
    </row>
    <row r="114" spans="2:11" ht="15" customHeight="1">
      <c r="B114" s="296"/>
      <c r="C114" s="276" t="s">
        <v>58</v>
      </c>
      <c r="D114" s="276"/>
      <c r="E114" s="276"/>
      <c r="F114" s="295" t="s">
        <v>4751</v>
      </c>
      <c r="G114" s="276"/>
      <c r="H114" s="276" t="s">
        <v>4795</v>
      </c>
      <c r="I114" s="276" t="s">
        <v>4785</v>
      </c>
      <c r="J114" s="276"/>
      <c r="K114" s="287"/>
    </row>
    <row r="115" spans="2:11" ht="15" customHeight="1">
      <c r="B115" s="296"/>
      <c r="C115" s="276" t="s">
        <v>67</v>
      </c>
      <c r="D115" s="276"/>
      <c r="E115" s="276"/>
      <c r="F115" s="295" t="s">
        <v>4751</v>
      </c>
      <c r="G115" s="276"/>
      <c r="H115" s="276" t="s">
        <v>4796</v>
      </c>
      <c r="I115" s="276" t="s">
        <v>4797</v>
      </c>
      <c r="J115" s="276"/>
      <c r="K115" s="287"/>
    </row>
    <row r="116" spans="2:11" ht="15" customHeight="1">
      <c r="B116" s="299"/>
      <c r="C116" s="305"/>
      <c r="D116" s="305"/>
      <c r="E116" s="305"/>
      <c r="F116" s="305"/>
      <c r="G116" s="305"/>
      <c r="H116" s="305"/>
      <c r="I116" s="305"/>
      <c r="J116" s="305"/>
      <c r="K116" s="301"/>
    </row>
    <row r="117" spans="2:11" ht="18.75" customHeight="1">
      <c r="B117" s="306"/>
      <c r="C117" s="272"/>
      <c r="D117" s="272"/>
      <c r="E117" s="272"/>
      <c r="F117" s="307"/>
      <c r="G117" s="272"/>
      <c r="H117" s="272"/>
      <c r="I117" s="272"/>
      <c r="J117" s="272"/>
      <c r="K117" s="306"/>
    </row>
    <row r="118" spans="2:11" ht="18.75" customHeight="1">
      <c r="B118" s="282"/>
      <c r="C118" s="282"/>
      <c r="D118" s="282"/>
      <c r="E118" s="282"/>
      <c r="F118" s="282"/>
      <c r="G118" s="282"/>
      <c r="H118" s="282"/>
      <c r="I118" s="282"/>
      <c r="J118" s="282"/>
      <c r="K118" s="282"/>
    </row>
    <row r="119" spans="2:11" ht="7.5" customHeight="1">
      <c r="B119" s="308"/>
      <c r="C119" s="309"/>
      <c r="D119" s="309"/>
      <c r="E119" s="309"/>
      <c r="F119" s="309"/>
      <c r="G119" s="309"/>
      <c r="H119" s="309"/>
      <c r="I119" s="309"/>
      <c r="J119" s="309"/>
      <c r="K119" s="310"/>
    </row>
    <row r="120" spans="2:11" ht="45" customHeight="1">
      <c r="B120" s="311"/>
      <c r="C120" s="391" t="s">
        <v>4798</v>
      </c>
      <c r="D120" s="391"/>
      <c r="E120" s="391"/>
      <c r="F120" s="391"/>
      <c r="G120" s="391"/>
      <c r="H120" s="391"/>
      <c r="I120" s="391"/>
      <c r="J120" s="391"/>
      <c r="K120" s="312"/>
    </row>
    <row r="121" spans="2:11" ht="17.25" customHeight="1">
      <c r="B121" s="313"/>
      <c r="C121" s="288" t="s">
        <v>4745</v>
      </c>
      <c r="D121" s="288"/>
      <c r="E121" s="288"/>
      <c r="F121" s="288" t="s">
        <v>4746</v>
      </c>
      <c r="G121" s="289"/>
      <c r="H121" s="288" t="s">
        <v>138</v>
      </c>
      <c r="I121" s="288" t="s">
        <v>67</v>
      </c>
      <c r="J121" s="288" t="s">
        <v>4747</v>
      </c>
      <c r="K121" s="314"/>
    </row>
    <row r="122" spans="2:11" ht="17.25" customHeight="1">
      <c r="B122" s="313"/>
      <c r="C122" s="290" t="s">
        <v>4748</v>
      </c>
      <c r="D122" s="290"/>
      <c r="E122" s="290"/>
      <c r="F122" s="291" t="s">
        <v>4749</v>
      </c>
      <c r="G122" s="292"/>
      <c r="H122" s="290"/>
      <c r="I122" s="290"/>
      <c r="J122" s="290" t="s">
        <v>4750</v>
      </c>
      <c r="K122" s="314"/>
    </row>
    <row r="123" spans="2:11" ht="5.25" customHeight="1">
      <c r="B123" s="315"/>
      <c r="C123" s="293"/>
      <c r="D123" s="293"/>
      <c r="E123" s="293"/>
      <c r="F123" s="293"/>
      <c r="G123" s="276"/>
      <c r="H123" s="293"/>
      <c r="I123" s="293"/>
      <c r="J123" s="293"/>
      <c r="K123" s="316"/>
    </row>
    <row r="124" spans="2:11" ht="15" customHeight="1">
      <c r="B124" s="315"/>
      <c r="C124" s="276" t="s">
        <v>4754</v>
      </c>
      <c r="D124" s="293"/>
      <c r="E124" s="293"/>
      <c r="F124" s="295" t="s">
        <v>4751</v>
      </c>
      <c r="G124" s="276"/>
      <c r="H124" s="276" t="s">
        <v>4790</v>
      </c>
      <c r="I124" s="276" t="s">
        <v>4753</v>
      </c>
      <c r="J124" s="276">
        <v>120</v>
      </c>
      <c r="K124" s="317"/>
    </row>
    <row r="125" spans="2:11" ht="15" customHeight="1">
      <c r="B125" s="315"/>
      <c r="C125" s="276" t="s">
        <v>4799</v>
      </c>
      <c r="D125" s="276"/>
      <c r="E125" s="276"/>
      <c r="F125" s="295" t="s">
        <v>4751</v>
      </c>
      <c r="G125" s="276"/>
      <c r="H125" s="276" t="s">
        <v>4800</v>
      </c>
      <c r="I125" s="276" t="s">
        <v>4753</v>
      </c>
      <c r="J125" s="276" t="s">
        <v>4801</v>
      </c>
      <c r="K125" s="317"/>
    </row>
    <row r="126" spans="2:11" ht="15" customHeight="1">
      <c r="B126" s="315"/>
      <c r="C126" s="276" t="s">
        <v>93</v>
      </c>
      <c r="D126" s="276"/>
      <c r="E126" s="276"/>
      <c r="F126" s="295" t="s">
        <v>4751</v>
      </c>
      <c r="G126" s="276"/>
      <c r="H126" s="276" t="s">
        <v>4802</v>
      </c>
      <c r="I126" s="276" t="s">
        <v>4753</v>
      </c>
      <c r="J126" s="276" t="s">
        <v>4801</v>
      </c>
      <c r="K126" s="317"/>
    </row>
    <row r="127" spans="2:11" ht="15" customHeight="1">
      <c r="B127" s="315"/>
      <c r="C127" s="276" t="s">
        <v>4762</v>
      </c>
      <c r="D127" s="276"/>
      <c r="E127" s="276"/>
      <c r="F127" s="295" t="s">
        <v>4757</v>
      </c>
      <c r="G127" s="276"/>
      <c r="H127" s="276" t="s">
        <v>4763</v>
      </c>
      <c r="I127" s="276" t="s">
        <v>4753</v>
      </c>
      <c r="J127" s="276">
        <v>15</v>
      </c>
      <c r="K127" s="317"/>
    </row>
    <row r="128" spans="2:11" ht="15" customHeight="1">
      <c r="B128" s="315"/>
      <c r="C128" s="297" t="s">
        <v>4764</v>
      </c>
      <c r="D128" s="297"/>
      <c r="E128" s="297"/>
      <c r="F128" s="298" t="s">
        <v>4757</v>
      </c>
      <c r="G128" s="297"/>
      <c r="H128" s="297" t="s">
        <v>4765</v>
      </c>
      <c r="I128" s="297" t="s">
        <v>4753</v>
      </c>
      <c r="J128" s="297">
        <v>15</v>
      </c>
      <c r="K128" s="317"/>
    </row>
    <row r="129" spans="2:11" ht="15" customHeight="1">
      <c r="B129" s="315"/>
      <c r="C129" s="297" t="s">
        <v>4766</v>
      </c>
      <c r="D129" s="297"/>
      <c r="E129" s="297"/>
      <c r="F129" s="298" t="s">
        <v>4757</v>
      </c>
      <c r="G129" s="297"/>
      <c r="H129" s="297" t="s">
        <v>4767</v>
      </c>
      <c r="I129" s="297" t="s">
        <v>4753</v>
      </c>
      <c r="J129" s="297">
        <v>20</v>
      </c>
      <c r="K129" s="317"/>
    </row>
    <row r="130" spans="2:11" ht="15" customHeight="1">
      <c r="B130" s="315"/>
      <c r="C130" s="297" t="s">
        <v>4768</v>
      </c>
      <c r="D130" s="297"/>
      <c r="E130" s="297"/>
      <c r="F130" s="298" t="s">
        <v>4757</v>
      </c>
      <c r="G130" s="297"/>
      <c r="H130" s="297" t="s">
        <v>4769</v>
      </c>
      <c r="I130" s="297" t="s">
        <v>4753</v>
      </c>
      <c r="J130" s="297">
        <v>20</v>
      </c>
      <c r="K130" s="317"/>
    </row>
    <row r="131" spans="2:11" ht="15" customHeight="1">
      <c r="B131" s="315"/>
      <c r="C131" s="276" t="s">
        <v>4756</v>
      </c>
      <c r="D131" s="276"/>
      <c r="E131" s="276"/>
      <c r="F131" s="295" t="s">
        <v>4757</v>
      </c>
      <c r="G131" s="276"/>
      <c r="H131" s="276" t="s">
        <v>4790</v>
      </c>
      <c r="I131" s="276" t="s">
        <v>4753</v>
      </c>
      <c r="J131" s="276">
        <v>50</v>
      </c>
      <c r="K131" s="317"/>
    </row>
    <row r="132" spans="2:11" ht="15" customHeight="1">
      <c r="B132" s="315"/>
      <c r="C132" s="276" t="s">
        <v>4770</v>
      </c>
      <c r="D132" s="276"/>
      <c r="E132" s="276"/>
      <c r="F132" s="295" t="s">
        <v>4757</v>
      </c>
      <c r="G132" s="276"/>
      <c r="H132" s="276" t="s">
        <v>4790</v>
      </c>
      <c r="I132" s="276" t="s">
        <v>4753</v>
      </c>
      <c r="J132" s="276">
        <v>50</v>
      </c>
      <c r="K132" s="317"/>
    </row>
    <row r="133" spans="2:11" ht="15" customHeight="1">
      <c r="B133" s="315"/>
      <c r="C133" s="276" t="s">
        <v>4776</v>
      </c>
      <c r="D133" s="276"/>
      <c r="E133" s="276"/>
      <c r="F133" s="295" t="s">
        <v>4757</v>
      </c>
      <c r="G133" s="276"/>
      <c r="H133" s="276" t="s">
        <v>4790</v>
      </c>
      <c r="I133" s="276" t="s">
        <v>4753</v>
      </c>
      <c r="J133" s="276">
        <v>50</v>
      </c>
      <c r="K133" s="317"/>
    </row>
    <row r="134" spans="2:11" ht="15" customHeight="1">
      <c r="B134" s="315"/>
      <c r="C134" s="276" t="s">
        <v>4778</v>
      </c>
      <c r="D134" s="276"/>
      <c r="E134" s="276"/>
      <c r="F134" s="295" t="s">
        <v>4757</v>
      </c>
      <c r="G134" s="276"/>
      <c r="H134" s="276" t="s">
        <v>4790</v>
      </c>
      <c r="I134" s="276" t="s">
        <v>4753</v>
      </c>
      <c r="J134" s="276">
        <v>50</v>
      </c>
      <c r="K134" s="317"/>
    </row>
    <row r="135" spans="2:11" ht="15" customHeight="1">
      <c r="B135" s="315"/>
      <c r="C135" s="276" t="s">
        <v>143</v>
      </c>
      <c r="D135" s="276"/>
      <c r="E135" s="276"/>
      <c r="F135" s="295" t="s">
        <v>4757</v>
      </c>
      <c r="G135" s="276"/>
      <c r="H135" s="276" t="s">
        <v>4803</v>
      </c>
      <c r="I135" s="276" t="s">
        <v>4753</v>
      </c>
      <c r="J135" s="276">
        <v>255</v>
      </c>
      <c r="K135" s="317"/>
    </row>
    <row r="136" spans="2:11" ht="15" customHeight="1">
      <c r="B136" s="315"/>
      <c r="C136" s="276" t="s">
        <v>4780</v>
      </c>
      <c r="D136" s="276"/>
      <c r="E136" s="276"/>
      <c r="F136" s="295" t="s">
        <v>4751</v>
      </c>
      <c r="G136" s="276"/>
      <c r="H136" s="276" t="s">
        <v>4804</v>
      </c>
      <c r="I136" s="276" t="s">
        <v>4782</v>
      </c>
      <c r="J136" s="276"/>
      <c r="K136" s="317"/>
    </row>
    <row r="137" spans="2:11" ht="15" customHeight="1">
      <c r="B137" s="315"/>
      <c r="C137" s="276" t="s">
        <v>4783</v>
      </c>
      <c r="D137" s="276"/>
      <c r="E137" s="276"/>
      <c r="F137" s="295" t="s">
        <v>4751</v>
      </c>
      <c r="G137" s="276"/>
      <c r="H137" s="276" t="s">
        <v>4805</v>
      </c>
      <c r="I137" s="276" t="s">
        <v>4785</v>
      </c>
      <c r="J137" s="276"/>
      <c r="K137" s="317"/>
    </row>
    <row r="138" spans="2:11" ht="15" customHeight="1">
      <c r="B138" s="315"/>
      <c r="C138" s="276" t="s">
        <v>4786</v>
      </c>
      <c r="D138" s="276"/>
      <c r="E138" s="276"/>
      <c r="F138" s="295" t="s">
        <v>4751</v>
      </c>
      <c r="G138" s="276"/>
      <c r="H138" s="276" t="s">
        <v>4786</v>
      </c>
      <c r="I138" s="276" t="s">
        <v>4785</v>
      </c>
      <c r="J138" s="276"/>
      <c r="K138" s="317"/>
    </row>
    <row r="139" spans="2:11" ht="15" customHeight="1">
      <c r="B139" s="315"/>
      <c r="C139" s="276" t="s">
        <v>48</v>
      </c>
      <c r="D139" s="276"/>
      <c r="E139" s="276"/>
      <c r="F139" s="295" t="s">
        <v>4751</v>
      </c>
      <c r="G139" s="276"/>
      <c r="H139" s="276" t="s">
        <v>4806</v>
      </c>
      <c r="I139" s="276" t="s">
        <v>4785</v>
      </c>
      <c r="J139" s="276"/>
      <c r="K139" s="317"/>
    </row>
    <row r="140" spans="2:11" ht="15" customHeight="1">
      <c r="B140" s="315"/>
      <c r="C140" s="276" t="s">
        <v>4807</v>
      </c>
      <c r="D140" s="276"/>
      <c r="E140" s="276"/>
      <c r="F140" s="295" t="s">
        <v>4751</v>
      </c>
      <c r="G140" s="276"/>
      <c r="H140" s="276" t="s">
        <v>4808</v>
      </c>
      <c r="I140" s="276" t="s">
        <v>4785</v>
      </c>
      <c r="J140" s="276"/>
      <c r="K140" s="317"/>
    </row>
    <row r="141" spans="2:11" ht="15" customHeight="1">
      <c r="B141" s="318"/>
      <c r="C141" s="319"/>
      <c r="D141" s="319"/>
      <c r="E141" s="319"/>
      <c r="F141" s="319"/>
      <c r="G141" s="319"/>
      <c r="H141" s="319"/>
      <c r="I141" s="319"/>
      <c r="J141" s="319"/>
      <c r="K141" s="320"/>
    </row>
    <row r="142" spans="2:11" ht="18.75" customHeight="1">
      <c r="B142" s="272"/>
      <c r="C142" s="272"/>
      <c r="D142" s="272"/>
      <c r="E142" s="272"/>
      <c r="F142" s="307"/>
      <c r="G142" s="272"/>
      <c r="H142" s="272"/>
      <c r="I142" s="272"/>
      <c r="J142" s="272"/>
      <c r="K142" s="272"/>
    </row>
    <row r="143" spans="2:11" ht="18.75" customHeight="1">
      <c r="B143" s="282"/>
      <c r="C143" s="282"/>
      <c r="D143" s="282"/>
      <c r="E143" s="282"/>
      <c r="F143" s="282"/>
      <c r="G143" s="282"/>
      <c r="H143" s="282"/>
      <c r="I143" s="282"/>
      <c r="J143" s="282"/>
      <c r="K143" s="282"/>
    </row>
    <row r="144" spans="2:11" ht="7.5" customHeight="1">
      <c r="B144" s="283"/>
      <c r="C144" s="284"/>
      <c r="D144" s="284"/>
      <c r="E144" s="284"/>
      <c r="F144" s="284"/>
      <c r="G144" s="284"/>
      <c r="H144" s="284"/>
      <c r="I144" s="284"/>
      <c r="J144" s="284"/>
      <c r="K144" s="285"/>
    </row>
    <row r="145" spans="2:11" ht="45" customHeight="1">
      <c r="B145" s="286"/>
      <c r="C145" s="395" t="s">
        <v>4809</v>
      </c>
      <c r="D145" s="395"/>
      <c r="E145" s="395"/>
      <c r="F145" s="395"/>
      <c r="G145" s="395"/>
      <c r="H145" s="395"/>
      <c r="I145" s="395"/>
      <c r="J145" s="395"/>
      <c r="K145" s="287"/>
    </row>
    <row r="146" spans="2:11" ht="17.25" customHeight="1">
      <c r="B146" s="286"/>
      <c r="C146" s="288" t="s">
        <v>4745</v>
      </c>
      <c r="D146" s="288"/>
      <c r="E146" s="288"/>
      <c r="F146" s="288" t="s">
        <v>4746</v>
      </c>
      <c r="G146" s="289"/>
      <c r="H146" s="288" t="s">
        <v>138</v>
      </c>
      <c r="I146" s="288" t="s">
        <v>67</v>
      </c>
      <c r="J146" s="288" t="s">
        <v>4747</v>
      </c>
      <c r="K146" s="287"/>
    </row>
    <row r="147" spans="2:11" ht="17.25" customHeight="1">
      <c r="B147" s="286"/>
      <c r="C147" s="290" t="s">
        <v>4748</v>
      </c>
      <c r="D147" s="290"/>
      <c r="E147" s="290"/>
      <c r="F147" s="291" t="s">
        <v>4749</v>
      </c>
      <c r="G147" s="292"/>
      <c r="H147" s="290"/>
      <c r="I147" s="290"/>
      <c r="J147" s="290" t="s">
        <v>4750</v>
      </c>
      <c r="K147" s="287"/>
    </row>
    <row r="148" spans="2:11" ht="5.25" customHeight="1">
      <c r="B148" s="296"/>
      <c r="C148" s="293"/>
      <c r="D148" s="293"/>
      <c r="E148" s="293"/>
      <c r="F148" s="293"/>
      <c r="G148" s="294"/>
      <c r="H148" s="293"/>
      <c r="I148" s="293"/>
      <c r="J148" s="293"/>
      <c r="K148" s="317"/>
    </row>
    <row r="149" spans="2:11" ht="15" customHeight="1">
      <c r="B149" s="296"/>
      <c r="C149" s="321" t="s">
        <v>4754</v>
      </c>
      <c r="D149" s="276"/>
      <c r="E149" s="276"/>
      <c r="F149" s="322" t="s">
        <v>4751</v>
      </c>
      <c r="G149" s="276"/>
      <c r="H149" s="321" t="s">
        <v>4790</v>
      </c>
      <c r="I149" s="321" t="s">
        <v>4753</v>
      </c>
      <c r="J149" s="321">
        <v>120</v>
      </c>
      <c r="K149" s="317"/>
    </row>
    <row r="150" spans="2:11" ht="15" customHeight="1">
      <c r="B150" s="296"/>
      <c r="C150" s="321" t="s">
        <v>4799</v>
      </c>
      <c r="D150" s="276"/>
      <c r="E150" s="276"/>
      <c r="F150" s="322" t="s">
        <v>4751</v>
      </c>
      <c r="G150" s="276"/>
      <c r="H150" s="321" t="s">
        <v>4810</v>
      </c>
      <c r="I150" s="321" t="s">
        <v>4753</v>
      </c>
      <c r="J150" s="321" t="s">
        <v>4801</v>
      </c>
      <c r="K150" s="317"/>
    </row>
    <row r="151" spans="2:11" ht="15" customHeight="1">
      <c r="B151" s="296"/>
      <c r="C151" s="321" t="s">
        <v>93</v>
      </c>
      <c r="D151" s="276"/>
      <c r="E151" s="276"/>
      <c r="F151" s="322" t="s">
        <v>4751</v>
      </c>
      <c r="G151" s="276"/>
      <c r="H151" s="321" t="s">
        <v>4811</v>
      </c>
      <c r="I151" s="321" t="s">
        <v>4753</v>
      </c>
      <c r="J151" s="321" t="s">
        <v>4801</v>
      </c>
      <c r="K151" s="317"/>
    </row>
    <row r="152" spans="2:11" ht="15" customHeight="1">
      <c r="B152" s="296"/>
      <c r="C152" s="321" t="s">
        <v>4756</v>
      </c>
      <c r="D152" s="276"/>
      <c r="E152" s="276"/>
      <c r="F152" s="322" t="s">
        <v>4757</v>
      </c>
      <c r="G152" s="276"/>
      <c r="H152" s="321" t="s">
        <v>4790</v>
      </c>
      <c r="I152" s="321" t="s">
        <v>4753</v>
      </c>
      <c r="J152" s="321">
        <v>50</v>
      </c>
      <c r="K152" s="317"/>
    </row>
    <row r="153" spans="2:11" ht="15" customHeight="1">
      <c r="B153" s="296"/>
      <c r="C153" s="321" t="s">
        <v>4759</v>
      </c>
      <c r="D153" s="276"/>
      <c r="E153" s="276"/>
      <c r="F153" s="322" t="s">
        <v>4751</v>
      </c>
      <c r="G153" s="276"/>
      <c r="H153" s="321" t="s">
        <v>4790</v>
      </c>
      <c r="I153" s="321" t="s">
        <v>4761</v>
      </c>
      <c r="J153" s="321"/>
      <c r="K153" s="317"/>
    </row>
    <row r="154" spans="2:11" ht="15" customHeight="1">
      <c r="B154" s="296"/>
      <c r="C154" s="321" t="s">
        <v>4770</v>
      </c>
      <c r="D154" s="276"/>
      <c r="E154" s="276"/>
      <c r="F154" s="322" t="s">
        <v>4757</v>
      </c>
      <c r="G154" s="276"/>
      <c r="H154" s="321" t="s">
        <v>4790</v>
      </c>
      <c r="I154" s="321" t="s">
        <v>4753</v>
      </c>
      <c r="J154" s="321">
        <v>50</v>
      </c>
      <c r="K154" s="317"/>
    </row>
    <row r="155" spans="2:11" ht="15" customHeight="1">
      <c r="B155" s="296"/>
      <c r="C155" s="321" t="s">
        <v>4778</v>
      </c>
      <c r="D155" s="276"/>
      <c r="E155" s="276"/>
      <c r="F155" s="322" t="s">
        <v>4757</v>
      </c>
      <c r="G155" s="276"/>
      <c r="H155" s="321" t="s">
        <v>4790</v>
      </c>
      <c r="I155" s="321" t="s">
        <v>4753</v>
      </c>
      <c r="J155" s="321">
        <v>50</v>
      </c>
      <c r="K155" s="317"/>
    </row>
    <row r="156" spans="2:11" ht="15" customHeight="1">
      <c r="B156" s="296"/>
      <c r="C156" s="321" t="s">
        <v>4776</v>
      </c>
      <c r="D156" s="276"/>
      <c r="E156" s="276"/>
      <c r="F156" s="322" t="s">
        <v>4757</v>
      </c>
      <c r="G156" s="276"/>
      <c r="H156" s="321" t="s">
        <v>4790</v>
      </c>
      <c r="I156" s="321" t="s">
        <v>4753</v>
      </c>
      <c r="J156" s="321">
        <v>50</v>
      </c>
      <c r="K156" s="317"/>
    </row>
    <row r="157" spans="2:11" ht="15" customHeight="1">
      <c r="B157" s="296"/>
      <c r="C157" s="321" t="s">
        <v>118</v>
      </c>
      <c r="D157" s="276"/>
      <c r="E157" s="276"/>
      <c r="F157" s="322" t="s">
        <v>4751</v>
      </c>
      <c r="G157" s="276"/>
      <c r="H157" s="321" t="s">
        <v>4812</v>
      </c>
      <c r="I157" s="321" t="s">
        <v>4753</v>
      </c>
      <c r="J157" s="321" t="s">
        <v>4813</v>
      </c>
      <c r="K157" s="317"/>
    </row>
    <row r="158" spans="2:11" ht="15" customHeight="1">
      <c r="B158" s="296"/>
      <c r="C158" s="321" t="s">
        <v>4814</v>
      </c>
      <c r="D158" s="276"/>
      <c r="E158" s="276"/>
      <c r="F158" s="322" t="s">
        <v>4751</v>
      </c>
      <c r="G158" s="276"/>
      <c r="H158" s="321" t="s">
        <v>4815</v>
      </c>
      <c r="I158" s="321" t="s">
        <v>4785</v>
      </c>
      <c r="J158" s="321"/>
      <c r="K158" s="317"/>
    </row>
    <row r="159" spans="2:11" ht="15" customHeight="1">
      <c r="B159" s="323"/>
      <c r="C159" s="305"/>
      <c r="D159" s="305"/>
      <c r="E159" s="305"/>
      <c r="F159" s="305"/>
      <c r="G159" s="305"/>
      <c r="H159" s="305"/>
      <c r="I159" s="305"/>
      <c r="J159" s="305"/>
      <c r="K159" s="324"/>
    </row>
    <row r="160" spans="2:11" ht="18.75" customHeight="1">
      <c r="B160" s="272"/>
      <c r="C160" s="276"/>
      <c r="D160" s="276"/>
      <c r="E160" s="276"/>
      <c r="F160" s="295"/>
      <c r="G160" s="276"/>
      <c r="H160" s="276"/>
      <c r="I160" s="276"/>
      <c r="J160" s="276"/>
      <c r="K160" s="272"/>
    </row>
    <row r="161" spans="2:11" ht="18.75" customHeight="1">
      <c r="B161" s="282"/>
      <c r="C161" s="282"/>
      <c r="D161" s="282"/>
      <c r="E161" s="282"/>
      <c r="F161" s="282"/>
      <c r="G161" s="282"/>
      <c r="H161" s="282"/>
      <c r="I161" s="282"/>
      <c r="J161" s="282"/>
      <c r="K161" s="282"/>
    </row>
    <row r="162" spans="2:11" ht="7.5" customHeight="1">
      <c r="B162" s="264"/>
      <c r="C162" s="265"/>
      <c r="D162" s="265"/>
      <c r="E162" s="265"/>
      <c r="F162" s="265"/>
      <c r="G162" s="265"/>
      <c r="H162" s="265"/>
      <c r="I162" s="265"/>
      <c r="J162" s="265"/>
      <c r="K162" s="266"/>
    </row>
    <row r="163" spans="2:11" ht="45" customHeight="1">
      <c r="B163" s="267"/>
      <c r="C163" s="391" t="s">
        <v>4816</v>
      </c>
      <c r="D163" s="391"/>
      <c r="E163" s="391"/>
      <c r="F163" s="391"/>
      <c r="G163" s="391"/>
      <c r="H163" s="391"/>
      <c r="I163" s="391"/>
      <c r="J163" s="391"/>
      <c r="K163" s="268"/>
    </row>
    <row r="164" spans="2:11" ht="17.25" customHeight="1">
      <c r="B164" s="267"/>
      <c r="C164" s="288" t="s">
        <v>4745</v>
      </c>
      <c r="D164" s="288"/>
      <c r="E164" s="288"/>
      <c r="F164" s="288" t="s">
        <v>4746</v>
      </c>
      <c r="G164" s="325"/>
      <c r="H164" s="326" t="s">
        <v>138</v>
      </c>
      <c r="I164" s="326" t="s">
        <v>67</v>
      </c>
      <c r="J164" s="288" t="s">
        <v>4747</v>
      </c>
      <c r="K164" s="268"/>
    </row>
    <row r="165" spans="2:11" ht="17.25" customHeight="1">
      <c r="B165" s="269"/>
      <c r="C165" s="290" t="s">
        <v>4748</v>
      </c>
      <c r="D165" s="290"/>
      <c r="E165" s="290"/>
      <c r="F165" s="291" t="s">
        <v>4749</v>
      </c>
      <c r="G165" s="327"/>
      <c r="H165" s="328"/>
      <c r="I165" s="328"/>
      <c r="J165" s="290" t="s">
        <v>4750</v>
      </c>
      <c r="K165" s="270"/>
    </row>
    <row r="166" spans="2:11" ht="5.25" customHeight="1">
      <c r="B166" s="296"/>
      <c r="C166" s="293"/>
      <c r="D166" s="293"/>
      <c r="E166" s="293"/>
      <c r="F166" s="293"/>
      <c r="G166" s="294"/>
      <c r="H166" s="293"/>
      <c r="I166" s="293"/>
      <c r="J166" s="293"/>
      <c r="K166" s="317"/>
    </row>
    <row r="167" spans="2:11" ht="15" customHeight="1">
      <c r="B167" s="296"/>
      <c r="C167" s="276" t="s">
        <v>4754</v>
      </c>
      <c r="D167" s="276"/>
      <c r="E167" s="276"/>
      <c r="F167" s="295" t="s">
        <v>4751</v>
      </c>
      <c r="G167" s="276"/>
      <c r="H167" s="276" t="s">
        <v>4790</v>
      </c>
      <c r="I167" s="276" t="s">
        <v>4753</v>
      </c>
      <c r="J167" s="276">
        <v>120</v>
      </c>
      <c r="K167" s="317"/>
    </row>
    <row r="168" spans="2:11" ht="15" customHeight="1">
      <c r="B168" s="296"/>
      <c r="C168" s="276" t="s">
        <v>4799</v>
      </c>
      <c r="D168" s="276"/>
      <c r="E168" s="276"/>
      <c r="F168" s="295" t="s">
        <v>4751</v>
      </c>
      <c r="G168" s="276"/>
      <c r="H168" s="276" t="s">
        <v>4800</v>
      </c>
      <c r="I168" s="276" t="s">
        <v>4753</v>
      </c>
      <c r="J168" s="276" t="s">
        <v>4801</v>
      </c>
      <c r="K168" s="317"/>
    </row>
    <row r="169" spans="2:11" ht="15" customHeight="1">
      <c r="B169" s="296"/>
      <c r="C169" s="276" t="s">
        <v>93</v>
      </c>
      <c r="D169" s="276"/>
      <c r="E169" s="276"/>
      <c r="F169" s="295" t="s">
        <v>4751</v>
      </c>
      <c r="G169" s="276"/>
      <c r="H169" s="276" t="s">
        <v>4817</v>
      </c>
      <c r="I169" s="276" t="s">
        <v>4753</v>
      </c>
      <c r="J169" s="276" t="s">
        <v>4801</v>
      </c>
      <c r="K169" s="317"/>
    </row>
    <row r="170" spans="2:11" ht="15" customHeight="1">
      <c r="B170" s="296"/>
      <c r="C170" s="276" t="s">
        <v>4756</v>
      </c>
      <c r="D170" s="276"/>
      <c r="E170" s="276"/>
      <c r="F170" s="295" t="s">
        <v>4757</v>
      </c>
      <c r="G170" s="276"/>
      <c r="H170" s="276" t="s">
        <v>4817</v>
      </c>
      <c r="I170" s="276" t="s">
        <v>4753</v>
      </c>
      <c r="J170" s="276">
        <v>50</v>
      </c>
      <c r="K170" s="317"/>
    </row>
    <row r="171" spans="2:11" ht="15" customHeight="1">
      <c r="B171" s="296"/>
      <c r="C171" s="276" t="s">
        <v>4759</v>
      </c>
      <c r="D171" s="276"/>
      <c r="E171" s="276"/>
      <c r="F171" s="295" t="s">
        <v>4751</v>
      </c>
      <c r="G171" s="276"/>
      <c r="H171" s="276" t="s">
        <v>4817</v>
      </c>
      <c r="I171" s="276" t="s">
        <v>4761</v>
      </c>
      <c r="J171" s="276"/>
      <c r="K171" s="317"/>
    </row>
    <row r="172" spans="2:11" ht="15" customHeight="1">
      <c r="B172" s="296"/>
      <c r="C172" s="276" t="s">
        <v>4770</v>
      </c>
      <c r="D172" s="276"/>
      <c r="E172" s="276"/>
      <c r="F172" s="295" t="s">
        <v>4757</v>
      </c>
      <c r="G172" s="276"/>
      <c r="H172" s="276" t="s">
        <v>4817</v>
      </c>
      <c r="I172" s="276" t="s">
        <v>4753</v>
      </c>
      <c r="J172" s="276">
        <v>50</v>
      </c>
      <c r="K172" s="317"/>
    </row>
    <row r="173" spans="2:11" ht="15" customHeight="1">
      <c r="B173" s="296"/>
      <c r="C173" s="276" t="s">
        <v>4778</v>
      </c>
      <c r="D173" s="276"/>
      <c r="E173" s="276"/>
      <c r="F173" s="295" t="s">
        <v>4757</v>
      </c>
      <c r="G173" s="276"/>
      <c r="H173" s="276" t="s">
        <v>4817</v>
      </c>
      <c r="I173" s="276" t="s">
        <v>4753</v>
      </c>
      <c r="J173" s="276">
        <v>50</v>
      </c>
      <c r="K173" s="317"/>
    </row>
    <row r="174" spans="2:11" ht="15" customHeight="1">
      <c r="B174" s="296"/>
      <c r="C174" s="276" t="s">
        <v>4776</v>
      </c>
      <c r="D174" s="276"/>
      <c r="E174" s="276"/>
      <c r="F174" s="295" t="s">
        <v>4757</v>
      </c>
      <c r="G174" s="276"/>
      <c r="H174" s="276" t="s">
        <v>4817</v>
      </c>
      <c r="I174" s="276" t="s">
        <v>4753</v>
      </c>
      <c r="J174" s="276">
        <v>50</v>
      </c>
      <c r="K174" s="317"/>
    </row>
    <row r="175" spans="2:11" ht="15" customHeight="1">
      <c r="B175" s="296"/>
      <c r="C175" s="276" t="s">
        <v>137</v>
      </c>
      <c r="D175" s="276"/>
      <c r="E175" s="276"/>
      <c r="F175" s="295" t="s">
        <v>4751</v>
      </c>
      <c r="G175" s="276"/>
      <c r="H175" s="276" t="s">
        <v>4818</v>
      </c>
      <c r="I175" s="276" t="s">
        <v>4819</v>
      </c>
      <c r="J175" s="276"/>
      <c r="K175" s="317"/>
    </row>
    <row r="176" spans="2:11" ht="15" customHeight="1">
      <c r="B176" s="296"/>
      <c r="C176" s="276" t="s">
        <v>67</v>
      </c>
      <c r="D176" s="276"/>
      <c r="E176" s="276"/>
      <c r="F176" s="295" t="s">
        <v>4751</v>
      </c>
      <c r="G176" s="276"/>
      <c r="H176" s="276" t="s">
        <v>4820</v>
      </c>
      <c r="I176" s="276" t="s">
        <v>4821</v>
      </c>
      <c r="J176" s="276">
        <v>1</v>
      </c>
      <c r="K176" s="317"/>
    </row>
    <row r="177" spans="2:11" ht="15" customHeight="1">
      <c r="B177" s="296"/>
      <c r="C177" s="276" t="s">
        <v>63</v>
      </c>
      <c r="D177" s="276"/>
      <c r="E177" s="276"/>
      <c r="F177" s="295" t="s">
        <v>4751</v>
      </c>
      <c r="G177" s="276"/>
      <c r="H177" s="276" t="s">
        <v>4822</v>
      </c>
      <c r="I177" s="276" t="s">
        <v>4753</v>
      </c>
      <c r="J177" s="276">
        <v>20</v>
      </c>
      <c r="K177" s="317"/>
    </row>
    <row r="178" spans="2:11" ht="15" customHeight="1">
      <c r="B178" s="296"/>
      <c r="C178" s="276" t="s">
        <v>138</v>
      </c>
      <c r="D178" s="276"/>
      <c r="E178" s="276"/>
      <c r="F178" s="295" t="s">
        <v>4751</v>
      </c>
      <c r="G178" s="276"/>
      <c r="H178" s="276" t="s">
        <v>4823</v>
      </c>
      <c r="I178" s="276" t="s">
        <v>4753</v>
      </c>
      <c r="J178" s="276">
        <v>255</v>
      </c>
      <c r="K178" s="317"/>
    </row>
    <row r="179" spans="2:11" ht="15" customHeight="1">
      <c r="B179" s="296"/>
      <c r="C179" s="276" t="s">
        <v>139</v>
      </c>
      <c r="D179" s="276"/>
      <c r="E179" s="276"/>
      <c r="F179" s="295" t="s">
        <v>4751</v>
      </c>
      <c r="G179" s="276"/>
      <c r="H179" s="276" t="s">
        <v>4716</v>
      </c>
      <c r="I179" s="276" t="s">
        <v>4753</v>
      </c>
      <c r="J179" s="276">
        <v>10</v>
      </c>
      <c r="K179" s="317"/>
    </row>
    <row r="180" spans="2:11" ht="15" customHeight="1">
      <c r="B180" s="296"/>
      <c r="C180" s="276" t="s">
        <v>140</v>
      </c>
      <c r="D180" s="276"/>
      <c r="E180" s="276"/>
      <c r="F180" s="295" t="s">
        <v>4751</v>
      </c>
      <c r="G180" s="276"/>
      <c r="H180" s="276" t="s">
        <v>4824</v>
      </c>
      <c r="I180" s="276" t="s">
        <v>4785</v>
      </c>
      <c r="J180" s="276"/>
      <c r="K180" s="317"/>
    </row>
    <row r="181" spans="2:11" ht="15" customHeight="1">
      <c r="B181" s="296"/>
      <c r="C181" s="276" t="s">
        <v>4825</v>
      </c>
      <c r="D181" s="276"/>
      <c r="E181" s="276"/>
      <c r="F181" s="295" t="s">
        <v>4751</v>
      </c>
      <c r="G181" s="276"/>
      <c r="H181" s="276" t="s">
        <v>4826</v>
      </c>
      <c r="I181" s="276" t="s">
        <v>4785</v>
      </c>
      <c r="J181" s="276"/>
      <c r="K181" s="317"/>
    </row>
    <row r="182" spans="2:11" ht="15" customHeight="1">
      <c r="B182" s="296"/>
      <c r="C182" s="276" t="s">
        <v>4814</v>
      </c>
      <c r="D182" s="276"/>
      <c r="E182" s="276"/>
      <c r="F182" s="295" t="s">
        <v>4751</v>
      </c>
      <c r="G182" s="276"/>
      <c r="H182" s="276" t="s">
        <v>4827</v>
      </c>
      <c r="I182" s="276" t="s">
        <v>4785</v>
      </c>
      <c r="J182" s="276"/>
      <c r="K182" s="317"/>
    </row>
    <row r="183" spans="2:11" ht="15" customHeight="1">
      <c r="B183" s="296"/>
      <c r="C183" s="276" t="s">
        <v>142</v>
      </c>
      <c r="D183" s="276"/>
      <c r="E183" s="276"/>
      <c r="F183" s="295" t="s">
        <v>4757</v>
      </c>
      <c r="G183" s="276"/>
      <c r="H183" s="276" t="s">
        <v>4828</v>
      </c>
      <c r="I183" s="276" t="s">
        <v>4753</v>
      </c>
      <c r="J183" s="276">
        <v>50</v>
      </c>
      <c r="K183" s="317"/>
    </row>
    <row r="184" spans="2:11" ht="15" customHeight="1">
      <c r="B184" s="296"/>
      <c r="C184" s="276" t="s">
        <v>4829</v>
      </c>
      <c r="D184" s="276"/>
      <c r="E184" s="276"/>
      <c r="F184" s="295" t="s">
        <v>4757</v>
      </c>
      <c r="G184" s="276"/>
      <c r="H184" s="276" t="s">
        <v>4830</v>
      </c>
      <c r="I184" s="276" t="s">
        <v>4831</v>
      </c>
      <c r="J184" s="276"/>
      <c r="K184" s="317"/>
    </row>
    <row r="185" spans="2:11" ht="15" customHeight="1">
      <c r="B185" s="296"/>
      <c r="C185" s="276" t="s">
        <v>4832</v>
      </c>
      <c r="D185" s="276"/>
      <c r="E185" s="276"/>
      <c r="F185" s="295" t="s">
        <v>4757</v>
      </c>
      <c r="G185" s="276"/>
      <c r="H185" s="276" t="s">
        <v>4833</v>
      </c>
      <c r="I185" s="276" t="s">
        <v>4831</v>
      </c>
      <c r="J185" s="276"/>
      <c r="K185" s="317"/>
    </row>
    <row r="186" spans="2:11" ht="15" customHeight="1">
      <c r="B186" s="296"/>
      <c r="C186" s="276" t="s">
        <v>4834</v>
      </c>
      <c r="D186" s="276"/>
      <c r="E186" s="276"/>
      <c r="F186" s="295" t="s">
        <v>4757</v>
      </c>
      <c r="G186" s="276"/>
      <c r="H186" s="276" t="s">
        <v>4835</v>
      </c>
      <c r="I186" s="276" t="s">
        <v>4831</v>
      </c>
      <c r="J186" s="276"/>
      <c r="K186" s="317"/>
    </row>
    <row r="187" spans="2:11" ht="15" customHeight="1">
      <c r="B187" s="296"/>
      <c r="C187" s="329" t="s">
        <v>4836</v>
      </c>
      <c r="D187" s="276"/>
      <c r="E187" s="276"/>
      <c r="F187" s="295" t="s">
        <v>4757</v>
      </c>
      <c r="G187" s="276"/>
      <c r="H187" s="276" t="s">
        <v>4837</v>
      </c>
      <c r="I187" s="276" t="s">
        <v>4838</v>
      </c>
      <c r="J187" s="330" t="s">
        <v>4839</v>
      </c>
      <c r="K187" s="317"/>
    </row>
    <row r="188" spans="2:11" ht="15" customHeight="1">
      <c r="B188" s="296"/>
      <c r="C188" s="281" t="s">
        <v>52</v>
      </c>
      <c r="D188" s="276"/>
      <c r="E188" s="276"/>
      <c r="F188" s="295" t="s">
        <v>4751</v>
      </c>
      <c r="G188" s="276"/>
      <c r="H188" s="272" t="s">
        <v>4840</v>
      </c>
      <c r="I188" s="276" t="s">
        <v>4841</v>
      </c>
      <c r="J188" s="276"/>
      <c r="K188" s="317"/>
    </row>
    <row r="189" spans="2:11" ht="15" customHeight="1">
      <c r="B189" s="296"/>
      <c r="C189" s="281" t="s">
        <v>4842</v>
      </c>
      <c r="D189" s="276"/>
      <c r="E189" s="276"/>
      <c r="F189" s="295" t="s">
        <v>4751</v>
      </c>
      <c r="G189" s="276"/>
      <c r="H189" s="276" t="s">
        <v>4843</v>
      </c>
      <c r="I189" s="276" t="s">
        <v>4785</v>
      </c>
      <c r="J189" s="276"/>
      <c r="K189" s="317"/>
    </row>
    <row r="190" spans="2:11" ht="15" customHeight="1">
      <c r="B190" s="296"/>
      <c r="C190" s="281" t="s">
        <v>4844</v>
      </c>
      <c r="D190" s="276"/>
      <c r="E190" s="276"/>
      <c r="F190" s="295" t="s">
        <v>4751</v>
      </c>
      <c r="G190" s="276"/>
      <c r="H190" s="276" t="s">
        <v>4845</v>
      </c>
      <c r="I190" s="276" t="s">
        <v>4785</v>
      </c>
      <c r="J190" s="276"/>
      <c r="K190" s="317"/>
    </row>
    <row r="191" spans="2:11" ht="15" customHeight="1">
      <c r="B191" s="296"/>
      <c r="C191" s="281" t="s">
        <v>4846</v>
      </c>
      <c r="D191" s="276"/>
      <c r="E191" s="276"/>
      <c r="F191" s="295" t="s">
        <v>4757</v>
      </c>
      <c r="G191" s="276"/>
      <c r="H191" s="276" t="s">
        <v>4847</v>
      </c>
      <c r="I191" s="276" t="s">
        <v>4785</v>
      </c>
      <c r="J191" s="276"/>
      <c r="K191" s="317"/>
    </row>
    <row r="192" spans="2:11" ht="15" customHeight="1">
      <c r="B192" s="323"/>
      <c r="C192" s="331"/>
      <c r="D192" s="305"/>
      <c r="E192" s="305"/>
      <c r="F192" s="305"/>
      <c r="G192" s="305"/>
      <c r="H192" s="305"/>
      <c r="I192" s="305"/>
      <c r="J192" s="305"/>
      <c r="K192" s="324"/>
    </row>
    <row r="193" spans="2:11" ht="18.75" customHeight="1">
      <c r="B193" s="272"/>
      <c r="C193" s="276"/>
      <c r="D193" s="276"/>
      <c r="E193" s="276"/>
      <c r="F193" s="295"/>
      <c r="G193" s="276"/>
      <c r="H193" s="276"/>
      <c r="I193" s="276"/>
      <c r="J193" s="276"/>
      <c r="K193" s="272"/>
    </row>
    <row r="194" spans="2:11" ht="18.75" customHeight="1">
      <c r="B194" s="272"/>
      <c r="C194" s="276"/>
      <c r="D194" s="276"/>
      <c r="E194" s="276"/>
      <c r="F194" s="295"/>
      <c r="G194" s="276"/>
      <c r="H194" s="276"/>
      <c r="I194" s="276"/>
      <c r="J194" s="276"/>
      <c r="K194" s="272"/>
    </row>
    <row r="195" spans="2:11" ht="18.75" customHeight="1">
      <c r="B195" s="282"/>
      <c r="C195" s="282"/>
      <c r="D195" s="282"/>
      <c r="E195" s="282"/>
      <c r="F195" s="282"/>
      <c r="G195" s="282"/>
      <c r="H195" s="282"/>
      <c r="I195" s="282"/>
      <c r="J195" s="282"/>
      <c r="K195" s="282"/>
    </row>
    <row r="196" spans="2:11">
      <c r="B196" s="264"/>
      <c r="C196" s="265"/>
      <c r="D196" s="265"/>
      <c r="E196" s="265"/>
      <c r="F196" s="265"/>
      <c r="G196" s="265"/>
      <c r="H196" s="265"/>
      <c r="I196" s="265"/>
      <c r="J196" s="265"/>
      <c r="K196" s="266"/>
    </row>
    <row r="197" spans="2:11" ht="21">
      <c r="B197" s="267"/>
      <c r="C197" s="391" t="s">
        <v>4848</v>
      </c>
      <c r="D197" s="391"/>
      <c r="E197" s="391"/>
      <c r="F197" s="391"/>
      <c r="G197" s="391"/>
      <c r="H197" s="391"/>
      <c r="I197" s="391"/>
      <c r="J197" s="391"/>
      <c r="K197" s="268"/>
    </row>
    <row r="198" spans="2:11" ht="25.5" customHeight="1">
      <c r="B198" s="267"/>
      <c r="C198" s="332" t="s">
        <v>4849</v>
      </c>
      <c r="D198" s="332"/>
      <c r="E198" s="332"/>
      <c r="F198" s="332" t="s">
        <v>4850</v>
      </c>
      <c r="G198" s="333"/>
      <c r="H198" s="396" t="s">
        <v>4851</v>
      </c>
      <c r="I198" s="396"/>
      <c r="J198" s="396"/>
      <c r="K198" s="268"/>
    </row>
    <row r="199" spans="2:11" ht="5.25" customHeight="1">
      <c r="B199" s="296"/>
      <c r="C199" s="293"/>
      <c r="D199" s="293"/>
      <c r="E199" s="293"/>
      <c r="F199" s="293"/>
      <c r="G199" s="276"/>
      <c r="H199" s="293"/>
      <c r="I199" s="293"/>
      <c r="J199" s="293"/>
      <c r="K199" s="317"/>
    </row>
    <row r="200" spans="2:11" ht="15" customHeight="1">
      <c r="B200" s="296"/>
      <c r="C200" s="276" t="s">
        <v>4841</v>
      </c>
      <c r="D200" s="276"/>
      <c r="E200" s="276"/>
      <c r="F200" s="295" t="s">
        <v>53</v>
      </c>
      <c r="G200" s="276"/>
      <c r="H200" s="393" t="s">
        <v>4852</v>
      </c>
      <c r="I200" s="393"/>
      <c r="J200" s="393"/>
      <c r="K200" s="317"/>
    </row>
    <row r="201" spans="2:11" ht="15" customHeight="1">
      <c r="B201" s="296"/>
      <c r="C201" s="302"/>
      <c r="D201" s="276"/>
      <c r="E201" s="276"/>
      <c r="F201" s="295" t="s">
        <v>54</v>
      </c>
      <c r="G201" s="276"/>
      <c r="H201" s="393" t="s">
        <v>4853</v>
      </c>
      <c r="I201" s="393"/>
      <c r="J201" s="393"/>
      <c r="K201" s="317"/>
    </row>
    <row r="202" spans="2:11" ht="15" customHeight="1">
      <c r="B202" s="296"/>
      <c r="C202" s="302"/>
      <c r="D202" s="276"/>
      <c r="E202" s="276"/>
      <c r="F202" s="295" t="s">
        <v>57</v>
      </c>
      <c r="G202" s="276"/>
      <c r="H202" s="393" t="s">
        <v>4854</v>
      </c>
      <c r="I202" s="393"/>
      <c r="J202" s="393"/>
      <c r="K202" s="317"/>
    </row>
    <row r="203" spans="2:11" ht="15" customHeight="1">
      <c r="B203" s="296"/>
      <c r="C203" s="276"/>
      <c r="D203" s="276"/>
      <c r="E203" s="276"/>
      <c r="F203" s="295" t="s">
        <v>55</v>
      </c>
      <c r="G203" s="276"/>
      <c r="H203" s="393" t="s">
        <v>4855</v>
      </c>
      <c r="I203" s="393"/>
      <c r="J203" s="393"/>
      <c r="K203" s="317"/>
    </row>
    <row r="204" spans="2:11" ht="15" customHeight="1">
      <c r="B204" s="296"/>
      <c r="C204" s="276"/>
      <c r="D204" s="276"/>
      <c r="E204" s="276"/>
      <c r="F204" s="295" t="s">
        <v>56</v>
      </c>
      <c r="G204" s="276"/>
      <c r="H204" s="393" t="s">
        <v>4856</v>
      </c>
      <c r="I204" s="393"/>
      <c r="J204" s="393"/>
      <c r="K204" s="317"/>
    </row>
    <row r="205" spans="2:11" ht="15" customHeight="1">
      <c r="B205" s="296"/>
      <c r="C205" s="276"/>
      <c r="D205" s="276"/>
      <c r="E205" s="276"/>
      <c r="F205" s="295"/>
      <c r="G205" s="276"/>
      <c r="H205" s="276"/>
      <c r="I205" s="276"/>
      <c r="J205" s="276"/>
      <c r="K205" s="317"/>
    </row>
    <row r="206" spans="2:11" ht="15" customHeight="1">
      <c r="B206" s="296"/>
      <c r="C206" s="276" t="s">
        <v>4797</v>
      </c>
      <c r="D206" s="276"/>
      <c r="E206" s="276"/>
      <c r="F206" s="295" t="s">
        <v>87</v>
      </c>
      <c r="G206" s="276"/>
      <c r="H206" s="393" t="s">
        <v>4857</v>
      </c>
      <c r="I206" s="393"/>
      <c r="J206" s="393"/>
      <c r="K206" s="317"/>
    </row>
    <row r="207" spans="2:11" ht="15" customHeight="1">
      <c r="B207" s="296"/>
      <c r="C207" s="302"/>
      <c r="D207" s="276"/>
      <c r="E207" s="276"/>
      <c r="F207" s="295" t="s">
        <v>4695</v>
      </c>
      <c r="G207" s="276"/>
      <c r="H207" s="393" t="s">
        <v>4696</v>
      </c>
      <c r="I207" s="393"/>
      <c r="J207" s="393"/>
      <c r="K207" s="317"/>
    </row>
    <row r="208" spans="2:11" ht="15" customHeight="1">
      <c r="B208" s="296"/>
      <c r="C208" s="276"/>
      <c r="D208" s="276"/>
      <c r="E208" s="276"/>
      <c r="F208" s="295" t="s">
        <v>4693</v>
      </c>
      <c r="G208" s="276"/>
      <c r="H208" s="393" t="s">
        <v>4858</v>
      </c>
      <c r="I208" s="393"/>
      <c r="J208" s="393"/>
      <c r="K208" s="317"/>
    </row>
    <row r="209" spans="2:11" ht="15" customHeight="1">
      <c r="B209" s="334"/>
      <c r="C209" s="302"/>
      <c r="D209" s="302"/>
      <c r="E209" s="302"/>
      <c r="F209" s="295" t="s">
        <v>4697</v>
      </c>
      <c r="G209" s="281"/>
      <c r="H209" s="397" t="s">
        <v>4698</v>
      </c>
      <c r="I209" s="397"/>
      <c r="J209" s="397"/>
      <c r="K209" s="335"/>
    </row>
    <row r="210" spans="2:11" ht="15" customHeight="1">
      <c r="B210" s="334"/>
      <c r="C210" s="302"/>
      <c r="D210" s="302"/>
      <c r="E210" s="302"/>
      <c r="F210" s="295" t="s">
        <v>4699</v>
      </c>
      <c r="G210" s="281"/>
      <c r="H210" s="397" t="s">
        <v>4678</v>
      </c>
      <c r="I210" s="397"/>
      <c r="J210" s="397"/>
      <c r="K210" s="335"/>
    </row>
    <row r="211" spans="2:11" ht="15" customHeight="1">
      <c r="B211" s="334"/>
      <c r="C211" s="302"/>
      <c r="D211" s="302"/>
      <c r="E211" s="302"/>
      <c r="F211" s="336"/>
      <c r="G211" s="281"/>
      <c r="H211" s="337"/>
      <c r="I211" s="337"/>
      <c r="J211" s="337"/>
      <c r="K211" s="335"/>
    </row>
    <row r="212" spans="2:11" ht="15" customHeight="1">
      <c r="B212" s="334"/>
      <c r="C212" s="276" t="s">
        <v>4821</v>
      </c>
      <c r="D212" s="302"/>
      <c r="E212" s="302"/>
      <c r="F212" s="295">
        <v>1</v>
      </c>
      <c r="G212" s="281"/>
      <c r="H212" s="397" t="s">
        <v>4859</v>
      </c>
      <c r="I212" s="397"/>
      <c r="J212" s="397"/>
      <c r="K212" s="335"/>
    </row>
    <row r="213" spans="2:11" ht="15" customHeight="1">
      <c r="B213" s="334"/>
      <c r="C213" s="302"/>
      <c r="D213" s="302"/>
      <c r="E213" s="302"/>
      <c r="F213" s="295">
        <v>2</v>
      </c>
      <c r="G213" s="281"/>
      <c r="H213" s="397" t="s">
        <v>4860</v>
      </c>
      <c r="I213" s="397"/>
      <c r="J213" s="397"/>
      <c r="K213" s="335"/>
    </row>
    <row r="214" spans="2:11" ht="15" customHeight="1">
      <c r="B214" s="334"/>
      <c r="C214" s="302"/>
      <c r="D214" s="302"/>
      <c r="E214" s="302"/>
      <c r="F214" s="295">
        <v>3</v>
      </c>
      <c r="G214" s="281"/>
      <c r="H214" s="397" t="s">
        <v>4861</v>
      </c>
      <c r="I214" s="397"/>
      <c r="J214" s="397"/>
      <c r="K214" s="335"/>
    </row>
    <row r="215" spans="2:11" ht="15" customHeight="1">
      <c r="B215" s="334"/>
      <c r="C215" s="302"/>
      <c r="D215" s="302"/>
      <c r="E215" s="302"/>
      <c r="F215" s="295">
        <v>4</v>
      </c>
      <c r="G215" s="281"/>
      <c r="H215" s="397" t="s">
        <v>4862</v>
      </c>
      <c r="I215" s="397"/>
      <c r="J215" s="397"/>
      <c r="K215" s="335"/>
    </row>
    <row r="216" spans="2:11" ht="12.75" customHeight="1">
      <c r="B216" s="338"/>
      <c r="C216" s="339"/>
      <c r="D216" s="339"/>
      <c r="E216" s="339"/>
      <c r="F216" s="339"/>
      <c r="G216" s="339"/>
      <c r="H216" s="339"/>
      <c r="I216" s="339"/>
      <c r="J216" s="339"/>
      <c r="K216" s="340"/>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15</vt:i4>
      </vt:variant>
    </vt:vector>
  </HeadingPairs>
  <TitlesOfParts>
    <vt:vector size="24" baseType="lpstr">
      <vt:lpstr>Rekapitulace stavby</vt:lpstr>
      <vt:lpstr>01 - SO 100.01 - Stavební...</vt:lpstr>
      <vt:lpstr>02 - SO 100.02 - Stavební...</vt:lpstr>
      <vt:lpstr>03 - SO 100.03 - Stavební...</vt:lpstr>
      <vt:lpstr>04 - SO 100.04 - Přístavb...</vt:lpstr>
      <vt:lpstr>05 - VRN</vt:lpstr>
      <vt:lpstr>Specifikace Brouzdaliště</vt:lpstr>
      <vt:lpstr>Specifikace Tobogán</vt:lpstr>
      <vt:lpstr>Pokyny pro vyplnění</vt:lpstr>
      <vt:lpstr>'01 - SO 100.01 - Stavební...'!Názvy_tisku</vt:lpstr>
      <vt:lpstr>'02 - SO 100.02 - Stavební...'!Názvy_tisku</vt:lpstr>
      <vt:lpstr>'03 - SO 100.03 - Stavební...'!Názvy_tisku</vt:lpstr>
      <vt:lpstr>'04 - SO 100.04 - Přístavb...'!Názvy_tisku</vt:lpstr>
      <vt:lpstr>'05 - VRN'!Názvy_tisku</vt:lpstr>
      <vt:lpstr>'Rekapitulace stavby'!Názvy_tisku</vt:lpstr>
      <vt:lpstr>'01 - SO 100.01 - Stavební...'!Oblast_tisku</vt:lpstr>
      <vt:lpstr>'02 - SO 100.02 - Stavební...'!Oblast_tisku</vt:lpstr>
      <vt:lpstr>'03 - SO 100.03 - Stavební...'!Oblast_tisku</vt:lpstr>
      <vt:lpstr>'04 - SO 100.04 - Přístavb...'!Oblast_tisku</vt:lpstr>
      <vt:lpstr>'05 - VRN'!Oblast_tisku</vt:lpstr>
      <vt:lpstr>'Pokyny pro vyplnění'!Oblast_tisku</vt:lpstr>
      <vt:lpstr>'Rekapitulace stavby'!Oblast_tisku</vt:lpstr>
      <vt:lpstr>'Specifikace Brouzdaliště'!Oblast_tisku</vt:lpstr>
      <vt:lpstr>'Specifikace Tobogán'!Oblast_tisku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DESKTOP-L6BP6J7\Luděk Štuller</dc:creator>
  <cp:lastModifiedBy>Luděk Štuller</cp:lastModifiedBy>
  <dcterms:created xsi:type="dcterms:W3CDTF">2017-03-01T07:26:48Z</dcterms:created>
  <dcterms:modified xsi:type="dcterms:W3CDTF">2017-03-01T07:32:23Z</dcterms:modified>
</cp:coreProperties>
</file>